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7.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0A284F03-19A7-45B3-A3F4-61847492A7A0}"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WHS03" sheetId="139" r:id="rId5"/>
    <sheet name="DHS16" sheetId="140" r:id="rId6"/>
    <sheet name="data_summary" sheetId="141" r:id="rId12"/>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<sst xmlns="http://schemas.openxmlformats.org/spreadsheetml/2006/main" count="10060" uniqueCount="532">
  <si>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</si>
  <si>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</si>
  <si>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</si>
  <si>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</si>
  <si>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</si>
  <si>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</si>
  <si>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</si>
  <si>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</si>
  <si>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</si>
  <si>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</si>
  <si>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</si>
  <si>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</si>
  <si>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</si>
  <si>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</si>
  <si>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</si>
  <si>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</si>
  <si>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</si>
  <si>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</si>
  <si>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</si>
  <si>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</si>
  <si>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</si>
  <si>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</si>
  <si>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</si>
  <si>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</si>
  <si>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</si>
  <si>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</si>
  <si>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</si>
  <si>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</si>
  <si>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</si>
  <si>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</si>
  <si>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</si>
  <si>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</si>
  <si>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</si>
  <si>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</si>
  <si>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</si>
  <si>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</si>
  <si>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</si>
  <si>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</si>
  <si>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</si>
  <si>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</si>
  <si>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</si>
  <si>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</si>
  <si>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</si>
  <si>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</si>
  <si>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</si>
  <si>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</si>
  <si>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</si>
  <si>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</si>
  <si>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</si>
  <si>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</si>
  <si>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</si>
  <si>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</si>
  <si>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</si>
  <si>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</si>
  <si>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</si>
  <si>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</si>
  <si>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</si>
  <si>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</si>
  <si>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</si>
  <si>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</si>
  <si>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</si>
  <si>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</si>
  <si>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</si>
  <si>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</si>
  <si>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</si>
  <si>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</si>
  <si>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</si>
  <si>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</si>
  <si>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</si>
  <si>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</si>
  <si>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</si>
  <si>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</si>
  <si>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</si>
  <si>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</si>
  <si>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</si>
  <si>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</si>
  <si>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</si>
  <si>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</si>
  <si>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</si>
  <si>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</si>
  <si>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</si>
  <si>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</si>
  <si>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</si>
  <si>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</si>
  <si>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</si>
  <si>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</si>
  <si>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</si>
  <si>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</si>
  <si>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</si>
  <si>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</si>
  <si>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</si>
  <si>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</si>
  <si>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</si>
  <si>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</si>
  <si>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</si>
  <si>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</si>
  <si>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</si>
  <si>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</si>
  <si>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</si>
  <si>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</si>
  <si>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</si>
  <si>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</si>
  <si>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</si>
  <si>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</si>
  <si>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</si>
  <si>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</si>
  <si>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</si>
  <si>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</si>
  <si>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</si>
  <si>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</si>
  <si>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</si>
  <si>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</si>
  <si>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</si>
  <si>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</si>
  <si>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</si>
  <si>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</si>
  <si>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</si>
  <si>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</si>
  <si>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</si>
  <si>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</si>
  <si>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</si>
  <si>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</si>
  <si>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</si>
  <si>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</si>
  <si>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</si>
  <si>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</si>
  <si>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</si>
  <si>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</si>
  <si>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</si>
  <si>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</si>
  <si>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</si>
  <si>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</si>
  <si>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</si>
  <si>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</si>
  <si>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</si>
  <si>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</si>
  <si>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</si>
  <si>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</si>
  <si>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</si>
  <si>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</si>
  <si>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</si>
  <si>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</si>
  <si>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</si>
  <si>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</si>
  <si>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</si>
  <si>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</si>
  <si>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1 Poorest</t>
  </si>
  <si>
    <t>2 Poor</t>
  </si>
  <si>
    <t>3 Middle</t>
  </si>
  <si>
    <t>4 Rich</t>
  </si>
  <si>
    <t>5 Richest</t>
  </si>
  <si>
    <t>1 Improved</t>
  </si>
  <si>
    <t>2 Not Improved</t>
  </si>
  <si>
    <t>1 Basic</t>
  </si>
  <si>
    <t>2 Limited</t>
  </si>
  <si>
    <t>3 Other unimproved</t>
  </si>
  <si>
    <t>4 Surface water</t>
  </si>
  <si>
    <t>1 Yes</t>
  </si>
  <si>
    <t>2 No</t>
  </si>
  <si>
    <t>Improved Water source on premises</t>
  </si>
  <si>
    <t>main source of drinking water</t>
  </si>
  <si>
    <t>Improved latrines based on:</t>
  </si>
  <si>
    <t>JMP SAGE08 Ratio</t>
  </si>
  <si>
    <t>4 Open defecation</t>
  </si>
  <si>
    <t>Shared among Improved Sanitation</t>
  </si>
  <si>
    <t>1 Sewer connection</t>
  </si>
  <si>
    <t>2 Septic tank connection</t>
  </si>
  <si>
    <t>3 Improved latrines</t>
  </si>
  <si>
    <t>4 Unimproved facilities</t>
  </si>
  <si>
    <t>5 Open defecation</t>
  </si>
  <si>
    <t>What type of toilet facilities</t>
  </si>
  <si>
    <t>1 Flush to piped sewage system</t>
  </si>
  <si>
    <t>2 Flush to septic tank</t>
  </si>
  <si>
    <t>3 Pour flush latrine</t>
  </si>
  <si>
    <t>4 Covered dry latrine (with privacy)</t>
  </si>
  <si>
    <t>5 Uncovered dry latrine (without privacy)</t>
  </si>
  <si>
    <t>6 Bucket latrine (where fresh excreta are manually removed)</t>
  </si>
  <si>
    <t>7 No facilities (open defecation)</t>
  </si>
  <si>
    <t>8 Other</t>
  </si>
  <si>
    <t>Total</t>
  </si>
  <si>
    <t>1,00 Basic</t>
  </si>
  <si>
    <t>2,00 Limited</t>
  </si>
  <si>
    <t>3,00 No facility</t>
  </si>
  <si>
    <t>WHS03</t>
  </si>
  <si>
    <t>South Africa</t>
  </si>
  <si>
    <t>Nombre</t>
  </si>
  <si>
    <t>W_text_t</t>
  </si>
  <si>
    <t/>
  </si>
  <si>
    <t>W_text_i</t>
  </si>
  <si>
    <t>S_text_s</t>
  </si>
  <si>
    <t>S_text_i</t>
  </si>
  <si>
    <t>Urban/Rural</t>
  </si>
  <si>
    <t>1 Urban</t>
  </si>
  <si>
    <t>2 Rural</t>
  </si>
  <si>
    <t>2003</t>
  </si>
  <si>
    <t>Matrice des composantes</t>
  </si>
  <si>
    <t>Composante</t>
  </si>
  <si>
    <t>1</t>
  </si>
  <si>
    <t>electrfu Uses electricity fuel</t>
  </si>
  <si>
    <t>q0708 Has Clothes washing machine</t>
  </si>
  <si>
    <t>q0710 Has Vacuum cleaner</t>
  </si>
  <si>
    <t>q0704 Has Video</t>
  </si>
  <si>
    <t>bike Has Bicycle</t>
  </si>
  <si>
    <t>q0713 Has Cellular phone</t>
  </si>
  <si>
    <t>electrhe Uses electricity heating</t>
  </si>
  <si>
    <t>woodfu Uses wood fuel</t>
  </si>
  <si>
    <t>q0711 Has Refrigerator</t>
  </si>
  <si>
    <t>q0712 Has Telephone</t>
  </si>
  <si>
    <t>earthfl Has hearth floor</t>
  </si>
  <si>
    <t>q0714 Has Computer</t>
  </si>
  <si>
    <t>cementwl Has cement, brick, stone or wood wall</t>
  </si>
  <si>
    <t>mudwl Has mud brick wall</t>
  </si>
  <si>
    <t>q0705 Has Stereo</t>
  </si>
  <si>
    <t>q0706 Has DVD</t>
  </si>
  <si>
    <t>livingki Uses living or sleeping room as kitchen</t>
  </si>
  <si>
    <t>hardfl Has hard floor</t>
  </si>
  <si>
    <t>openst Uses open fire without chimney</t>
  </si>
  <si>
    <t>q0709 Has Dish washing machine</t>
  </si>
  <si>
    <t>woodhe Uses wood heating</t>
  </si>
  <si>
    <t>kerozefu Uses kerozene fuel</t>
  </si>
  <si>
    <t>heatho Heats house</t>
  </si>
  <si>
    <t>TV Has TV</t>
  </si>
  <si>
    <t>openhhe Uses open fire without chimney</t>
  </si>
  <si>
    <t>car Has Car</t>
  </si>
  <si>
    <t>q0707 Has Camera</t>
  </si>
  <si>
    <t>gazfu Uses gaz fuel</t>
  </si>
  <si>
    <t>separeki Uses separate room as kitchen</t>
  </si>
  <si>
    <t>buildiki Uses separate building as kitchen</t>
  </si>
  <si>
    <t>outdooki Kooks outdoor</t>
  </si>
  <si>
    <t>coalfu Uses coal fuel</t>
  </si>
  <si>
    <t>chimnest Uses open fire with chimney</t>
  </si>
  <si>
    <t>metalwl Has metal sheet wall</t>
  </si>
  <si>
    <t>chimnehe Uses open fire with chimney</t>
  </si>
  <si>
    <t>kerozehe Uses kerozene heating</t>
  </si>
  <si>
    <t>thatchwl Has thatch wall</t>
  </si>
  <si>
    <t>closedst Uses closed stove with chimney</t>
  </si>
  <si>
    <t>closedhe Uses closed stove with chimney</t>
  </si>
  <si>
    <t>coalhe Uses coal heating</t>
  </si>
  <si>
    <t>q0716 Has Magazine</t>
  </si>
  <si>
    <t>q0718 Has Employee</t>
  </si>
  <si>
    <t>dunghe Uses animal dung heating</t>
  </si>
  <si>
    <t>q0717 Has Security system</t>
  </si>
  <si>
    <t>q0715 Has Internet</t>
  </si>
  <si>
    <t>dungfu Uses animal dung fuel</t>
  </si>
  <si>
    <t>charcohe Uses charcoal heating</t>
  </si>
  <si>
    <t>plastiwl Has plastic sheet wall</t>
  </si>
  <si>
    <t>gazhe Uses gaz heating</t>
  </si>
  <si>
    <t>q0719 Has Second home</t>
  </si>
  <si>
    <t>charcofu Uses charcoal fuel</t>
  </si>
  <si>
    <t>agcropfu Uses agriculture crop fuel</t>
  </si>
  <si>
    <t>Qualités de représentation</t>
  </si>
  <si>
    <t>Extraction</t>
  </si>
  <si>
    <t>Variance totale expliquée</t>
  </si>
  <si>
    <t>Sommes extraites du carré des chargements</t>
  </si>
  <si>
    <t>% de la variance</t>
  </si>
  <si>
    <t>% cumulé</t>
  </si>
  <si>
    <t>Matrice des coefficients des composantes</t>
  </si>
  <si>
    <t>Matrice de covariance des coefficients des composantes</t>
  </si>
  <si>
    <t>2 Eastern Cape</t>
  </si>
  <si>
    <t>4 Free State</t>
  </si>
  <si>
    <t>7 Gauteng</t>
  </si>
  <si>
    <t>5 Kwazulu-Natal</t>
  </si>
  <si>
    <t>9 Limpopo</t>
  </si>
  <si>
    <t>8 Mpumalanga</t>
  </si>
  <si>
    <t>6 North West</t>
  </si>
  <si>
    <t>3 Northern Cape</t>
  </si>
  <si>
    <t>1 Western Cape</t>
  </si>
  <si>
    <t>Source of drinking water</t>
  </si>
  <si>
    <t>11 Piped into dwelling</t>
  </si>
  <si>
    <t>12 Piped to yard/plot</t>
  </si>
  <si>
    <t>13 Piped to neighbor</t>
  </si>
  <si>
    <t>14 Public tap/standpipe</t>
  </si>
  <si>
    <t>21 Tube well or borehole</t>
  </si>
  <si>
    <t>31 Protected well</t>
  </si>
  <si>
    <t>32 Unprotected well</t>
  </si>
  <si>
    <t>41 Protected spring</t>
  </si>
  <si>
    <t>42 Unprotected spring</t>
  </si>
  <si>
    <t>43 River/dam/lake/ponds/stream/canal/irrigation channel</t>
  </si>
  <si>
    <t>51 Rainwater</t>
  </si>
  <si>
    <t>61 Tanker truck</t>
  </si>
  <si>
    <t>62 Cart with small tank</t>
  </si>
  <si>
    <t>71 Bottled water</t>
  </si>
  <si>
    <t>96 Other</t>
  </si>
  <si>
    <t>Improved latrines without pipe:</t>
  </si>
  <si>
    <t>11 Flush to piped sewer system</t>
  </si>
  <si>
    <t>12 Flush to septic tank</t>
  </si>
  <si>
    <t>13 Flush to pit latrine</t>
  </si>
  <si>
    <t>14 Flush to somewhere else</t>
  </si>
  <si>
    <t>15 Flush, don't know where</t>
  </si>
  <si>
    <t>21 Ventilated Improved Pit latrine (VIP)</t>
  </si>
  <si>
    <t>22 Pit latrine with ventilation pipe but no gauze/mesh</t>
  </si>
  <si>
    <t>23 Pit latrine without ventilation pipe</t>
  </si>
  <si>
    <t>31 No facility/bush/field</t>
  </si>
  <si>
    <t>41 Composting toilet</t>
  </si>
  <si>
    <t>42 Bucket toilet</t>
  </si>
  <si>
    <t>44 Chemical toilet</t>
  </si>
  <si>
    <t>Place where household members wash their hands</t>
  </si>
  <si>
    <t>1 Observed, fixed place</t>
  </si>
  <si>
    <t>2 Observed, mobile place</t>
  </si>
  <si>
    <t>3 Not observed: not in dwelling</t>
  </si>
  <si>
    <t>4 Not observed: no permission to see</t>
  </si>
  <si>
    <t>5 Not observed: other reason</t>
  </si>
  <si>
    <t>DHS16</t>
  </si>
  <si>
    <t>9 Missing</t>
  </si>
  <si>
    <t>2016</t>
  </si>
  <si>
    <t>SH121H Microwave oven</t>
  </si>
  <si>
    <t>SH121A Electricity connected to the mains</t>
  </si>
  <si>
    <t>HV206 Has electricity</t>
  </si>
  <si>
    <t>HV209 Has refrigerator</t>
  </si>
  <si>
    <t>cookelec Electricity for cooking</t>
  </si>
  <si>
    <t>SH121I Electric/gas stove</t>
  </si>
  <si>
    <t>HV208 Has television</t>
  </si>
  <si>
    <t>dwell2 Traditional dwelling/hut structure made of traditional materials</t>
  </si>
  <si>
    <t>SH121J Washing machine</t>
  </si>
  <si>
    <t>cookkero Kerosene for cooking</t>
  </si>
  <si>
    <t>fuel5 Wood</t>
  </si>
  <si>
    <t>floor33 Terrazo, ceramic tile floor</t>
  </si>
  <si>
    <t>cookwood Wood for cooking</t>
  </si>
  <si>
    <t>HV212 Has car/truck</t>
  </si>
  <si>
    <t>dwell1 Dwelling/house or brick/concrete block structure on a separate stand/yard/farm</t>
  </si>
  <si>
    <t>dwell9 Informal dwelling/shack not in backyard (e.g. in informal/squatter settlement or farm)</t>
  </si>
  <si>
    <t>HV243E Has a computer</t>
  </si>
  <si>
    <t>wall12 Cane/palm/trunks walls</t>
  </si>
  <si>
    <t>wall37 Galvanized iron/aluminum walls</t>
  </si>
  <si>
    <t>floor12 Dung floor</t>
  </si>
  <si>
    <t>HV243B Has watch</t>
  </si>
  <si>
    <t>roof31 Metal/ corrugated iron roof</t>
  </si>
  <si>
    <t>roof12 Thatch, palm leaf roof</t>
  </si>
  <si>
    <t>SH121G Vacuum cleaner or floor polisher</t>
  </si>
  <si>
    <t>roof34 Tile roof</t>
  </si>
  <si>
    <t>fuel1 Electricity from mains</t>
  </si>
  <si>
    <t>HV207 Has radio</t>
  </si>
  <si>
    <t>dwell8 Informal dwelling/shack in backyard</t>
  </si>
  <si>
    <t>cookothe Household cooks in other house</t>
  </si>
  <si>
    <t>floor34 Concrete, cement floor</t>
  </si>
  <si>
    <t>HV246D@0 No goats</t>
  </si>
  <si>
    <t>wall33 Brick walls</t>
  </si>
  <si>
    <t>HV246F@0 No chickens</t>
  </si>
  <si>
    <t>HV246G@0 No camels</t>
  </si>
  <si>
    <t>persroom Number of members per sleeping room</t>
  </si>
  <si>
    <t>cookout Household cooks outside house</t>
  </si>
  <si>
    <t>hv246A@0 No cattle</t>
  </si>
  <si>
    <t>HV243A Has mobile telephone</t>
  </si>
  <si>
    <t>floor11 Earth, sand floor</t>
  </si>
  <si>
    <t>HV210 Has bicycle</t>
  </si>
  <si>
    <t>HV246G@1 1 camel</t>
  </si>
  <si>
    <t>floor35 Rug or mat floor</t>
  </si>
  <si>
    <t>fuel12 No heating/warming in household</t>
  </si>
  <si>
    <t>wall11 No walls</t>
  </si>
  <si>
    <t>HV246D@3 10+ more goats</t>
  </si>
  <si>
    <t>roof33 Calamine, cement fiber roof</t>
  </si>
  <si>
    <t>wall31 Cement walls</t>
  </si>
  <si>
    <t>HV211 Has motorcycle/scooter</t>
  </si>
  <si>
    <t>HV246E@0 No sheepss</t>
  </si>
  <si>
    <t>fuel4 Coal</t>
  </si>
  <si>
    <t>HV246C@0 No horses, donkeys, mules</t>
  </si>
  <si>
    <t>fuel2 LPG</t>
  </si>
  <si>
    <t>HV246G@2 2-3 camels</t>
  </si>
  <si>
    <t>HV246F@2 4-9 chickens</t>
  </si>
  <si>
    <t>wall34 Cement block walls</t>
  </si>
  <si>
    <t>fuel3 Paraffin</t>
  </si>
  <si>
    <t>HV243D Has boat with a motor</t>
  </si>
  <si>
    <t>cookcoal Coal, lignite for cooking</t>
  </si>
  <si>
    <t>HV246A@2 5-5 cattle</t>
  </si>
  <si>
    <t>HV246F@3 10+ chickens</t>
  </si>
  <si>
    <t>wall23 Uncovered adobe walls</t>
  </si>
  <si>
    <t>HV246C@2 2-3 horses, donkeys, mules</t>
  </si>
  <si>
    <t>wall25 Carton walls</t>
  </si>
  <si>
    <t>HV246A@3 6+ cattle</t>
  </si>
  <si>
    <t>wall22 Stone with mud walls</t>
  </si>
  <si>
    <t>wall26 Reused wood walls</t>
  </si>
  <si>
    <t>HV246D@1 1-4 goats</t>
  </si>
  <si>
    <t>floor32 Vinyl, asphalt strips floor</t>
  </si>
  <si>
    <t>HV246E@3 10+ more sheepss</t>
  </si>
  <si>
    <t>floor96 Other type of flooring</t>
  </si>
  <si>
    <t>HV246D@2 5-9 goats</t>
  </si>
  <si>
    <t>roof21 Rustic mat roof</t>
  </si>
  <si>
    <t>HV246F@1 1-3 chickens</t>
  </si>
  <si>
    <t>wall24 Plywood walls</t>
  </si>
  <si>
    <t>HV246A@1 1-2 ccattle</t>
  </si>
  <si>
    <t>cooknone Does not cook</t>
  </si>
  <si>
    <t>cookelot Electricity from other source</t>
  </si>
  <si>
    <t>floor31 Parquet, wood tile floor</t>
  </si>
  <si>
    <t>dwell7 Dwelling/house/flat/room in backyard</t>
  </si>
  <si>
    <t>HV246E@2 5-9 sheepss</t>
  </si>
  <si>
    <t>dwell5 Town house/semi-detached house in complex</t>
  </si>
  <si>
    <t>HV243C Has animal-drawn cart</t>
  </si>
  <si>
    <t>dwell10 Room/flatlet on property or larger dwelling/servant's quarters/granny flat</t>
  </si>
  <si>
    <t>HV246C@1 1 horse, donkey, mule</t>
  </si>
  <si>
    <t>dwell4 Cluster house in complex</t>
  </si>
  <si>
    <t>dwell6 Semi-detached house</t>
  </si>
  <si>
    <t>wall36 Wood planks, shingles walls</t>
  </si>
  <si>
    <t>HV246E@1 1-4 sheepss</t>
  </si>
  <si>
    <t>roof26 Cardboard roof</t>
  </si>
  <si>
    <t>roof35 Concrete roof</t>
  </si>
  <si>
    <t>HV246C@3 4+ horses, donkeys, mules</t>
  </si>
  <si>
    <t>floor21 Rudimentary wood plank floor</t>
  </si>
  <si>
    <t>dwell3 Flat or apartment in block of flats</t>
  </si>
  <si>
    <t>roof25 Cardboard roof</t>
  </si>
  <si>
    <t>cookcrop Agricultural crop for cooking</t>
  </si>
  <si>
    <t>wall32 Stone walls with lime/cement</t>
  </si>
  <si>
    <t>roof13 Sod roof</t>
  </si>
  <si>
    <t>wall21 Bamboo with mud walls</t>
  </si>
  <si>
    <t>roof32 Finished wood roof</t>
  </si>
  <si>
    <t>fuel6 Straw/shrubs/grass</t>
  </si>
  <si>
    <t>roof24 Cardboard roof</t>
  </si>
  <si>
    <t>fuel7 Agricultural crop</t>
  </si>
  <si>
    <t>cooklpg LPG for cooking</t>
  </si>
  <si>
    <t>fuel8 Animal dung</t>
  </si>
  <si>
    <t>roof11 No roof</t>
  </si>
  <si>
    <t>cookoth Other fuel for cooking</t>
  </si>
  <si>
    <t>wall96 Other type of walls</t>
  </si>
  <si>
    <t>cookelse Household cooks in other place</t>
  </si>
  <si>
    <t>HV246G@3 4+ camels</t>
  </si>
  <si>
    <t>fuel9 Electricity from generator</t>
  </si>
  <si>
    <t>cooksola Solar energy</t>
  </si>
  <si>
    <t>roof96 Other type of roof</t>
  </si>
  <si>
    <t>cookdung Dung for cooking</t>
  </si>
  <si>
    <t>fuel11 Solar energy</t>
  </si>
  <si>
    <t>fuel10 Electricity from other source</t>
  </si>
  <si>
    <t>dwell11 Caravan or tent</t>
  </si>
  <si>
    <t>roof22 Palm/bamboo roof</t>
  </si>
  <si>
    <t>roof23 Wood planks roof</t>
  </si>
  <si>
    <t>cookgene Electricity from generator</t>
  </si>
  <si>
    <t>fuel13 Other</t>
  </si>
  <si>
    <r>
      <t xml:space="preserve">Not contaminated (No </t>
    </r>
    <r>
      <rPr>
        <i/>
        <sz val="9"/>
        <color theme="1"/>
        <rFont val="Arial"/>
        <family val="2"/>
      </rPr>
      <t>E. coli</t>
    </r>
    <r>
      <rPr>
        <sz val="9"/>
        <color theme="1"/>
        <rFont val="Arial"/>
        <family val="2"/>
      </rPr>
      <t xml:space="preserve"> in 100 mL)</t>
    </r>
  </si>
  <si>
    <r>
      <t>Contaminated (</t>
    </r>
    <r>
      <rPr>
        <i/>
        <sz val="9"/>
        <color theme="1"/>
        <rFont val="Arial"/>
        <family val="2"/>
      </rPr>
      <t>E. coli</t>
    </r>
    <r>
      <rPr>
        <sz val="9"/>
        <color theme="1"/>
        <rFont val="Arial"/>
        <family val="2"/>
      </rPr>
      <t xml:space="preserve"> detected in 100 mL)</t>
    </r>
  </si>
  <si>
    <r>
      <rPr>
        <b/>
        <sz val="10"/>
        <color theme="1"/>
        <rFont val="Arial"/>
        <family val="2"/>
      </rPr>
      <t>Note:</t>
    </r>
    <r>
      <rPr>
        <sz val="10"/>
        <color theme="1"/>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</si>
  <si>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</si>
  <si>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</si>
  <si>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</si>
  <si>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</si>
  <si>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</si>
  <si>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</si>
  <si>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</si>
  <si>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</si>
  <si>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</si>
  <si>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</si>
  <si>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</si>
  <si>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</si>
  <si>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</si>
  <si>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</si>
  <si>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</si>
  <si>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iso3</t>
  </si>
  <si>
    <t>ZAF</t>
  </si>
  <si>
    <t>year</t>
  </si>
  <si>
    <t>data_source</t>
  </si>
  <si>
    <t>ZAF_2003_WHS</t>
  </si>
  <si>
    <t>ZAF_2016_DHS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</si>
  <si>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</si>
  <si>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</si>
  <si>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</si>
  <si>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</si>
  <si>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</si>
  <si>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</si>
  <si>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</si>
  <si>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</si>
  <si>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</si>
  <si>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</si>
  <si>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</si>
  <si>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</si>
  <si>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</si>
  <si>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</si>
  <si>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</si>
  <si>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</si>
  <si>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</si>
  <si>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</si>
  <si>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</si>
  <si>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</si>
  <si>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</si>
  <si>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</si>
  <si>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w_available</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</si>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</sst>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9"/>
      <color rgb="FFC00000"/>
      <name val="Arial"/>
      <family val="2"/>
    </font>
    <font>
      <sz val="10"/>
      <color theme="1" tint="0.49998474074526"/>
      <name val="Arial"/>
      <family val="2"/>
    </font>
    <font>
      <sz val="9"/>
      <color theme="0" tint="-0.49998474074526"/>
      <name val="Arial"/>
      <family val="2"/>
    </font>
    <font>
      <sz val="11"/>
      <color theme="1"/>
      <name val="Arial"/>
      <family val="2"/>
    </font>
    <font>
      <b/>
      <sz val="11"/>
      <color theme="1"/>
      <name val="Arial"/>
      <family val="2"/>
    </font>
    <font>
      <sz val="9"/>
      <color theme="1"/>
      <name val="Arial"/>
      <family val="2"/>
    </font>
    <font>
      <i/>
      <sz val="9"/>
      <color theme="1"/>
      <name val="Arial"/>
      <family val="2"/>
    </font>
    <font>
      <b/>
      <sz val="11"/>
      <color theme="1"/>
      <name val="Arial Bold"/>
    </font>
    <font>
      <b/>
      <sz val="10"/>
      <color theme="1"/>
      <name val="Arial"/>
      <family val="2"/>
    </font>
  </fonts>
  <fills count="34">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45170445875"/>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049989318521683"/>
        <bgColor indexed="64"/>
      </patternFill>
    </fill>
  </fills>
  <borders count="140">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45170445875"/>
      </left>
      <right style="thin">
        <color theme="0" tint="-0.049745170445875"/>
      </right>
      <top style="thin">
        <color theme="0" tint="-0.049745170445875"/>
      </top>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14993743705557"/>
      </left>
      <right/>
      <top/>
      <bottom/>
      <diagonal/>
    </border>
  </borders>
  <cellStyleXfs count="45476">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2050">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7" xfId="19344" applyFont="true" applyFill="true" applyBorder="true" applyAlignment="true">
      <alignment vertical="center"/>
    </xf>
    <xf numFmtId="0" fontId="157" fillId="9" borderId="67" xfId="19344" applyFont="true" applyFill="true" applyBorder="true" applyAlignment="true">
      <alignment vertical="center"/>
    </xf>
    <xf numFmtId="0" fontId="157" fillId="31" borderId="67"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70"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3" xfId="19344" applyNumberFormat="true" applyFont="true" applyFill="true" applyBorder="true" applyAlignment="true">
      <alignment vertical="center"/>
    </xf>
    <xf numFmtId="170" fontId="155" fillId="2" borderId="74"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4" xfId="19344" applyNumberFormat="true" applyFont="true" applyFill="true" applyBorder="true" applyAlignment="true">
      <alignment vertical="center"/>
    </xf>
    <xf numFmtId="0" fontId="150" fillId="26" borderId="107" xfId="40056" applyFont="true" applyFill="true" applyBorder="true" applyAlignment="true">
      <alignment horizontal="left" vertical="center"/>
    </xf>
    <xf numFmtId="0" fontId="150" fillId="26" borderId="107" xfId="40062" applyFont="true" applyFill="true" applyBorder="true" applyAlignment="true">
      <alignment horizontal="left" vertical="center"/>
    </xf>
    <xf numFmtId="0" fontId="150" fillId="26" borderId="108" xfId="40074" applyFont="true" applyFill="true" applyBorder="true" applyAlignment="true">
      <alignment horizontal="left" vertical="center"/>
    </xf>
    <xf numFmtId="0" fontId="150" fillId="26" borderId="107" xfId="40236" applyFont="true" applyFill="true" applyBorder="true" applyAlignment="true">
      <alignment horizontal="left"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114" xfId="19344" applyNumberFormat="true" applyFont="true" applyFill="true" applyBorder="true" applyAlignment="true">
      <alignment horizontal="center" vertical="center"/>
    </xf>
    <xf numFmtId="170" fontId="154" fillId="27" borderId="115"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170" fontId="154" fillId="27" borderId="80"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5" xfId="19344" applyNumberFormat="true" applyFont="true" applyFill="true" applyBorder="true" applyAlignment="true">
      <alignment horizontal="center" vertical="center"/>
    </xf>
    <xf numFmtId="170" fontId="154" fillId="27" borderId="88" xfId="19344" applyNumberFormat="true" applyFont="true" applyFill="true" applyBorder="true" applyAlignment="true">
      <alignment horizontal="center" vertical="center"/>
    </xf>
    <xf numFmtId="170" fontId="154" fillId="27" borderId="69" xfId="19344" applyNumberFormat="true" applyFont="true" applyFill="true" applyBorder="true" applyAlignment="true">
      <alignment horizontal="center" vertical="center"/>
    </xf>
    <xf numFmtId="0" fontId="150" fillId="3" borderId="109"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6" xfId="39975" applyFont="true" applyBorder="true" applyAlignment="true">
      <alignment horizontal="center" vertical="center"/>
    </xf>
    <xf numFmtId="0" fontId="150" fillId="3" borderId="109"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6" xfId="40035" applyFont="true" applyBorder="true" applyAlignment="true">
      <alignment horizontal="center" vertical="center"/>
    </xf>
    <xf numFmtId="0" fontId="150" fillId="3" borderId="109"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6"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9"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6" xfId="40155" applyFont="true" applyBorder="true" applyAlignment="true">
      <alignment horizontal="center" vertical="center"/>
    </xf>
    <xf numFmtId="0" fontId="150" fillId="3" borderId="109"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6" xfId="40215" applyFont="true" applyBorder="true" applyAlignment="true">
      <alignment horizontal="center" vertical="center"/>
    </xf>
    <xf numFmtId="0" fontId="150" fillId="3" borderId="109"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6"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72"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0" fillId="0" borderId="11" xfId="0" applyFill="true" applyBorder="true" applyAlignment="true">
      <alignment vertical="center"/>
    </xf>
    <xf numFmtId="0" fontId="150" fillId="3" borderId="75" xfId="39979" applyFont="true" applyBorder="true" applyAlignment="true">
      <alignment horizontal="center" vertical="center" wrapText="true"/>
    </xf>
    <xf numFmtId="0" fontId="150" fillId="3" borderId="90" xfId="39981" applyFont="true" applyBorder="true" applyAlignment="true">
      <alignment horizontal="center" vertical="center" wrapText="true"/>
    </xf>
    <xf numFmtId="0" fontId="150" fillId="3" borderId="75" xfId="39980" applyFont="true" applyBorder="true" applyAlignment="true">
      <alignment horizontal="center" vertical="center" wrapText="true"/>
    </xf>
    <xf numFmtId="0" fontId="150" fillId="3" borderId="75" xfId="40039" applyFont="true" applyBorder="true" applyAlignment="true">
      <alignment horizontal="center" vertical="center" wrapText="true"/>
    </xf>
    <xf numFmtId="0" fontId="150" fillId="3" borderId="90" xfId="40041" applyFont="true" applyBorder="true" applyAlignment="true">
      <alignment horizontal="center" vertical="center" wrapText="true"/>
    </xf>
    <xf numFmtId="0" fontId="150" fillId="3" borderId="75" xfId="40099" applyFont="true" applyBorder="true" applyAlignment="true">
      <alignment horizontal="center" vertical="center" wrapText="true"/>
    </xf>
    <xf numFmtId="0" fontId="150" fillId="3" borderId="90" xfId="40101" applyFont="true" applyBorder="true" applyAlignment="true">
      <alignment horizontal="center" vertical="center" wrapText="true"/>
    </xf>
    <xf numFmtId="168" fontId="149" fillId="28" borderId="76" xfId="40111" applyNumberFormat="true" applyFont="true" applyFill="true" applyBorder="true" applyAlignment="true">
      <alignment horizontal="center" vertical="center"/>
    </xf>
    <xf numFmtId="168" fontId="149" fillId="28" borderId="91" xfId="40113" applyNumberFormat="true" applyFont="true" applyFill="true" applyBorder="true" applyAlignment="true">
      <alignment horizontal="center" vertical="center"/>
    </xf>
    <xf numFmtId="168" fontId="149" fillId="28" borderId="77" xfId="40123" applyNumberFormat="true" applyFont="true" applyFill="true" applyBorder="true" applyAlignment="true">
      <alignment horizontal="center" vertical="center"/>
    </xf>
    <xf numFmtId="168" fontId="149" fillId="28" borderId="92" xfId="40125" applyNumberFormat="true" applyFont="true" applyFill="true" applyBorder="true" applyAlignment="true">
      <alignment horizontal="center" vertical="center"/>
    </xf>
    <xf numFmtId="168" fontId="149" fillId="28" borderId="84" xfId="40123"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168" fontId="149" fillId="28" borderId="97" xfId="40125" applyNumberFormat="true" applyFont="true" applyFill="true" applyBorder="true" applyAlignment="true">
      <alignment horizontal="center" vertical="center"/>
    </xf>
    <xf numFmtId="0" fontId="150" fillId="3" borderId="75" xfId="40040" applyFont="true" applyBorder="true" applyAlignment="true">
      <alignment horizontal="center" vertical="center" wrapText="true"/>
    </xf>
    <xf numFmtId="0" fontId="150" fillId="3" borderId="75" xfId="40100" applyFont="true" applyBorder="true" applyAlignment="true">
      <alignment horizontal="center" vertical="center" wrapText="true"/>
    </xf>
    <xf numFmtId="168" fontId="149" fillId="28" borderId="76" xfId="40112" applyNumberFormat="true" applyFont="true" applyFill="true" applyBorder="true" applyAlignment="true">
      <alignment horizontal="center" vertical="center"/>
    </xf>
    <xf numFmtId="168" fontId="149" fillId="28" borderId="77" xfId="40124"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86" xfId="40126" applyNumberFormat="true" applyFont="true" applyFill="true" applyBorder="true" applyAlignment="true">
      <alignment horizontal="center" vertical="center"/>
    </xf>
    <xf numFmtId="0" fontId="150" fillId="3" borderId="75" xfId="40159" applyFont="true" applyBorder="true" applyAlignment="true">
      <alignment horizontal="center" vertical="center" wrapText="true"/>
    </xf>
    <xf numFmtId="0" fontId="150" fillId="3" borderId="90" xfId="40161" applyFont="true" applyBorder="true" applyAlignment="true">
      <alignment horizontal="center" vertical="center" wrapText="true"/>
    </xf>
    <xf numFmtId="0" fontId="150" fillId="3" borderId="75" xfId="40160" applyFont="true" applyBorder="true" applyAlignment="true">
      <alignment horizontal="center" vertical="center" wrapText="true"/>
    </xf>
    <xf numFmtId="0" fontId="150" fillId="3" borderId="75" xfId="40219" applyFont="true" applyBorder="true" applyAlignment="true">
      <alignment horizontal="center" vertical="center" wrapText="true"/>
    </xf>
    <xf numFmtId="0" fontId="150" fillId="3" borderId="90" xfId="40221" applyFont="true" applyBorder="true" applyAlignment="true">
      <alignment horizontal="center" vertical="center" wrapText="true"/>
    </xf>
    <xf numFmtId="168" fontId="149" fillId="28" borderId="81" xfId="40243" applyNumberFormat="true" applyFont="true" applyFill="true" applyBorder="true" applyAlignment="true">
      <alignment horizontal="center" vertical="center"/>
    </xf>
    <xf numFmtId="168" fontId="149" fillId="28" borderId="98" xfId="40245" applyNumberFormat="true" applyFont="true" applyFill="true" applyBorder="true" applyAlignment="true">
      <alignment horizontal="center" vertical="center"/>
    </xf>
    <xf numFmtId="168" fontId="149" fillId="28" borderId="77" xfId="40243" applyNumberFormat="true" applyFont="true" applyFill="true" applyBorder="true" applyAlignment="true">
      <alignment horizontal="center" vertical="center"/>
    </xf>
    <xf numFmtId="168" fontId="149" fillId="28" borderId="92" xfId="40245" applyNumberFormat="true" applyFont="true" applyFill="true" applyBorder="true" applyAlignment="true">
      <alignment horizontal="center" vertical="center"/>
    </xf>
    <xf numFmtId="0" fontId="150" fillId="3" borderId="75" xfId="40279" applyFont="true" applyBorder="true" applyAlignment="true">
      <alignment horizontal="center" vertical="center" wrapText="true"/>
    </xf>
    <xf numFmtId="0" fontId="150" fillId="3" borderId="90" xfId="40281" applyFont="true" applyBorder="true" applyAlignment="true">
      <alignment horizontal="center" vertical="center" wrapText="true"/>
    </xf>
    <xf numFmtId="168" fontId="149" fillId="28" borderId="77" xfId="40303" applyNumberFormat="true" applyFont="true" applyFill="true" applyBorder="true" applyAlignment="true">
      <alignment horizontal="center" vertical="center"/>
    </xf>
    <xf numFmtId="168" fontId="149" fillId="28" borderId="92" xfId="40305" applyNumberFormat="true" applyFont="true" applyFill="true" applyBorder="true" applyAlignment="true">
      <alignment horizontal="center" vertical="center"/>
    </xf>
    <xf numFmtId="168" fontId="149" fillId="28" borderId="84" xfId="40303"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168" fontId="149" fillId="28" borderId="97" xfId="40305" applyNumberFormat="true" applyFont="true" applyFill="true" applyBorder="true" applyAlignment="true">
      <alignment horizontal="center" vertical="center"/>
    </xf>
    <xf numFmtId="0" fontId="150" fillId="3" borderId="75" xfId="40220" applyFont="true" applyBorder="true" applyAlignment="true">
      <alignment horizontal="center" vertical="center" wrapText="true"/>
    </xf>
    <xf numFmtId="168" fontId="149" fillId="28" borderId="81" xfId="40244" applyNumberFormat="true" applyFont="true" applyFill="true" applyBorder="true" applyAlignment="true">
      <alignment horizontal="center" vertical="center"/>
    </xf>
    <xf numFmtId="168" fontId="149" fillId="28" borderId="77" xfId="40244" applyNumberFormat="true" applyFont="true" applyFill="true" applyBorder="true" applyAlignment="true">
      <alignment horizontal="center" vertical="center"/>
    </xf>
    <xf numFmtId="0" fontId="150" fillId="3" borderId="75" xfId="40280" applyFont="true" applyBorder="true" applyAlignment="true">
      <alignment horizontal="center" vertical="center" wrapText="true"/>
    </xf>
    <xf numFmtId="168" fontId="149" fillId="28" borderId="77" xfId="40304"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168" fontId="149" fillId="28" borderId="86" xfId="40246"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84" xfId="40243" applyNumberFormat="true" applyFont="true" applyFill="true" applyBorder="true" applyAlignment="true">
      <alignment horizontal="center" vertical="center"/>
    </xf>
    <xf numFmtId="168" fontId="149" fillId="28" borderId="86" xfId="40306" applyNumberFormat="true" applyFont="true" applyFill="true" applyBorder="true" applyAlignment="true">
      <alignment horizontal="center" vertical="center"/>
    </xf>
    <xf numFmtId="0" fontId="150" fillId="3" borderId="75" xfId="40339" applyFont="true" applyBorder="true" applyAlignment="true">
      <alignment horizontal="center" vertical="center" wrapText="true"/>
    </xf>
    <xf numFmtId="0" fontId="150" fillId="3" borderId="90" xfId="40341" applyFont="true" applyBorder="true" applyAlignment="true">
      <alignment horizontal="center" vertical="center" wrapText="true"/>
    </xf>
    <xf numFmtId="0" fontId="150" fillId="3" borderId="75" xfId="40340" applyFont="true" applyBorder="true" applyAlignment="true">
      <alignment horizontal="center" vertical="center" wrapText="true"/>
    </xf>
    <xf numFmtId="0" fontId="150" fillId="3" borderId="75" xfId="40407" applyFont="true" applyBorder="true" applyAlignment="true">
      <alignment horizontal="center" vertical="center" wrapText="true"/>
    </xf>
    <xf numFmtId="0" fontId="150" fillId="3" borderId="90" xfId="40409" applyFont="true" applyBorder="true" applyAlignment="true">
      <alignment horizontal="center" vertical="center" wrapText="true"/>
    </xf>
    <xf numFmtId="0" fontId="150" fillId="3" borderId="75" xfId="40408" applyFont="true" applyBorder="true" applyAlignment="true">
      <alignment horizontal="center" vertical="center" wrapText="true"/>
    </xf>
    <xf numFmtId="168" fontId="114" fillId="28" borderId="76" xfId="40171" applyNumberFormat="true" applyFont="true" applyFill="true" applyBorder="true" applyAlignment="true">
      <alignment horizontal="center" vertical="center"/>
    </xf>
    <xf numFmtId="168" fontId="114" fillId="28" borderId="77" xfId="40183" applyNumberFormat="true" applyFont="true" applyFill="true" applyBorder="true" applyAlignment="true">
      <alignment horizontal="center" vertical="center"/>
    </xf>
    <xf numFmtId="168" fontId="114" fillId="28" borderId="76" xfId="40291" applyNumberFormat="true" applyFont="true" applyFill="true" applyBorder="true" applyAlignment="true">
      <alignment horizontal="center" vertical="center"/>
    </xf>
    <xf numFmtId="168" fontId="114" fillId="28" borderId="77"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1" xfId="40173" applyNumberFormat="true" applyFont="true" applyFill="true" applyBorder="true" applyAlignment="true">
      <alignment horizontal="center" vertical="center"/>
    </xf>
    <xf numFmtId="168" fontId="114" fillId="28" borderId="92" xfId="40185" applyNumberFormat="true" applyFont="true" applyFill="true" applyBorder="true" applyAlignment="true">
      <alignment horizontal="center" vertical="center"/>
    </xf>
    <xf numFmtId="168" fontId="114" fillId="28" borderId="91" xfId="40293" applyNumberFormat="true" applyFont="true" applyFill="true" applyBorder="true" applyAlignment="true">
      <alignment horizontal="center" vertical="center"/>
    </xf>
    <xf numFmtId="168" fontId="114" fillId="28" borderId="92" xfId="40305" applyNumberFormat="true" applyFont="true" applyFill="true" applyBorder="true" applyAlignment="true">
      <alignment horizontal="center" vertical="center"/>
    </xf>
    <xf numFmtId="168" fontId="114" fillId="28" borderId="76" xfId="40172" applyNumberFormat="true" applyFont="true" applyFill="true" applyBorder="true" applyAlignment="true">
      <alignment horizontal="center" vertical="center"/>
    </xf>
    <xf numFmtId="168" fontId="114" fillId="28" borderId="77" xfId="40184" applyNumberFormat="true" applyFont="true" applyFill="true" applyBorder="true" applyAlignment="true">
      <alignment horizontal="center" vertical="center"/>
    </xf>
    <xf numFmtId="168" fontId="114" fillId="28" borderId="76" xfId="40292" applyNumberFormat="true" applyFont="true" applyFill="true" applyBorder="true" applyAlignment="true">
      <alignment horizontal="center" vertical="center"/>
    </xf>
    <xf numFmtId="168" fontId="114" fillId="28" borderId="77" xfId="4030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168" fontId="114" fillId="28" borderId="62" xfId="40294" applyNumberFormat="true" applyFont="true" applyFill="true" applyBorder="true" applyAlignment="true">
      <alignment horizontal="center" vertical="center"/>
    </xf>
    <xf numFmtId="168" fontId="114" fillId="28" borderId="64" xfId="4030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27" borderId="10" xfId="31925" applyFill="true" applyAlignment="true">
      <alignment wrapText="true"/>
    </xf>
    <xf numFmtId="0" fontId="23" fillId="15" borderId="10" xfId="31925" applyFill="true" applyAlignment="true">
      <alignment vertical="center"/>
    </xf>
    <xf numFmtId="0" fontId="23" fillId="15" borderId="10" xfId="31925" applyFill="true" applyAlignment="true">
      <alignment wrapText="true"/>
    </xf>
    <xf numFmtId="0" fontId="23" fillId="15" borderId="10" xfId="31925" applyFill="true" applyAlignment="true">
      <alignment vertical="center" wrapText="true"/>
    </xf>
    <xf numFmtId="0" fontId="23" fillId="27" borderId="10" xfId="31925" applyFill="true" applyAlignment="true">
      <alignment horizontal="center" vertical="center"/>
    </xf>
    <xf numFmtId="170" fontId="154" fillId="27" borderId="10" xfId="31925" applyNumberFormat="true" applyFont="true" applyFill="true" applyAlignment="true">
      <alignment horizontal="right" vertical="top"/>
    </xf>
    <xf numFmtId="170" fontId="154" fillId="27" borderId="10" xfId="31925" applyNumberFormat="true" applyFont="true" applyFill="true" applyAlignment="true">
      <alignment horizontal="right" vertical="top" wrapText="true"/>
    </xf>
    <xf numFmtId="0" fontId="150" fillId="15" borderId="10" xfId="32133" applyFont="true" applyFill="true" applyAlignment="true">
      <alignment horizontal="left" vertical="center" wrapText="true"/>
    </xf>
    <xf numFmtId="0" fontId="150" fillId="3" borderId="57" xfId="45136" applyFont="true" applyBorder="true" applyAlignment="true">
      <alignment horizontal="center" wrapText="true"/>
    </xf>
    <xf numFmtId="0" fontId="150" fillId="26" borderId="58" xfId="45137" applyFont="true" applyFill="true" applyBorder="true" applyAlignment="true">
      <alignment horizontal="left" vertical="top" wrapText="true"/>
    </xf>
    <xf numFmtId="168" fontId="149" fillId="3" borderId="58" xfId="45139" applyNumberFormat="true" applyFont="true" applyBorder="true" applyAlignment="true">
      <alignment horizontal="right" vertical="top"/>
    </xf>
    <xf numFmtId="0" fontId="150" fillId="26" borderId="59" xfId="45140" applyFont="true" applyFill="true" applyBorder="true" applyAlignment="true">
      <alignment horizontal="left" vertical="top" wrapText="true"/>
    </xf>
    <xf numFmtId="168" fontId="149" fillId="3" borderId="59" xfId="45142" applyNumberFormat="true" applyFont="true" applyBorder="true" applyAlignment="true">
      <alignment horizontal="right" vertical="top"/>
    </xf>
    <xf numFmtId="168" fontId="149" fillId="3" borderId="60" xfId="45145" applyNumberFormat="true" applyFont="true" applyBorder="true" applyAlignment="true">
      <alignment horizontal="right" vertical="top"/>
    </xf>
    <xf numFmtId="0" fontId="176" fillId="15" borderId="10" xfId="32175" applyFont="true" applyFill="true" applyAlignment="true">
      <alignment horizontal="center" vertical="center" wrapText="true"/>
    </xf>
    <xf numFmtId="0" fontId="176" fillId="15" borderId="10" xfId="32177" applyFont="true" applyFill="true" applyAlignment="true">
      <alignment horizontal="center" vertical="center" wrapText="true"/>
    </xf>
    <xf numFmtId="0" fontId="176" fillId="15" borderId="10" xfId="32197" applyFont="true" applyFill="true" applyAlignment="true">
      <alignment horizontal="center" vertical="center" wrapText="true"/>
    </xf>
    <xf numFmtId="0" fontId="176" fillId="15" borderId="10" xfId="32198" applyFont="true" applyFill="true" applyAlignment="true">
      <alignment horizontal="center" vertical="center" wrapText="true"/>
    </xf>
    <xf numFmtId="0" fontId="176" fillId="15" borderId="10" xfId="32199" applyFont="true" applyFill="true" applyAlignment="true">
      <alignment horizontal="center" vertical="center" wrapText="true"/>
    </xf>
    <xf numFmtId="0" fontId="150" fillId="3" borderId="10" xfId="45149" applyFont="true" applyAlignment="true">
      <alignment horizontal="center" wrapText="true"/>
    </xf>
    <xf numFmtId="0" fontId="150" fillId="3" borderId="10" xfId="45150" applyFont="true" applyAlignment="true">
      <alignment horizontal="center" wrapText="true"/>
    </xf>
    <xf numFmtId="0" fontId="150" fillId="3" borderId="10" xfId="45151" applyFont="true" applyAlignment="true">
      <alignment horizontal="center" wrapText="true"/>
    </xf>
    <xf numFmtId="0" fontId="150" fillId="3" borderId="57" xfId="45152" applyFont="true" applyBorder="true" applyAlignment="true">
      <alignment horizontal="center"/>
    </xf>
    <xf numFmtId="0" fontId="150" fillId="3" borderId="57" xfId="45153" applyFont="true" applyBorder="true" applyAlignment="true">
      <alignment horizontal="center"/>
    </xf>
    <xf numFmtId="0" fontId="150" fillId="3" borderId="57" xfId="45154" applyFont="true" applyBorder="true" applyAlignment="true">
      <alignment horizontal="center"/>
    </xf>
    <xf numFmtId="0" fontId="23" fillId="3" borderId="10" xfId="31925" applyAlignment="true">
      <alignment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3" borderId="57" xfId="45408" applyFont="true" applyBorder="true" applyAlignment="true">
      <alignment horizontal="center" wrapText="true"/>
    </xf>
    <xf numFmtId="0" fontId="150" fillId="26" borderId="58" xfId="45409" applyFont="true" applyFill="true" applyBorder="true" applyAlignment="true">
      <alignment horizontal="left" vertical="top" wrapText="true"/>
    </xf>
    <xf numFmtId="0" fontId="150" fillId="26" borderId="58" xfId="45410" applyFont="true" applyFill="true" applyBorder="true" applyAlignment="true">
      <alignment horizontal="left" vertical="top" wrapText="true"/>
    </xf>
    <xf numFmtId="168" fontId="149" fillId="3" borderId="58" xfId="45411" applyNumberFormat="true" applyFont="true" applyBorder="true" applyAlignment="true">
      <alignment horizontal="right" vertical="top"/>
    </xf>
    <xf numFmtId="0" fontId="150" fillId="26" borderId="59" xfId="45412" applyFont="true" applyFill="true" applyBorder="true" applyAlignment="true">
      <alignment horizontal="left" vertical="top" wrapText="true"/>
    </xf>
    <xf numFmtId="0" fontId="150" fillId="26" borderId="59" xfId="45413" applyFont="true" applyFill="true" applyBorder="true" applyAlignment="true">
      <alignment horizontal="left" vertical="top" wrapText="true"/>
    </xf>
    <xf numFmtId="168" fontId="149" fillId="3" borderId="59" xfId="45414" applyNumberFormat="true" applyFont="true" applyBorder="true" applyAlignment="true">
      <alignment horizontal="right" vertical="top"/>
    </xf>
    <xf numFmtId="0" fontId="150" fillId="26" borderId="60" xfId="45416" applyFont="true" applyFill="true" applyBorder="true" applyAlignment="true">
      <alignment horizontal="left" vertical="top" wrapText="true"/>
    </xf>
    <xf numFmtId="168" fontId="149" fillId="3" borderId="60" xfId="45417"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421" applyFont="true" applyAlignment="true">
      <alignment horizontal="center" wrapText="true"/>
    </xf>
    <xf numFmtId="0" fontId="150" fillId="3" borderId="10" xfId="45422" applyFont="true" applyAlignment="true">
      <alignment horizontal="center" wrapText="true"/>
    </xf>
    <xf numFmtId="0" fontId="150" fillId="3" borderId="10" xfId="45423" applyFont="true" applyAlignment="true">
      <alignment horizontal="center" wrapText="true"/>
    </xf>
    <xf numFmtId="0" fontId="150" fillId="3" borderId="57" xfId="45424" applyFont="true" applyBorder="true" applyAlignment="true">
      <alignment horizontal="center"/>
    </xf>
    <xf numFmtId="0" fontId="150" fillId="3" borderId="57" xfId="45425" applyFont="true" applyBorder="true" applyAlignment="true">
      <alignment horizontal="center"/>
    </xf>
    <xf numFmtId="0" fontId="150" fillId="3" borderId="57" xfId="45426"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31925" applyFill="true" applyAlignment="true">
      <alignment horizontal="right" vertical="top" wrapText="true"/>
    </xf>
    <xf numFmtId="0" fontId="150" fillId="3" borderId="57" xfId="45164" applyFont="true" applyBorder="true" applyAlignment="true">
      <alignment horizontal="right" vertical="top" wrapText="true"/>
    </xf>
    <xf numFmtId="0" fontId="150" fillId="3" borderId="57" xfId="45165" applyFont="true" applyBorder="true" applyAlignment="true">
      <alignment horizontal="right" vertical="top" wrapText="true"/>
    </xf>
    <xf numFmtId="0" fontId="150" fillId="3" borderId="57" xfId="45166" applyFont="true" applyBorder="true" applyAlignment="true">
      <alignment horizontal="right" vertical="top" wrapText="true"/>
    </xf>
    <xf numFmtId="0" fontId="150" fillId="3" borderId="117" xfId="45172" applyFont="true" applyBorder="true" applyAlignment="true">
      <alignment horizontal="right" vertical="top" wrapText="true"/>
    </xf>
    <xf numFmtId="0" fontId="150" fillId="3" borderId="54" xfId="45173" applyFont="true" applyBorder="true" applyAlignment="true">
      <alignment horizontal="right" vertical="top" wrapText="true"/>
    </xf>
    <xf numFmtId="0" fontId="150" fillId="3" borderId="55" xfId="45174" applyFont="true" applyBorder="true" applyAlignment="true">
      <alignment horizontal="right" vertical="top" wrapText="true"/>
    </xf>
    <xf numFmtId="0" fontId="150" fillId="3" borderId="10" xfId="45150" applyFont="true" applyAlignment="true">
      <alignment horizontal="right" vertical="top" wrapText="true"/>
    </xf>
    <xf numFmtId="0" fontId="150" fillId="3" borderId="117" xfId="45184" applyFont="true" applyBorder="true" applyAlignment="true">
      <alignment horizontal="right" vertical="top" wrapText="true"/>
    </xf>
    <xf numFmtId="0" fontId="150" fillId="3" borderId="54" xfId="45185" applyFont="true" applyBorder="true" applyAlignment="true">
      <alignment horizontal="right" vertical="top" wrapText="true"/>
    </xf>
    <xf numFmtId="0" fontId="150" fillId="3" borderId="55" xfId="45186" applyFont="true" applyBorder="true" applyAlignment="true">
      <alignment horizontal="right" vertical="top" wrapText="true"/>
    </xf>
    <xf numFmtId="0" fontId="150" fillId="3" borderId="117" xfId="45187" applyFont="true" applyBorder="true" applyAlignment="true">
      <alignment horizontal="right" vertical="top" wrapText="true"/>
    </xf>
    <xf numFmtId="0" fontId="150" fillId="3" borderId="54" xfId="45188" applyFont="true" applyBorder="true" applyAlignment="true">
      <alignment horizontal="right" vertical="top" wrapText="true"/>
    </xf>
    <xf numFmtId="0" fontId="150" fillId="3" borderId="55" xfId="45189" applyFont="true" applyBorder="true" applyAlignment="true">
      <alignment horizontal="right" vertical="top" wrapText="true"/>
    </xf>
    <xf numFmtId="0" fontId="150" fillId="3" borderId="10" xfId="45149" applyFont="true" applyAlignment="true">
      <alignment horizontal="right" vertical="top" wrapText="true"/>
    </xf>
    <xf numFmtId="0" fontId="150" fillId="3" borderId="10" xfId="45151" applyFont="true" applyAlignment="true">
      <alignment horizontal="right" vertical="top" wrapText="true"/>
    </xf>
    <xf numFmtId="0" fontId="23" fillId="3" borderId="10" xfId="31925" applyAlignment="true">
      <alignment horizontal="right" vertical="top" wrapText="true"/>
    </xf>
    <xf numFmtId="166" fontId="149" fillId="3" borderId="58" xfId="45155" applyNumberFormat="true" applyFont="true" applyBorder="true" applyAlignment="true">
      <alignment horizontal="right" vertical="top" wrapText="true"/>
    </xf>
    <xf numFmtId="166" fontId="149" fillId="3" borderId="58" xfId="45156" applyNumberFormat="true" applyFont="true" applyBorder="true" applyAlignment="true">
      <alignment horizontal="right" vertical="top" wrapText="true"/>
    </xf>
    <xf numFmtId="166" fontId="149" fillId="3" borderId="58" xfId="45157" applyNumberFormat="true" applyFont="true" applyBorder="true" applyAlignment="true">
      <alignment horizontal="right" vertical="top" wrapText="true"/>
    </xf>
    <xf numFmtId="166" fontId="149" fillId="3" borderId="59" xfId="45158" applyNumberFormat="true" applyFont="true" applyBorder="true" applyAlignment="true">
      <alignment horizontal="right" vertical="top" wrapText="true"/>
    </xf>
    <xf numFmtId="166" fontId="149" fillId="3" borderId="59" xfId="45159" applyNumberFormat="true" applyFont="true" applyBorder="true" applyAlignment="true">
      <alignment horizontal="right" vertical="top" wrapText="true"/>
    </xf>
    <xf numFmtId="166" fontId="149" fillId="3" borderId="59" xfId="45160" applyNumberFormat="true" applyFont="true" applyBorder="true" applyAlignment="true">
      <alignment horizontal="right" vertical="top" wrapText="true"/>
    </xf>
    <xf numFmtId="166" fontId="149" fillId="3" borderId="60" xfId="45161" applyNumberFormat="true" applyFont="true" applyBorder="true" applyAlignment="true">
      <alignment horizontal="right" vertical="top" wrapText="true"/>
    </xf>
    <xf numFmtId="166" fontId="149" fillId="3" borderId="60" xfId="45162" applyNumberFormat="true" applyFont="true" applyBorder="true" applyAlignment="true">
      <alignment horizontal="right" vertical="top" wrapText="true"/>
    </xf>
    <xf numFmtId="166" fontId="149" fillId="3" borderId="60" xfId="45163" applyNumberFormat="true" applyFont="true" applyBorder="true" applyAlignment="true">
      <alignment horizontal="right" vertical="top" wrapText="true"/>
    </xf>
    <xf numFmtId="167" fontId="149" fillId="3" borderId="59" xfId="45167" applyNumberFormat="true" applyFont="true" applyBorder="true" applyAlignment="true">
      <alignment horizontal="right" vertical="top" wrapText="true"/>
    </xf>
    <xf numFmtId="167" fontId="149" fillId="3" borderId="60" xfId="45168" applyNumberFormat="true" applyFont="true" applyBorder="true" applyAlignment="true">
      <alignment horizontal="right" vertical="top" wrapText="true"/>
    </xf>
    <xf numFmtId="166" fontId="149" fillId="3" borderId="118" xfId="45175" applyNumberFormat="true" applyFont="true" applyBorder="true" applyAlignment="true">
      <alignment horizontal="right" vertical="top" wrapText="true"/>
    </xf>
    <xf numFmtId="166" fontId="149" fillId="3" borderId="119" xfId="45176" applyNumberFormat="true" applyFont="true" applyBorder="true" applyAlignment="true">
      <alignment horizontal="right" vertical="top" wrapText="true"/>
    </xf>
    <xf numFmtId="166" fontId="149" fillId="3" borderId="120" xfId="45177" applyNumberFormat="true" applyFont="true" applyBorder="true" applyAlignment="true">
      <alignment horizontal="right" vertical="top" wrapText="true"/>
    </xf>
    <xf numFmtId="0" fontId="150" fillId="3" borderId="57" xfId="45153" applyFont="true" applyBorder="true" applyAlignment="true">
      <alignment horizontal="right" vertical="top" wrapText="true"/>
    </xf>
    <xf numFmtId="166" fontId="149" fillId="3" borderId="118" xfId="45190" applyNumberFormat="true" applyFont="true" applyBorder="true" applyAlignment="true">
      <alignment horizontal="right" vertical="top" wrapText="true"/>
    </xf>
    <xf numFmtId="166" fontId="149" fillId="3" borderId="119" xfId="45191" applyNumberFormat="true" applyFont="true" applyBorder="true" applyAlignment="true">
      <alignment horizontal="right" vertical="top" wrapText="true"/>
    </xf>
    <xf numFmtId="166" fontId="149" fillId="3" borderId="120" xfId="45192" applyNumberFormat="true" applyFont="true" applyBorder="true" applyAlignment="true">
      <alignment horizontal="right" vertical="top" wrapText="true"/>
    </xf>
    <xf numFmtId="166" fontId="149" fillId="3" borderId="118" xfId="45193" applyNumberFormat="true" applyFont="true" applyBorder="true" applyAlignment="true">
      <alignment horizontal="right" vertical="top" wrapText="true"/>
    </xf>
    <xf numFmtId="166" fontId="149" fillId="3" borderId="119" xfId="45194" applyNumberFormat="true" applyFont="true" applyBorder="true" applyAlignment="true">
      <alignment horizontal="right" vertical="top" wrapText="true"/>
    </xf>
    <xf numFmtId="166" fontId="149" fillId="3" borderId="120" xfId="45195" applyNumberFormat="true" applyFont="true" applyBorder="true" applyAlignment="true">
      <alignment horizontal="right" vertical="top" wrapText="true"/>
    </xf>
    <xf numFmtId="0" fontId="150" fillId="3" borderId="57" xfId="45152" applyFont="true" applyBorder="true" applyAlignment="true">
      <alignment horizontal="right" vertical="top" wrapText="true"/>
    </xf>
    <xf numFmtId="0" fontId="150" fillId="3" borderId="57" xfId="45154" applyFont="true" applyBorder="true" applyAlignment="true">
      <alignment horizontal="right" vertical="top" wrapText="true"/>
    </xf>
    <xf numFmtId="0" fontId="150" fillId="3" borderId="57" xfId="45196" applyFont="true" applyBorder="true" applyAlignment="true">
      <alignment horizontal="right" vertical="top" wrapText="true"/>
    </xf>
    <xf numFmtId="166" fontId="149" fillId="3" borderId="121" xfId="45197" applyNumberFormat="true" applyFont="true" applyBorder="true" applyAlignment="true">
      <alignment horizontal="right" vertical="top" wrapText="true"/>
    </xf>
    <xf numFmtId="0" fontId="150" fillId="3" borderId="57" xfId="45198" applyFont="true" applyBorder="true" applyAlignment="true">
      <alignment horizontal="right" vertical="top" wrapText="true"/>
    </xf>
    <xf numFmtId="0" fontId="150" fillId="3" borderId="57" xfId="45199" applyFont="true" applyBorder="true" applyAlignment="true">
      <alignment horizontal="right" vertical="top" wrapText="true"/>
    </xf>
    <xf numFmtId="166" fontId="149" fillId="3" borderId="121" xfId="45200" applyNumberFormat="true" applyFont="true" applyBorder="true" applyAlignment="true">
      <alignment horizontal="right" vertical="top" wrapText="true"/>
    </xf>
    <xf numFmtId="166" fontId="149" fillId="3" borderId="121" xfId="45201" applyNumberFormat="true" applyFont="true" applyBorder="true" applyAlignment="true">
      <alignment horizontal="right" vertical="top" wrapText="true"/>
    </xf>
    <xf numFmtId="0" fontId="23" fillId="15" borderId="10" xfId="19344" applyFill="true" applyAlignment="true">
      <alignment horizontal="right" vertical="top" wrapText="true"/>
    </xf>
    <xf numFmtId="0" fontId="150" fillId="3" borderId="57" xfId="45434" applyFont="true" applyBorder="true" applyAlignment="true">
      <alignment horizontal="right" vertical="top" wrapText="true"/>
    </xf>
    <xf numFmtId="0" fontId="150" fillId="3" borderId="57" xfId="45437" applyFont="true" applyBorder="true" applyAlignment="true">
      <alignment horizontal="right" vertical="top" wrapText="true"/>
    </xf>
    <xf numFmtId="0" fontId="150" fillId="3" borderId="57" xfId="45438" applyFont="true" applyBorder="true" applyAlignment="true">
      <alignment horizontal="right" vertical="top" wrapText="true"/>
    </xf>
    <xf numFmtId="0" fontId="150" fillId="3" borderId="117" xfId="45445" applyFont="true" applyBorder="true" applyAlignment="true">
      <alignment horizontal="right" vertical="top" wrapText="true"/>
    </xf>
    <xf numFmtId="0" fontId="150" fillId="3" borderId="54" xfId="45446" applyFont="true" applyBorder="true" applyAlignment="true">
      <alignment horizontal="right" vertical="top" wrapText="true"/>
    </xf>
    <xf numFmtId="0" fontId="150" fillId="3" borderId="55" xfId="45447" applyFont="true" applyBorder="true" applyAlignment="true">
      <alignment horizontal="right" vertical="top" wrapText="true"/>
    </xf>
    <xf numFmtId="0" fontId="150" fillId="3" borderId="10" xfId="45421" applyFont="true" applyAlignment="true">
      <alignment horizontal="right" vertical="top" wrapText="true"/>
    </xf>
    <xf numFmtId="0" fontId="150" fillId="3" borderId="117" xfId="45455" applyFont="true" applyBorder="true" applyAlignment="true">
      <alignment horizontal="right" vertical="top" wrapText="true"/>
    </xf>
    <xf numFmtId="0" fontId="150" fillId="3" borderId="54" xfId="45456" applyFont="true" applyBorder="true" applyAlignment="true">
      <alignment horizontal="right" vertical="top" wrapText="true"/>
    </xf>
    <xf numFmtId="0" fontId="150" fillId="3" borderId="55" xfId="45457" applyFont="true" applyBorder="true" applyAlignment="true">
      <alignment horizontal="right" vertical="top" wrapText="true"/>
    </xf>
    <xf numFmtId="0" fontId="150" fillId="3" borderId="117" xfId="45464" applyFont="true" applyBorder="true" applyAlignment="true">
      <alignment horizontal="right" vertical="top" wrapText="true"/>
    </xf>
    <xf numFmtId="0" fontId="150" fillId="3" borderId="54" xfId="45465" applyFont="true" applyBorder="true" applyAlignment="true">
      <alignment horizontal="right" vertical="top" wrapText="true"/>
    </xf>
    <xf numFmtId="0" fontId="150" fillId="3" borderId="55" xfId="45466" applyFont="true" applyBorder="true" applyAlignment="true">
      <alignment horizontal="right" vertical="top" wrapText="true"/>
    </xf>
    <xf numFmtId="0" fontId="150" fillId="3" borderId="10" xfId="45423" applyFont="true" applyAlignment="true">
      <alignment horizontal="right" vertical="top" wrapText="true"/>
    </xf>
    <xf numFmtId="0" fontId="150" fillId="3" borderId="10" xfId="45422" applyFont="true" applyAlignment="true">
      <alignment horizontal="right" vertical="top" wrapText="true"/>
    </xf>
    <xf numFmtId="0" fontId="23" fillId="3" borderId="10" xfId="19344" applyAlignment="true">
      <alignment horizontal="right" vertical="top" wrapText="true"/>
    </xf>
    <xf numFmtId="166" fontId="149" fillId="3" borderId="58" xfId="45427" applyNumberFormat="true" applyFont="true" applyBorder="true" applyAlignment="true">
      <alignment horizontal="right" vertical="top" wrapText="true"/>
    </xf>
    <xf numFmtId="166" fontId="149" fillId="3" borderId="58" xfId="45428" applyNumberFormat="true" applyFont="true" applyBorder="true" applyAlignment="true">
      <alignment horizontal="right" vertical="top" wrapText="true"/>
    </xf>
    <xf numFmtId="166" fontId="149" fillId="3" borderId="58" xfId="45429" applyNumberFormat="true" applyFont="true" applyBorder="true" applyAlignment="true">
      <alignment horizontal="right" vertical="top" wrapText="true"/>
    </xf>
    <xf numFmtId="166" fontId="149" fillId="3" borderId="59" xfId="45430" applyNumberFormat="true" applyFont="true" applyBorder="true" applyAlignment="true">
      <alignment horizontal="right" vertical="top" wrapText="true"/>
    </xf>
    <xf numFmtId="166" fontId="149" fillId="3" borderId="59" xfId="45431" applyNumberFormat="true" applyFont="true" applyBorder="true" applyAlignment="true">
      <alignment horizontal="right" vertical="top" wrapText="true"/>
    </xf>
    <xf numFmtId="166" fontId="149" fillId="3" borderId="59" xfId="45432" applyNumberFormat="true" applyFont="true" applyBorder="true" applyAlignment="true">
      <alignment horizontal="right" vertical="top" wrapText="true"/>
    </xf>
    <xf numFmtId="166" fontId="149" fillId="3" borderId="60" xfId="45433" applyNumberFormat="true" applyFont="true" applyBorder="true" applyAlignment="true">
      <alignment horizontal="right" vertical="top" wrapText="true"/>
    </xf>
    <xf numFmtId="166" fontId="149" fillId="3" borderId="60" xfId="45435" applyNumberFormat="true" applyFont="true" applyBorder="true" applyAlignment="true">
      <alignment horizontal="right" vertical="top" wrapText="true"/>
    </xf>
    <xf numFmtId="166" fontId="149" fillId="3" borderId="60" xfId="45436" applyNumberFormat="true" applyFont="true" applyBorder="true" applyAlignment="true">
      <alignment horizontal="right" vertical="top" wrapText="true"/>
    </xf>
    <xf numFmtId="167" fontId="149" fillId="3" borderId="59" xfId="45439" applyNumberFormat="true" applyFont="true" applyBorder="true" applyAlignment="true">
      <alignment horizontal="right" vertical="top" wrapText="true"/>
    </xf>
    <xf numFmtId="167" fontId="149" fillId="3" borderId="59" xfId="45440" applyNumberFormat="true" applyFont="true" applyBorder="true" applyAlignment="true">
      <alignment horizontal="right" vertical="top" wrapText="true"/>
    </xf>
    <xf numFmtId="167" fontId="149" fillId="3" borderId="59" xfId="45441" applyNumberFormat="true" applyFont="true" applyBorder="true" applyAlignment="true">
      <alignment horizontal="right" vertical="top" wrapText="true"/>
    </xf>
    <xf numFmtId="166" fontId="149" fillId="3" borderId="118" xfId="45448" applyNumberFormat="true" applyFont="true" applyBorder="true" applyAlignment="true">
      <alignment horizontal="right" vertical="top" wrapText="true"/>
    </xf>
    <xf numFmtId="166" fontId="149" fillId="3" borderId="119" xfId="45449" applyNumberFormat="true" applyFont="true" applyBorder="true" applyAlignment="true">
      <alignment horizontal="right" vertical="top" wrapText="true"/>
    </xf>
    <xf numFmtId="166" fontId="149" fillId="3" borderId="120" xfId="45450" applyNumberFormat="true" applyFont="true" applyBorder="true" applyAlignment="true">
      <alignment horizontal="right" vertical="top" wrapText="true"/>
    </xf>
    <xf numFmtId="0" fontId="150" fillId="3" borderId="57" xfId="45424" applyFont="true" applyBorder="true" applyAlignment="true">
      <alignment horizontal="right" vertical="top" wrapText="true"/>
    </xf>
    <xf numFmtId="167" fontId="149" fillId="3" borderId="60" xfId="45451" applyNumberFormat="true" applyFont="true" applyBorder="true" applyAlignment="true">
      <alignment horizontal="right" vertical="top" wrapText="true"/>
    </xf>
    <xf numFmtId="166" fontId="149" fillId="3" borderId="118" xfId="45458" applyNumberFormat="true" applyFont="true" applyBorder="true" applyAlignment="true">
      <alignment horizontal="right" vertical="top" wrapText="true"/>
    </xf>
    <xf numFmtId="166" fontId="149" fillId="3" borderId="119" xfId="45459" applyNumberFormat="true" applyFont="true" applyBorder="true" applyAlignment="true">
      <alignment horizontal="right" vertical="top" wrapText="true"/>
    </xf>
    <xf numFmtId="166" fontId="149" fillId="3" borderId="120" xfId="45460" applyNumberFormat="true" applyFont="true" applyBorder="true" applyAlignment="true">
      <alignment horizontal="right" vertical="top" wrapText="true"/>
    </xf>
    <xf numFmtId="166" fontId="149" fillId="3" borderId="118" xfId="45467" applyNumberFormat="true" applyFont="true" applyBorder="true" applyAlignment="true">
      <alignment horizontal="right" vertical="top" wrapText="true"/>
    </xf>
    <xf numFmtId="166" fontId="149" fillId="3" borderId="119" xfId="45468" applyNumberFormat="true" applyFont="true" applyBorder="true" applyAlignment="true">
      <alignment horizontal="right" vertical="top" wrapText="true"/>
    </xf>
    <xf numFmtId="166" fontId="149" fillId="3" borderId="120" xfId="45469" applyNumberFormat="true" applyFont="true" applyBorder="true" applyAlignment="true">
      <alignment horizontal="right" vertical="top" wrapText="true"/>
    </xf>
    <xf numFmtId="0" fontId="150" fillId="3" borderId="57" xfId="45426" applyFont="true" applyBorder="true" applyAlignment="true">
      <alignment horizontal="right" vertical="top" wrapText="true"/>
    </xf>
    <xf numFmtId="0" fontId="150" fillId="3" borderId="57" xfId="45425" applyFont="true" applyBorder="true" applyAlignment="true">
      <alignment horizontal="right" vertical="top" wrapText="true"/>
    </xf>
    <xf numFmtId="0" fontId="150" fillId="3" borderId="57" xfId="45470" applyFont="true" applyBorder="true" applyAlignment="true">
      <alignment horizontal="right" vertical="top" wrapText="true"/>
    </xf>
    <xf numFmtId="166" fontId="149" fillId="3" borderId="121" xfId="45471" applyNumberFormat="true" applyFont="true" applyBorder="true" applyAlignment="true">
      <alignment horizontal="right" vertical="top" wrapText="true"/>
    </xf>
    <xf numFmtId="0" fontId="150" fillId="3" borderId="57" xfId="45472" applyFont="true" applyBorder="true" applyAlignment="true">
      <alignment horizontal="right" vertical="top" wrapText="true"/>
    </xf>
    <xf numFmtId="166" fontId="149" fillId="3" borderId="121" xfId="45473" applyNumberFormat="true" applyFont="true" applyBorder="true" applyAlignment="true">
      <alignment horizontal="right" vertical="top" wrapText="true"/>
    </xf>
    <xf numFmtId="0" fontId="150" fillId="3" borderId="57" xfId="45474" applyFont="true" applyBorder="true" applyAlignment="true">
      <alignment horizontal="right" vertical="top" wrapText="true"/>
    </xf>
    <xf numFmtId="166" fontId="149" fillId="3" borderId="121" xfId="45475" applyNumberFormat="true" applyFont="true" applyBorder="true" applyAlignment="true">
      <alignment horizontal="right" vertical="top" wrapText="true"/>
    </xf>
    <xf numFmtId="0" fontId="23" fillId="0" borderId="10" xfId="31925" applyFill="true" applyBorder="true" applyAlignment="true">
      <alignment wrapText="true"/>
    </xf>
    <xf numFmtId="169" fontId="149" fillId="0" borderId="10" xfId="44977" applyNumberFormat="true" applyFont="true" applyFill="true" applyBorder="true" applyAlignment="true">
      <alignment horizontal="right" vertical="top"/>
    </xf>
    <xf numFmtId="169" fontId="149" fillId="0" borderId="10" xfId="44978" applyNumberFormat="true" applyFont="true" applyFill="true" applyBorder="true" applyAlignment="true">
      <alignment horizontal="right" vertical="top"/>
    </xf>
    <xf numFmtId="169" fontId="149" fillId="0" borderId="10" xfId="44979" applyNumberFormat="true" applyFont="true" applyFill="true" applyBorder="true" applyAlignment="true">
      <alignment horizontal="right" vertical="top"/>
    </xf>
    <xf numFmtId="169" fontId="149" fillId="0" borderId="10" xfId="44980" applyNumberFormat="true" applyFont="true" applyFill="true" applyBorder="true" applyAlignment="true">
      <alignment horizontal="right" vertical="top"/>
    </xf>
    <xf numFmtId="169" fontId="149" fillId="0" borderId="10" xfId="44983" applyNumberFormat="true" applyFont="true" applyFill="true" applyBorder="true" applyAlignment="true">
      <alignment horizontal="right" vertical="top"/>
    </xf>
    <xf numFmtId="169" fontId="149" fillId="0" borderId="10" xfId="44984" applyNumberFormat="true" applyFont="true" applyFill="true" applyBorder="true" applyAlignment="true">
      <alignment horizontal="right" vertical="top"/>
    </xf>
    <xf numFmtId="169" fontId="149" fillId="0" borderId="10" xfId="44985" applyNumberFormat="true" applyFont="true" applyFill="true" applyBorder="true" applyAlignment="true">
      <alignment horizontal="right" vertical="top"/>
    </xf>
    <xf numFmtId="169" fontId="149" fillId="0" borderId="10" xfId="44986" applyNumberFormat="true" applyFont="true" applyFill="true" applyBorder="true" applyAlignment="true">
      <alignment horizontal="right" vertical="top"/>
    </xf>
    <xf numFmtId="0" fontId="23" fillId="0" borderId="10" xfId="31925" applyFill="true" applyBorder="true" applyAlignment="true">
      <alignment horizontal="center" vertical="center"/>
    </xf>
    <xf numFmtId="170" fontId="154" fillId="0" borderId="10" xfId="31925" applyNumberFormat="true" applyFont="true" applyFill="true" applyBorder="true" applyAlignment="true">
      <alignment horizontal="right" vertical="top"/>
    </xf>
    <xf numFmtId="0" fontId="154" fillId="0" borderId="10" xfId="31925" applyFont="true" applyFill="true" applyBorder="true" applyAlignment="true">
      <alignment horizontal="left" wrapText="true"/>
    </xf>
    <xf numFmtId="0" fontId="154" fillId="0" borderId="10" xfId="31925" applyFont="true" applyFill="true" applyBorder="true" applyAlignment="true">
      <alignment horizontal="center" wrapText="true"/>
    </xf>
    <xf numFmtId="0" fontId="23" fillId="0" borderId="10" xfId="31925"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150" fillId="0" borderId="10" xfId="45245" applyFont="true" applyFill="true" applyBorder="true" applyAlignment="true">
      <alignment horizontal="left" vertical="top" wrapText="true"/>
    </xf>
    <xf numFmtId="0" fontId="150" fillId="0" borderId="10" xfId="45251" applyFont="true" applyFill="true" applyBorder="true" applyAlignment="true">
      <alignment horizontal="left" vertical="top" wrapText="true"/>
    </xf>
    <xf numFmtId="169" fontId="149" fillId="0" borderId="10" xfId="45252" applyNumberFormat="true" applyFont="true" applyFill="true" applyBorder="true" applyAlignment="true">
      <alignment horizontal="right" vertical="top"/>
    </xf>
    <xf numFmtId="169" fontId="149" fillId="0" borderId="10" xfId="45253" applyNumberFormat="true" applyFont="true" applyFill="true" applyBorder="true" applyAlignment="true">
      <alignment horizontal="right" vertical="top"/>
    </xf>
    <xf numFmtId="169" fontId="149" fillId="0" borderId="10" xfId="45254" applyNumberFormat="true" applyFont="true" applyFill="true" applyBorder="true" applyAlignment="true">
      <alignment horizontal="right" vertical="top"/>
    </xf>
    <xf numFmtId="169" fontId="149" fillId="0" borderId="10" xfId="45255" applyNumberFormat="true" applyFont="true" applyFill="true" applyBorder="true" applyAlignment="true">
      <alignment horizontal="right" vertical="top"/>
    </xf>
    <xf numFmtId="0" fontId="150" fillId="0" borderId="10" xfId="45257" applyFont="true" applyFill="true" applyBorder="true" applyAlignment="true">
      <alignment horizontal="left" vertical="top" wrapText="true"/>
    </xf>
    <xf numFmtId="169" fontId="149" fillId="0" borderId="10" xfId="45258" applyNumberFormat="true" applyFont="true" applyFill="true" applyBorder="true" applyAlignment="true">
      <alignment horizontal="right" vertical="top"/>
    </xf>
    <xf numFmtId="169" fontId="149" fillId="0" borderId="10" xfId="45259" applyNumberFormat="true" applyFont="true" applyFill="true" applyBorder="true" applyAlignment="true">
      <alignment horizontal="right" vertical="top"/>
    </xf>
    <xf numFmtId="169" fontId="149" fillId="0" borderId="10" xfId="45260" applyNumberFormat="true" applyFont="true" applyFill="true" applyBorder="true" applyAlignment="true">
      <alignment horizontal="right" vertical="top"/>
    </xf>
    <xf numFmtId="169" fontId="149" fillId="0" borderId="10" xfId="45261"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5244" applyFont="true" applyFill="true" applyBorder="true" applyAlignment="true">
      <alignment horizontal="left" vertical="top" wrapText="true"/>
    </xf>
    <xf numFmtId="0" fontId="150" fillId="0" borderId="10" xfId="45250" applyFont="true" applyFill="true" applyBorder="true" applyAlignment="true">
      <alignment horizontal="left" vertical="top" wrapText="true"/>
    </xf>
    <xf numFmtId="0" fontId="150" fillId="0" borderId="10" xfId="45256" applyFont="true" applyFill="true" applyBorder="true" applyAlignment="true">
      <alignment horizontal="left" vertical="top" wrapText="true"/>
    </xf>
    <xf numFmtId="0" fontId="23" fillId="27" borderId="10" xfId="31925" applyFill="true" applyAlignment="true">
      <alignment vertical="center" wrapText="true"/>
    </xf>
    <xf numFmtId="0" fontId="23" fillId="15" borderId="10" xfId="31925" applyFill="true" applyBorder="true" applyAlignment="true">
      <alignment vertical="center" wrapText="true"/>
    </xf>
    <xf numFmtId="0" fontId="23" fillId="0" borderId="10" xfId="31925" applyFill="true" applyBorder="true" applyAlignment="true">
      <alignment vertical="center" wrapText="true"/>
    </xf>
    <xf numFmtId="0" fontId="23" fillId="15" borderId="10" xfId="19344" applyFill="true" applyBorder="true" applyAlignment="true">
      <alignment vertical="center" wrapText="true"/>
    </xf>
    <xf numFmtId="0" fontId="23" fillId="0" borderId="10" xfId="19344" applyFill="true" applyBorder="true" applyAlignment="true">
      <alignment vertical="center"/>
    </xf>
    <xf numFmtId="0" fontId="179" fillId="27" borderId="3" xfId="31925" applyFont="true" applyFill="true" applyBorder="true" applyAlignment="true">
      <alignment horizontal="left" wrapText="true"/>
    </xf>
    <xf numFmtId="0" fontId="179" fillId="27" borderId="3" xfId="31925" applyFont="true" applyFill="true" applyBorder="true" applyAlignment="true">
      <alignment wrapText="true"/>
    </xf>
    <xf numFmtId="0" fontId="179" fillId="27" borderId="5" xfId="31925" applyFont="true" applyFill="true" applyBorder="true" applyAlignment="true">
      <alignment wrapText="true"/>
    </xf>
    <xf numFmtId="170" fontId="154" fillId="27" borderId="10" xfId="31925" applyNumberFormat="true" applyFont="true" applyFill="true" applyAlignment="true">
      <alignment horizontal="right" vertical="center"/>
    </xf>
    <xf numFmtId="0" fontId="23" fillId="3" borderId="10" xfId="31925" applyAlignment="true">
      <alignment vertical="center" wrapText="true"/>
    </xf>
    <xf numFmtId="0" fontId="150" fillId="15" borderId="10" xfId="32178" applyFont="true" applyFill="true" applyAlignment="true">
      <alignment horizontal="left" vertical="center" wrapText="true"/>
    </xf>
    <xf numFmtId="0" fontId="150" fillId="15" borderId="10" xfId="32180" applyFont="true" applyFill="true" applyAlignment="true">
      <alignment horizontal="center" vertical="center" wrapText="true"/>
    </xf>
    <xf numFmtId="0" fontId="150" fillId="15" borderId="10" xfId="32181" applyFont="true" applyFill="true" applyAlignment="true">
      <alignment horizontal="left" vertical="center" wrapText="true"/>
    </xf>
    <xf numFmtId="0" fontId="150" fillId="15" borderId="10" xfId="32183" applyFont="true" applyFill="true" applyAlignment="true">
      <alignment horizontal="center" vertical="center" wrapText="true"/>
    </xf>
    <xf numFmtId="0" fontId="150" fillId="15" borderId="10" xfId="32184" applyFont="true" applyFill="true" applyAlignment="true">
      <alignment horizontal="left" vertical="center" wrapText="true"/>
    </xf>
    <xf numFmtId="0" fontId="150" fillId="15" borderId="10" xfId="32186" applyFont="true" applyFill="true" applyAlignment="true">
      <alignment horizontal="center" vertical="center" wrapText="true"/>
    </xf>
    <xf numFmtId="0" fontId="150" fillId="15" borderId="10" xfId="32187" applyFont="true" applyFill="true" applyAlignment="true">
      <alignment horizontal="left" vertical="center" wrapText="true"/>
    </xf>
    <xf numFmtId="168" fontId="149" fillId="15" borderId="10" xfId="32189" applyNumberFormat="true" applyFont="true" applyFill="true" applyAlignment="true">
      <alignment horizontal="right" vertical="center" wrapText="true"/>
    </xf>
    <xf numFmtId="0" fontId="150" fillId="15" borderId="10" xfId="32190" applyFont="true" applyFill="true" applyAlignment="true">
      <alignment horizontal="left" vertical="center" wrapText="true"/>
    </xf>
    <xf numFmtId="168" fontId="149" fillId="15" borderId="10" xfId="32192" applyNumberFormat="true" applyFont="true" applyFill="true" applyAlignment="true">
      <alignment horizontal="right" vertical="center" wrapText="true"/>
    </xf>
    <xf numFmtId="0" fontId="150" fillId="15" borderId="10" xfId="32194" applyFont="true" applyFill="true" applyAlignment="true">
      <alignment horizontal="left" vertical="center" wrapText="true"/>
    </xf>
    <xf numFmtId="168" fontId="149" fillId="15" borderId="10" xfId="32196" applyNumberFormat="true" applyFont="true" applyFill="true" applyAlignment="true">
      <alignment horizontal="right" vertical="center" wrapText="true"/>
    </xf>
    <xf numFmtId="0" fontId="150" fillId="15" borderId="10" xfId="32200" applyFont="true" applyFill="true" applyAlignment="true">
      <alignment horizontal="left" vertical="center" wrapText="true"/>
    </xf>
    <xf numFmtId="0" fontId="150" fillId="15" borderId="10" xfId="32202" applyFont="true" applyFill="true" applyAlignment="true">
      <alignment horizontal="center" vertical="center" wrapText="true"/>
    </xf>
    <xf numFmtId="0" fontId="150" fillId="15" borderId="10" xfId="32203" applyFont="true" applyFill="true" applyAlignment="true">
      <alignment horizontal="center" vertical="center" wrapText="true"/>
    </xf>
    <xf numFmtId="0" fontId="150" fillId="15" borderId="10" xfId="32204" applyFont="true" applyFill="true" applyAlignment="true">
      <alignment horizontal="left" vertical="center" wrapText="true"/>
    </xf>
    <xf numFmtId="0" fontId="150" fillId="15" borderId="10" xfId="32206" applyFont="true" applyFill="true" applyAlignment="true">
      <alignment horizontal="center" vertical="center" wrapText="true"/>
    </xf>
    <xf numFmtId="0" fontId="150" fillId="15" borderId="10" xfId="32207" applyFont="true" applyFill="true" applyAlignment="true">
      <alignment horizontal="center" vertical="center" wrapText="true"/>
    </xf>
    <xf numFmtId="0" fontId="150" fillId="15" borderId="10" xfId="32208" applyFont="true" applyFill="true" applyAlignment="true">
      <alignment horizontal="left" vertical="center" wrapText="true"/>
    </xf>
    <xf numFmtId="0" fontId="150" fillId="15" borderId="10" xfId="32210" applyFont="true" applyFill="true" applyAlignment="true">
      <alignment horizontal="center" vertical="center" wrapText="true"/>
    </xf>
    <xf numFmtId="0" fontId="150" fillId="15" borderId="10" xfId="32211" applyFont="true" applyFill="true" applyAlignment="true">
      <alignment horizontal="center" vertical="center" wrapText="true"/>
    </xf>
    <xf numFmtId="0" fontId="150" fillId="15" borderId="10" xfId="32212" applyFont="true" applyFill="true" applyAlignment="true">
      <alignment horizontal="left" vertical="center" wrapText="true"/>
    </xf>
    <xf numFmtId="168" fontId="149" fillId="15" borderId="10" xfId="32214" applyNumberFormat="true" applyFont="true" applyFill="true" applyAlignment="true">
      <alignment horizontal="right" vertical="center" wrapText="true"/>
    </xf>
    <xf numFmtId="168" fontId="149" fillId="15" borderId="10" xfId="32215" applyNumberFormat="true" applyFont="true" applyFill="true" applyAlignment="true">
      <alignment horizontal="right" vertical="center" wrapText="true"/>
    </xf>
    <xf numFmtId="0" fontId="150" fillId="15" borderId="10" xfId="32216" applyFont="true" applyFill="true" applyAlignment="true">
      <alignment horizontal="left" vertical="center" wrapText="true"/>
    </xf>
    <xf numFmtId="168" fontId="149" fillId="15" borderId="10" xfId="32218" applyNumberFormat="true" applyFont="true" applyFill="true" applyAlignment="true">
      <alignment horizontal="right" vertical="center" wrapText="true"/>
    </xf>
    <xf numFmtId="168" fontId="149" fillId="15" borderId="10" xfId="32219" applyNumberFormat="true" applyFont="true" applyFill="true" applyAlignment="true">
      <alignment horizontal="right" vertical="center" wrapText="true"/>
    </xf>
    <xf numFmtId="0" fontId="150" fillId="15" borderId="10" xfId="32220" applyFont="true" applyFill="true" applyAlignment="true">
      <alignment horizontal="left" vertical="center" wrapText="true"/>
    </xf>
    <xf numFmtId="168" fontId="149" fillId="15" borderId="10" xfId="32222" applyNumberFormat="true" applyFont="true" applyFill="true" applyAlignment="true">
      <alignment horizontal="right" vertical="center" wrapText="true"/>
    </xf>
    <xf numFmtId="168" fontId="149" fillId="15" borderId="10" xfId="32223" applyNumberFormat="true" applyFont="true" applyFill="true" applyAlignment="true">
      <alignment horizontal="right" vertical="center" wrapText="true"/>
    </xf>
    <xf numFmtId="0" fontId="150" fillId="3" borderId="52" xfId="44996" applyFont="true" applyBorder="true" applyAlignment="true">
      <alignment horizontal="center" vertical="center" wrapText="true"/>
    </xf>
    <xf numFmtId="0" fontId="150" fillId="3" borderId="53" xfId="44997" applyFont="true" applyBorder="true" applyAlignment="true">
      <alignment horizontal="center" vertical="center" wrapText="true"/>
    </xf>
    <xf numFmtId="0" fontId="150" fillId="3" borderId="53" xfId="44998" applyFont="true" applyBorder="true" applyAlignment="true">
      <alignment horizontal="center" vertical="center" wrapText="true"/>
    </xf>
    <xf numFmtId="0" fontId="23" fillId="0" borderId="100" xfId="31925" applyFill="true" applyBorder="true" applyAlignment="true">
      <alignment vertical="center" wrapText="true"/>
    </xf>
    <xf numFmtId="0" fontId="23" fillId="3" borderId="100" xfId="31925" applyBorder="true" applyAlignment="true">
      <alignment vertical="center" wrapText="true"/>
    </xf>
    <xf numFmtId="0" fontId="23" fillId="0" borderId="105" xfId="31925" applyFill="true" applyBorder="true" applyAlignment="true">
      <alignment vertical="center" wrapText="true"/>
    </xf>
    <xf numFmtId="0" fontId="154" fillId="33" borderId="100" xfId="31925" applyFont="true" applyFill="true" applyBorder="true" applyAlignment="true">
      <alignment horizontal="center" vertical="center" wrapText="true"/>
    </xf>
    <xf numFmtId="0" fontId="23" fillId="33" borderId="125" xfId="31925" applyFill="true" applyBorder="true" applyAlignment="true">
      <alignment horizontal="center" vertical="center"/>
    </xf>
    <xf numFmtId="0" fontId="154" fillId="33" borderId="125" xfId="31925" applyFont="true" applyFill="true" applyBorder="true" applyAlignment="true">
      <alignment horizontal="center" vertical="center" wrapText="true"/>
    </xf>
    <xf numFmtId="169" fontId="114" fillId="33" borderId="100" xfId="40237" applyNumberFormat="true" applyFont="true" applyFill="true" applyBorder="true" applyAlignment="true">
      <alignment horizontal="center" vertical="center"/>
    </xf>
    <xf numFmtId="169" fontId="114" fillId="33" borderId="125" xfId="40238" applyNumberFormat="true" applyFont="true" applyFill="true" applyBorder="true" applyAlignment="true">
      <alignment horizontal="center" vertical="center"/>
    </xf>
    <xf numFmtId="169" fontId="114" fillId="33" borderId="125" xfId="40240" applyNumberFormat="true" applyFont="true" applyFill="true" applyBorder="true" applyAlignment="true">
      <alignment horizontal="center" vertical="center"/>
    </xf>
    <xf numFmtId="169" fontId="114" fillId="33" borderId="100" xfId="40249" applyNumberFormat="true" applyFont="true" applyFill="true" applyBorder="true" applyAlignment="true">
      <alignment horizontal="center" vertical="center"/>
    </xf>
    <xf numFmtId="169" fontId="114" fillId="33" borderId="125" xfId="40250" applyNumberFormat="true" applyFont="true" applyFill="true" applyBorder="true" applyAlignment="true">
      <alignment horizontal="center" vertical="center"/>
    </xf>
    <xf numFmtId="169" fontId="114" fillId="33" borderId="125" xfId="40252" applyNumberFormat="true" applyFont="true" applyFill="true" applyBorder="true" applyAlignment="true">
      <alignment horizontal="center" vertical="center"/>
    </xf>
    <xf numFmtId="0" fontId="150" fillId="33" borderId="100" xfId="45046" applyFont="true" applyFill="true" applyBorder="true" applyAlignment="true">
      <alignment horizontal="center" vertical="center" wrapText="true"/>
    </xf>
    <xf numFmtId="0" fontId="150" fillId="33" borderId="125" xfId="45047" applyFont="true" applyFill="true" applyBorder="true" applyAlignment="true">
      <alignment horizontal="center" vertical="center" wrapText="true"/>
    </xf>
    <xf numFmtId="0" fontId="150" fillId="33" borderId="100" xfId="45052" applyFont="true" applyFill="true" applyBorder="true" applyAlignment="true">
      <alignment horizontal="center" vertical="center" wrapText="true"/>
    </xf>
    <xf numFmtId="0" fontId="150" fillId="33" borderId="125" xfId="45053" applyFont="true" applyFill="true" applyBorder="true" applyAlignment="true">
      <alignment horizontal="center" vertical="center" wrapText="true"/>
    </xf>
    <xf numFmtId="0" fontId="150" fillId="33" borderId="100" xfId="45091" applyFont="true" applyFill="true" applyBorder="true" applyAlignment="true">
      <alignment horizontal="center" vertical="center" wrapText="true"/>
    </xf>
    <xf numFmtId="0" fontId="150" fillId="33" borderId="125" xfId="45092" applyFont="true" applyFill="true" applyBorder="true" applyAlignment="true">
      <alignment horizontal="center" vertical="center" wrapText="true"/>
    </xf>
    <xf numFmtId="0" fontId="150" fillId="33" borderId="100" xfId="45097" applyFont="true" applyFill="true" applyBorder="true" applyAlignment="true">
      <alignment horizontal="center" vertical="center" wrapText="true"/>
    </xf>
    <xf numFmtId="0" fontId="150" fillId="33" borderId="125" xfId="45098" applyFont="true" applyFill="true" applyBorder="true" applyAlignment="true">
      <alignment horizontal="center" vertical="center" wrapText="true"/>
    </xf>
    <xf numFmtId="0" fontId="150" fillId="33" borderId="100" xfId="32135" applyFont="true" applyFill="true" applyBorder="true" applyAlignment="true">
      <alignment horizontal="center" vertical="center" wrapText="true"/>
    </xf>
    <xf numFmtId="0" fontId="150" fillId="33" borderId="125" xfId="32136" applyFont="true" applyFill="true" applyBorder="true" applyAlignment="true">
      <alignment horizontal="center" vertical="center" wrapText="true"/>
    </xf>
    <xf numFmtId="0" fontId="150" fillId="33" borderId="100" xfId="32140" applyFont="true" applyFill="true" applyBorder="true" applyAlignment="true">
      <alignment horizontal="center" vertical="center" wrapText="true"/>
    </xf>
    <xf numFmtId="0" fontId="150" fillId="33" borderId="125" xfId="32141" applyFont="true" applyFill="true" applyBorder="true" applyAlignment="true">
      <alignment horizontal="center" vertical="center" wrapText="true"/>
    </xf>
    <xf numFmtId="0" fontId="23" fillId="33" borderId="107" xfId="31925" applyFill="true" applyBorder="true" applyAlignment="true">
      <alignment horizontal="center" vertical="center"/>
    </xf>
    <xf numFmtId="0" fontId="154" fillId="33" borderId="107" xfId="31925" applyFont="true" applyFill="true" applyBorder="true" applyAlignment="true">
      <alignment horizontal="center" vertical="center" wrapText="true"/>
    </xf>
    <xf numFmtId="169" fontId="114" fillId="33" borderId="107" xfId="40239" applyNumberFormat="true" applyFont="true" applyFill="true" applyBorder="true" applyAlignment="true">
      <alignment horizontal="center" vertical="center"/>
    </xf>
    <xf numFmtId="169" fontId="114" fillId="33" borderId="107" xfId="40251" applyNumberFormat="true" applyFont="true" applyFill="true" applyBorder="true" applyAlignment="true">
      <alignment horizontal="center" vertical="center"/>
    </xf>
    <xf numFmtId="0" fontId="150" fillId="33" borderId="107" xfId="45048" applyFont="true" applyFill="true" applyBorder="true" applyAlignment="true">
      <alignment horizontal="center" vertical="center" wrapText="true"/>
    </xf>
    <xf numFmtId="0" fontId="150" fillId="33" borderId="107" xfId="45054" applyFont="true" applyFill="true" applyBorder="true" applyAlignment="true">
      <alignment horizontal="center" vertical="center" wrapText="true"/>
    </xf>
    <xf numFmtId="0" fontId="150" fillId="33" borderId="107" xfId="45093" applyFont="true" applyFill="true" applyBorder="true" applyAlignment="true">
      <alignment horizontal="center" vertical="center" wrapText="true"/>
    </xf>
    <xf numFmtId="0" fontId="150" fillId="33" borderId="107" xfId="45099" applyFont="true" applyFill="true" applyBorder="true" applyAlignment="true">
      <alignment horizontal="center" vertical="center" wrapText="true"/>
    </xf>
    <xf numFmtId="0" fontId="150" fillId="33" borderId="107" xfId="32137" applyFont="true" applyFill="true" applyBorder="true" applyAlignment="true">
      <alignment horizontal="center" vertical="center" wrapText="true"/>
    </xf>
    <xf numFmtId="0" fontId="150" fillId="33" borderId="107" xfId="32142" applyFont="true" applyFill="true" applyBorder="true" applyAlignment="true">
      <alignment horizontal="center" vertical="center" wrapText="true"/>
    </xf>
    <xf numFmtId="0" fontId="150" fillId="3" borderId="109" xfId="44996" applyFont="true" applyBorder="true" applyAlignment="true">
      <alignment horizontal="center" vertical="center" wrapText="true"/>
    </xf>
    <xf numFmtId="169" fontId="114" fillId="33" borderId="100" xfId="40238" applyNumberFormat="true" applyFont="true" applyFill="true" applyBorder="true" applyAlignment="true">
      <alignment horizontal="center" vertical="center"/>
    </xf>
    <xf numFmtId="169" fontId="114" fillId="33" borderId="100" xfId="40250" applyNumberFormat="true" applyFont="true" applyFill="true" applyBorder="true" applyAlignment="true">
      <alignment horizontal="center" vertical="center"/>
    </xf>
    <xf numFmtId="0" fontId="150" fillId="33" borderId="100" xfId="45048" applyFont="true" applyFill="true" applyBorder="true" applyAlignment="true">
      <alignment horizontal="center" vertical="center" wrapText="true"/>
    </xf>
    <xf numFmtId="0" fontId="150" fillId="33" borderId="100" xfId="45053" applyFont="true" applyFill="true" applyBorder="true" applyAlignment="true">
      <alignment horizontal="center" vertical="center" wrapText="true"/>
    </xf>
    <xf numFmtId="0" fontId="150" fillId="33" borderId="100" xfId="45093" applyFont="true" applyFill="true" applyBorder="true" applyAlignment="true">
      <alignment horizontal="center" vertical="center" wrapText="true"/>
    </xf>
    <xf numFmtId="0" fontId="150" fillId="33" borderId="100" xfId="45098" applyFont="true" applyFill="true" applyBorder="true" applyAlignment="true">
      <alignment horizontal="center" vertical="center" wrapText="true"/>
    </xf>
    <xf numFmtId="0" fontId="150" fillId="33" borderId="100" xfId="32137" applyFont="true" applyFill="true" applyBorder="true" applyAlignment="true">
      <alignment horizontal="center" vertical="center" wrapText="true"/>
    </xf>
    <xf numFmtId="0" fontId="150" fillId="33" borderId="100" xfId="32141" applyFont="true" applyFill="true" applyBorder="true" applyAlignment="true">
      <alignment horizontal="center" vertical="center" wrapText="true"/>
    </xf>
    <xf numFmtId="0" fontId="150" fillId="3" borderId="110" xfId="44996" applyFont="true" applyBorder="true" applyAlignment="true">
      <alignment horizontal="center" vertical="center" wrapText="true"/>
    </xf>
    <xf numFmtId="0" fontId="154" fillId="33" borderId="130" xfId="31925" applyFont="true" applyFill="true" applyBorder="true" applyAlignment="true">
      <alignment horizontal="center" vertical="center" wrapText="true"/>
    </xf>
    <xf numFmtId="169" fontId="114" fillId="33" borderId="130" xfId="40238" applyNumberFormat="true" applyFont="true" applyFill="true" applyBorder="true" applyAlignment="true">
      <alignment horizontal="center" vertical="center"/>
    </xf>
    <xf numFmtId="169" fontId="114" fillId="33" borderId="130" xfId="40250" applyNumberFormat="true" applyFont="true" applyFill="true" applyBorder="true" applyAlignment="true">
      <alignment horizontal="center" vertical="center"/>
    </xf>
    <xf numFmtId="0" fontId="150" fillId="33" borderId="130" xfId="45048" applyFont="true" applyFill="true" applyBorder="true" applyAlignment="true">
      <alignment horizontal="center" vertical="center" wrapText="true"/>
    </xf>
    <xf numFmtId="0" fontId="150" fillId="33" borderId="130" xfId="45053" applyFont="true" applyFill="true" applyBorder="true" applyAlignment="true">
      <alignment horizontal="center" vertical="center" wrapText="true"/>
    </xf>
    <xf numFmtId="0" fontId="150" fillId="33" borderId="130" xfId="45093" applyFont="true" applyFill="true" applyBorder="true" applyAlignment="true">
      <alignment horizontal="center" vertical="center" wrapText="true"/>
    </xf>
    <xf numFmtId="0" fontId="150" fillId="33" borderId="130" xfId="45098" applyFont="true" applyFill="true" applyBorder="true" applyAlignment="true">
      <alignment horizontal="center" vertical="center" wrapText="true"/>
    </xf>
    <xf numFmtId="0" fontId="150" fillId="33" borderId="130" xfId="32137" applyFont="true" applyFill="true" applyBorder="true" applyAlignment="true">
      <alignment horizontal="center" vertical="center" wrapText="true"/>
    </xf>
    <xf numFmtId="0" fontId="150" fillId="33" borderId="130" xfId="32141" applyFont="true" applyFill="true" applyBorder="true" applyAlignment="true">
      <alignment horizontal="center" vertical="center" wrapText="true"/>
    </xf>
    <xf numFmtId="0" fontId="23" fillId="33" borderId="126" xfId="31925" applyFill="true" applyBorder="true" applyAlignment="true">
      <alignment horizontal="center" vertical="center"/>
    </xf>
    <xf numFmtId="0" fontId="154" fillId="33" borderId="126" xfId="31925" applyFont="true" applyFill="true" applyBorder="true" applyAlignment="true">
      <alignment horizontal="center" vertical="center" wrapText="true"/>
    </xf>
    <xf numFmtId="169" fontId="114" fillId="33" borderId="126" xfId="40239" applyNumberFormat="true" applyFont="true" applyFill="true" applyBorder="true" applyAlignment="true">
      <alignment horizontal="center" vertical="center"/>
    </xf>
    <xf numFmtId="169" fontId="114" fillId="33" borderId="126" xfId="40251" applyNumberFormat="true" applyFont="true" applyFill="true" applyBorder="true" applyAlignment="true">
      <alignment horizontal="center" vertical="center"/>
    </xf>
    <xf numFmtId="0" fontId="150" fillId="33" borderId="126" xfId="45048" applyFont="true" applyFill="true" applyBorder="true" applyAlignment="true">
      <alignment horizontal="center" vertical="center" wrapText="true"/>
    </xf>
    <xf numFmtId="0" fontId="150" fillId="33" borderId="126" xfId="45054" applyFont="true" applyFill="true" applyBorder="true" applyAlignment="true">
      <alignment horizontal="center" vertical="center" wrapText="true"/>
    </xf>
    <xf numFmtId="0" fontId="150" fillId="33" borderId="126" xfId="45093" applyFont="true" applyFill="true" applyBorder="true" applyAlignment="true">
      <alignment horizontal="center" vertical="center" wrapText="true"/>
    </xf>
    <xf numFmtId="0" fontId="150" fillId="33" borderId="126" xfId="45099" applyFont="true" applyFill="true" applyBorder="true" applyAlignment="true">
      <alignment horizontal="center" vertical="center" wrapText="true"/>
    </xf>
    <xf numFmtId="0" fontId="150" fillId="33" borderId="126" xfId="32137" applyFont="true" applyFill="true" applyBorder="true" applyAlignment="true">
      <alignment horizontal="center" vertical="center" wrapText="true"/>
    </xf>
    <xf numFmtId="0" fontId="150" fillId="33" borderId="126" xfId="32142" applyFont="true" applyFill="true" applyBorder="true" applyAlignment="true">
      <alignment horizontal="center" vertical="center" wrapText="true"/>
    </xf>
    <xf numFmtId="0" fontId="150" fillId="0" borderId="100" xfId="45005" applyFont="true" applyFill="true" applyBorder="true" applyAlignment="true">
      <alignment horizontal="left" vertical="center" wrapText="true"/>
    </xf>
    <xf numFmtId="0" fontId="150" fillId="0" borderId="100" xfId="45011" applyFont="true" applyFill="true" applyBorder="true" applyAlignment="true">
      <alignment horizontal="left" vertical="center" wrapText="true"/>
    </xf>
    <xf numFmtId="0" fontId="150" fillId="0" borderId="100" xfId="32011" applyFont="true" applyFill="true" applyBorder="true" applyAlignment="true">
      <alignment horizontal="left" vertical="center" wrapText="true"/>
    </xf>
    <xf numFmtId="0" fontId="150" fillId="0" borderId="100" xfId="32016" applyFont="true" applyFill="true" applyBorder="true" applyAlignment="true">
      <alignment horizontal="left" vertical="center" wrapText="true"/>
    </xf>
    <xf numFmtId="0" fontId="154" fillId="0" borderId="100" xfId="31925" applyFont="true" applyFill="true" applyBorder="true" applyAlignment="true">
      <alignment horizontal="left" vertical="center" wrapText="true"/>
    </xf>
    <xf numFmtId="0" fontId="150" fillId="0" borderId="100" xfId="32094" applyFont="true" applyFill="true" applyBorder="true" applyAlignment="true">
      <alignment horizontal="left" vertical="center" wrapText="true"/>
    </xf>
    <xf numFmtId="0" fontId="150" fillId="0" borderId="100" xfId="45044" applyFont="true" applyFill="true" applyBorder="true" applyAlignment="true">
      <alignment horizontal="left" vertical="center" wrapText="true"/>
    </xf>
    <xf numFmtId="0" fontId="150" fillId="0" borderId="100" xfId="45050" applyFont="true" applyFill="true" applyBorder="true" applyAlignment="true">
      <alignment horizontal="left" vertical="center" wrapText="true"/>
    </xf>
    <xf numFmtId="0" fontId="150" fillId="0" borderId="100" xfId="45056" applyFont="true" applyFill="true" applyBorder="true" applyAlignment="true">
      <alignment horizontal="left" vertical="center" wrapText="true"/>
    </xf>
    <xf numFmtId="0" fontId="150" fillId="0" borderId="100" xfId="45062" applyFont="true" applyFill="true" applyBorder="true" applyAlignment="true">
      <alignment horizontal="left" vertical="center" wrapText="true"/>
    </xf>
    <xf numFmtId="0" fontId="150" fillId="0" borderId="100" xfId="45068" applyFont="true" applyFill="true" applyBorder="true" applyAlignment="true">
      <alignment horizontal="left" vertical="center" wrapText="true"/>
    </xf>
    <xf numFmtId="0" fontId="150" fillId="0" borderId="100" xfId="32099" applyFont="true" applyFill="true" applyBorder="true" applyAlignment="true">
      <alignment horizontal="left" vertical="center" wrapText="true"/>
    </xf>
    <xf numFmtId="0" fontId="150" fillId="0" borderId="100" xfId="45089" applyFont="true" applyFill="true" applyBorder="true" applyAlignment="true">
      <alignment horizontal="left" vertical="center" wrapText="true"/>
    </xf>
    <xf numFmtId="0" fontId="150" fillId="0" borderId="100" xfId="45095" applyFont="true" applyFill="true" applyBorder="true" applyAlignment="true">
      <alignment horizontal="left" vertical="center" wrapText="true"/>
    </xf>
    <xf numFmtId="0" fontId="150" fillId="0" borderId="100" xfId="45101" applyFont="true" applyFill="true" applyBorder="true" applyAlignment="true">
      <alignment horizontal="left" vertical="center" wrapText="true"/>
    </xf>
    <xf numFmtId="0" fontId="150" fillId="0" borderId="100" xfId="45107" applyFont="true" applyFill="true" applyBorder="true" applyAlignment="true">
      <alignment horizontal="left" vertical="center" wrapText="true"/>
    </xf>
    <xf numFmtId="0" fontId="150" fillId="0" borderId="100" xfId="45113" applyFont="true" applyFill="true" applyBorder="true" applyAlignment="true">
      <alignment horizontal="left" vertical="center" wrapText="true"/>
    </xf>
    <xf numFmtId="0" fontId="150" fillId="0" borderId="100" xfId="32133" applyFont="true" applyFill="true" applyBorder="true" applyAlignment="true">
      <alignment horizontal="left" vertical="center" wrapText="true"/>
    </xf>
    <xf numFmtId="0" fontId="150" fillId="0" borderId="100" xfId="32138" applyFont="true" applyFill="true" applyBorder="true" applyAlignment="true">
      <alignment horizontal="left" vertical="center" wrapText="true"/>
    </xf>
    <xf numFmtId="0" fontId="150" fillId="0" borderId="100" xfId="32143" applyFont="true" applyFill="true" applyBorder="true" applyAlignment="true">
      <alignment horizontal="left" vertical="center" wrapText="true"/>
    </xf>
    <xf numFmtId="0" fontId="150" fillId="0" borderId="100" xfId="32125" applyFont="true" applyFill="true" applyBorder="true" applyAlignment="true">
      <alignment horizontal="left" vertical="center" wrapText="true"/>
    </xf>
    <xf numFmtId="0" fontId="150" fillId="0" borderId="100" xfId="32152" applyFont="true" applyFill="true" applyBorder="true" applyAlignment="true">
      <alignment horizontal="left" vertical="center" wrapText="true"/>
    </xf>
    <xf numFmtId="0" fontId="23" fillId="3" borderId="102" xfId="31925" applyBorder="true" applyAlignment="true">
      <alignment vertical="center" wrapText="true"/>
    </xf>
    <xf numFmtId="0" fontId="150" fillId="0" borderId="102" xfId="32125" applyFont="true" applyFill="true" applyBorder="true" applyAlignment="true">
      <alignment horizontal="left" vertical="center" wrapText="true"/>
    </xf>
    <xf numFmtId="0" fontId="154" fillId="0" borderId="105" xfId="31925" applyFont="true" applyFill="true" applyBorder="true" applyAlignment="true">
      <alignment horizontal="left" vertical="center" wrapText="true"/>
    </xf>
    <xf numFmtId="0" fontId="150" fillId="0" borderId="105" xfId="45062" applyFont="true" applyFill="true" applyBorder="true" applyAlignment="true">
      <alignment horizontal="left" vertical="center" wrapText="true"/>
    </xf>
    <xf numFmtId="169" fontId="149" fillId="33" borderId="102" xfId="44941" applyNumberFormat="true" applyFont="true" applyFill="true" applyBorder="true" applyAlignment="true">
      <alignment horizontal="center" vertical="center"/>
    </xf>
    <xf numFmtId="169" fontId="149" fillId="33" borderId="123" xfId="44942" applyNumberFormat="true" applyFont="true" applyFill="true" applyBorder="true" applyAlignment="true">
      <alignment horizontal="center" vertical="center"/>
    </xf>
    <xf numFmtId="169" fontId="149" fillId="33" borderId="124" xfId="44943" applyNumberFormat="true" applyFont="true" applyFill="true" applyBorder="true" applyAlignment="true">
      <alignment horizontal="center" vertical="center"/>
    </xf>
    <xf numFmtId="169" fontId="149" fillId="33" borderId="129" xfId="44942" applyNumberFormat="true" applyFont="true" applyFill="true" applyBorder="true" applyAlignment="true">
      <alignment horizontal="center" vertical="center"/>
    </xf>
    <xf numFmtId="169" fontId="149" fillId="33" borderId="106" xfId="44943" applyNumberFormat="true" applyFont="true" applyFill="true" applyBorder="true" applyAlignment="true">
      <alignment horizontal="center" vertical="center"/>
    </xf>
    <xf numFmtId="169" fontId="149" fillId="33" borderId="102" xfId="44942" applyNumberFormat="true" applyFont="true" applyFill="true" applyBorder="true" applyAlignment="true">
      <alignment horizontal="center" vertical="center"/>
    </xf>
    <xf numFmtId="169" fontId="149" fillId="33" borderId="100" xfId="44947" applyNumberFormat="true" applyFont="true" applyFill="true" applyBorder="true" applyAlignment="true">
      <alignment horizontal="center" vertical="center"/>
    </xf>
    <xf numFmtId="169" fontId="149" fillId="33" borderId="125" xfId="44948" applyNumberFormat="true" applyFont="true" applyFill="true" applyBorder="true" applyAlignment="true">
      <alignment horizontal="center" vertical="center"/>
    </xf>
    <xf numFmtId="169" fontId="149" fillId="33" borderId="126" xfId="44949" applyNumberFormat="true" applyFont="true" applyFill="true" applyBorder="true" applyAlignment="true">
      <alignment horizontal="center" vertical="center"/>
    </xf>
    <xf numFmtId="169" fontId="149" fillId="33" borderId="130" xfId="44948" applyNumberFormat="true" applyFont="true" applyFill="true" applyBorder="true" applyAlignment="true">
      <alignment horizontal="center" vertical="center"/>
    </xf>
    <xf numFmtId="169" fontId="149" fillId="33" borderId="107" xfId="44949" applyNumberFormat="true" applyFont="true" applyFill="true" applyBorder="true" applyAlignment="true">
      <alignment horizontal="center" vertical="center"/>
    </xf>
    <xf numFmtId="169" fontId="149" fillId="33" borderId="100" xfId="44948" applyNumberFormat="true" applyFont="true" applyFill="true" applyBorder="true" applyAlignment="true">
      <alignment horizontal="center" vertical="center"/>
    </xf>
    <xf numFmtId="169" fontId="149" fillId="33" borderId="100" xfId="31950" applyNumberFormat="true" applyFont="true" applyFill="true" applyBorder="true" applyAlignment="true">
      <alignment horizontal="center" vertical="center"/>
    </xf>
    <xf numFmtId="169" fontId="149" fillId="33" borderId="125" xfId="31950" applyNumberFormat="true" applyFont="true" applyFill="true" applyBorder="true" applyAlignment="true">
      <alignment horizontal="center" vertical="center"/>
    </xf>
    <xf numFmtId="169" fontId="149" fillId="33" borderId="126" xfId="31950" applyNumberFormat="true" applyFont="true" applyFill="true" applyBorder="true" applyAlignment="true">
      <alignment horizontal="center" vertical="center"/>
    </xf>
    <xf numFmtId="169" fontId="149" fillId="33" borderId="130" xfId="31950" applyNumberFormat="true" applyFont="true" applyFill="true" applyBorder="true" applyAlignment="true">
      <alignment horizontal="center" vertical="center"/>
    </xf>
    <xf numFmtId="169" fontId="149" fillId="33" borderId="107" xfId="31950" applyNumberFormat="true" applyFont="true" applyFill="true" applyBorder="true" applyAlignment="true">
      <alignment horizontal="center" vertical="center"/>
    </xf>
    <xf numFmtId="169" fontId="149" fillId="33" borderId="105" xfId="44953" applyNumberFormat="true" applyFont="true" applyFill="true" applyBorder="true" applyAlignment="true">
      <alignment horizontal="center" vertical="center"/>
    </xf>
    <xf numFmtId="169" fontId="149" fillId="33" borderId="127" xfId="44954" applyNumberFormat="true" applyFont="true" applyFill="true" applyBorder="true" applyAlignment="true">
      <alignment horizontal="center" vertical="center"/>
    </xf>
    <xf numFmtId="169" fontId="149" fillId="33" borderId="128" xfId="44955" applyNumberFormat="true" applyFont="true" applyFill="true" applyBorder="true" applyAlignment="true">
      <alignment horizontal="center" vertical="center"/>
    </xf>
    <xf numFmtId="169" fontId="149" fillId="33" borderId="131" xfId="44954" applyNumberFormat="true" applyFont="true" applyFill="true" applyBorder="true" applyAlignment="true">
      <alignment horizontal="center" vertical="center"/>
    </xf>
    <xf numFmtId="169" fontId="149" fillId="33" borderId="108" xfId="44955" applyNumberFormat="true" applyFont="true" applyFill="true" applyBorder="true" applyAlignment="true">
      <alignment horizontal="center" vertical="center"/>
    </xf>
    <xf numFmtId="169" fontId="149" fillId="33" borderId="105" xfId="44954" applyNumberFormat="true" applyFont="true" applyFill="true" applyBorder="true" applyAlignment="true">
      <alignment horizontal="center" vertical="center"/>
    </xf>
    <xf numFmtId="170" fontId="154" fillId="27" borderId="111" xfId="31925" applyNumberFormat="true" applyFont="true" applyFill="true" applyBorder="true" applyAlignment="true">
      <alignment horizontal="center" vertical="center"/>
    </xf>
    <xf numFmtId="170" fontId="154" fillId="27" borderId="112" xfId="31925" applyNumberFormat="true" applyFont="true" applyFill="true" applyBorder="true" applyAlignment="true">
      <alignment horizontal="center" vertical="center"/>
    </xf>
    <xf numFmtId="170" fontId="154" fillId="27" borderId="113" xfId="31925" applyNumberFormat="true" applyFont="true" applyFill="true" applyBorder="true" applyAlignment="true">
      <alignment horizontal="center" vertical="center"/>
    </xf>
    <xf numFmtId="170" fontId="154" fillId="27" borderId="114" xfId="31925" applyNumberFormat="true" applyFont="true" applyFill="true" applyBorder="true" applyAlignment="true">
      <alignment horizontal="center" vertical="center"/>
    </xf>
    <xf numFmtId="170" fontId="154" fillId="27" borderId="115" xfId="31925" applyNumberFormat="true" applyFont="true" applyFill="true" applyBorder="true" applyAlignment="true">
      <alignment horizontal="center" vertical="center"/>
    </xf>
    <xf numFmtId="170" fontId="154" fillId="27" borderId="79" xfId="31925" applyNumberFormat="true" applyFont="true" applyFill="true" applyBorder="true" applyAlignment="true">
      <alignment horizontal="center" vertical="center"/>
    </xf>
    <xf numFmtId="170" fontId="154" fillId="27" borderId="51" xfId="31925" applyNumberFormat="true" applyFont="true" applyFill="true" applyBorder="true" applyAlignment="true">
      <alignment horizontal="center" vertical="center"/>
    </xf>
    <xf numFmtId="170" fontId="154" fillId="27" borderId="94" xfId="31925" applyNumberFormat="true" applyFont="true" applyFill="true" applyBorder="true" applyAlignment="true">
      <alignment horizontal="center" vertical="center"/>
    </xf>
    <xf numFmtId="170" fontId="154" fillId="27" borderId="87" xfId="31925" applyNumberFormat="true" applyFont="true" applyFill="true" applyBorder="true" applyAlignment="true">
      <alignment horizontal="center" vertical="center"/>
    </xf>
    <xf numFmtId="170" fontId="154" fillId="27" borderId="68" xfId="31925" applyNumberFormat="true" applyFont="true" applyFill="true" applyBorder="true" applyAlignment="true">
      <alignment horizontal="center" vertical="center"/>
    </xf>
    <xf numFmtId="170" fontId="154" fillId="27" borderId="80" xfId="31925" applyNumberFormat="true" applyFont="true" applyFill="true" applyBorder="true" applyAlignment="true">
      <alignment horizontal="center" vertical="center"/>
    </xf>
    <xf numFmtId="170" fontId="154" fillId="27" borderId="50" xfId="31925" applyNumberFormat="true" applyFont="true" applyFill="true" applyBorder="true" applyAlignment="true">
      <alignment horizontal="center" vertical="center"/>
    </xf>
    <xf numFmtId="170" fontId="154" fillId="27" borderId="95" xfId="31925" applyNumberFormat="true" applyFont="true" applyFill="true" applyBorder="true" applyAlignment="true">
      <alignment horizontal="center" vertical="center"/>
    </xf>
    <xf numFmtId="170" fontId="154" fillId="27" borderId="88" xfId="31925" applyNumberFormat="true" applyFont="true" applyFill="true" applyBorder="true" applyAlignment="true">
      <alignment horizontal="center" vertical="center"/>
    </xf>
    <xf numFmtId="170" fontId="154" fillId="27" borderId="69" xfId="31925" applyNumberFormat="true" applyFont="true" applyFill="true" applyBorder="true" applyAlignment="true">
      <alignment horizontal="center" vertical="center"/>
    </xf>
    <xf numFmtId="169" fontId="149" fillId="33" borderId="102" xfId="44977" applyNumberFormat="true" applyFont="true" applyFill="true" applyBorder="true" applyAlignment="true">
      <alignment horizontal="center" vertical="center"/>
    </xf>
    <xf numFmtId="169" fontId="149" fillId="33" borderId="123" xfId="44978" applyNumberFormat="true" applyFont="true" applyFill="true" applyBorder="true" applyAlignment="true">
      <alignment horizontal="center" vertical="center"/>
    </xf>
    <xf numFmtId="169" fontId="149" fillId="33" borderId="124" xfId="44979" applyNumberFormat="true" applyFont="true" applyFill="true" applyBorder="true" applyAlignment="true">
      <alignment horizontal="center" vertical="center"/>
    </xf>
    <xf numFmtId="169" fontId="149" fillId="33" borderId="129" xfId="44978" applyNumberFormat="true" applyFont="true" applyFill="true" applyBorder="true" applyAlignment="true">
      <alignment horizontal="center" vertical="center"/>
    </xf>
    <xf numFmtId="169" fontId="149" fillId="33" borderId="106" xfId="44979" applyNumberFormat="true" applyFont="true" applyFill="true" applyBorder="true" applyAlignment="true">
      <alignment horizontal="center" vertical="center"/>
    </xf>
    <xf numFmtId="169" fontId="149" fillId="33" borderId="102" xfId="44978" applyNumberFormat="true" applyFont="true" applyFill="true" applyBorder="true" applyAlignment="true">
      <alignment horizontal="center" vertical="center"/>
    </xf>
    <xf numFmtId="169" fontId="149" fillId="33" borderId="100" xfId="44977" applyNumberFormat="true" applyFont="true" applyFill="true" applyBorder="true" applyAlignment="true">
      <alignment horizontal="center" vertical="center"/>
    </xf>
    <xf numFmtId="169" fontId="149" fillId="33" borderId="125" xfId="44978" applyNumberFormat="true" applyFont="true" applyFill="true" applyBorder="true" applyAlignment="true">
      <alignment horizontal="center" vertical="center"/>
    </xf>
    <xf numFmtId="169" fontId="149" fillId="33" borderId="126" xfId="44979" applyNumberFormat="true" applyFont="true" applyFill="true" applyBorder="true" applyAlignment="true">
      <alignment horizontal="center" vertical="center"/>
    </xf>
    <xf numFmtId="169" fontId="149" fillId="33" borderId="130" xfId="44978" applyNumberFormat="true" applyFont="true" applyFill="true" applyBorder="true" applyAlignment="true">
      <alignment horizontal="center" vertical="center"/>
    </xf>
    <xf numFmtId="169" fontId="149" fillId="33" borderId="107" xfId="44979" applyNumberFormat="true" applyFont="true" applyFill="true" applyBorder="true" applyAlignment="true">
      <alignment horizontal="center" vertical="center"/>
    </xf>
    <xf numFmtId="169" fontId="149" fillId="33" borderId="100" xfId="44978" applyNumberFormat="true" applyFont="true" applyFill="true" applyBorder="true" applyAlignment="true">
      <alignment horizontal="center" vertical="center"/>
    </xf>
    <xf numFmtId="0" fontId="23" fillId="33" borderId="130" xfId="31925" applyFill="true" applyBorder="true" applyAlignment="true">
      <alignment horizontal="center" vertical="center" wrapText="true"/>
    </xf>
    <xf numFmtId="0" fontId="23" fillId="33" borderId="125" xfId="31925" applyFill="true" applyBorder="true" applyAlignment="true">
      <alignment horizontal="center" vertical="center" wrapText="true"/>
    </xf>
    <xf numFmtId="0" fontId="23" fillId="33" borderId="126" xfId="31925" applyFill="true" applyBorder="true" applyAlignment="true">
      <alignment horizontal="center" vertical="center" wrapText="true"/>
    </xf>
    <xf numFmtId="169" fontId="149" fillId="33" borderId="100" xfId="44971" applyNumberFormat="true" applyFont="true" applyFill="true" applyBorder="true" applyAlignment="true">
      <alignment horizontal="center" vertical="center"/>
    </xf>
    <xf numFmtId="169" fontId="149" fillId="33" borderId="125" xfId="44972" applyNumberFormat="true" applyFont="true" applyFill="true" applyBorder="true" applyAlignment="true">
      <alignment horizontal="center" vertical="center"/>
    </xf>
    <xf numFmtId="169" fontId="149" fillId="33" borderId="126" xfId="44973" applyNumberFormat="true" applyFont="true" applyFill="true" applyBorder="true" applyAlignment="true">
      <alignment horizontal="center" vertical="center"/>
    </xf>
    <xf numFmtId="169" fontId="149" fillId="33" borderId="130" xfId="44972" applyNumberFormat="true" applyFont="true" applyFill="true" applyBorder="true" applyAlignment="true">
      <alignment horizontal="center" vertical="center"/>
    </xf>
    <xf numFmtId="169" fontId="149" fillId="33" borderId="107" xfId="44973" applyNumberFormat="true" applyFont="true" applyFill="true" applyBorder="true" applyAlignment="true">
      <alignment horizontal="center" vertical="center"/>
    </xf>
    <xf numFmtId="169" fontId="149" fillId="33" borderId="100" xfId="44972" applyNumberFormat="true" applyFont="true" applyFill="true" applyBorder="true" applyAlignment="true">
      <alignment horizontal="center" vertical="center"/>
    </xf>
    <xf numFmtId="169" fontId="149" fillId="33" borderId="102" xfId="45001" applyNumberFormat="true" applyFont="true" applyFill="true" applyBorder="true" applyAlignment="true">
      <alignment horizontal="center" vertical="center"/>
    </xf>
    <xf numFmtId="169" fontId="149" fillId="33" borderId="123" xfId="45002" applyNumberFormat="true" applyFont="true" applyFill="true" applyBorder="true" applyAlignment="true">
      <alignment horizontal="center" vertical="center"/>
    </xf>
    <xf numFmtId="169" fontId="149" fillId="33" borderId="124" xfId="45003" applyNumberFormat="true" applyFont="true" applyFill="true" applyBorder="true" applyAlignment="true">
      <alignment horizontal="center" vertical="center"/>
    </xf>
    <xf numFmtId="169" fontId="149" fillId="33" borderId="129" xfId="45002" applyNumberFormat="true" applyFont="true" applyFill="true" applyBorder="true" applyAlignment="true">
      <alignment horizontal="center" vertical="center"/>
    </xf>
    <xf numFmtId="169" fontId="149" fillId="33" borderId="106" xfId="45003" applyNumberFormat="true" applyFont="true" applyFill="true" applyBorder="true" applyAlignment="true">
      <alignment horizontal="center" vertical="center"/>
    </xf>
    <xf numFmtId="169" fontId="149" fillId="33" borderId="102" xfId="45002" applyNumberFormat="true" applyFont="true" applyFill="true" applyBorder="true" applyAlignment="true">
      <alignment horizontal="center" vertical="center"/>
    </xf>
    <xf numFmtId="169" fontId="149" fillId="33" borderId="100" xfId="45007" applyNumberFormat="true" applyFont="true" applyFill="true" applyBorder="true" applyAlignment="true">
      <alignment horizontal="center" vertical="center"/>
    </xf>
    <xf numFmtId="169" fontId="149" fillId="33" borderId="125" xfId="45008" applyNumberFormat="true" applyFont="true" applyFill="true" applyBorder="true" applyAlignment="true">
      <alignment horizontal="center" vertical="center"/>
    </xf>
    <xf numFmtId="169" fontId="149" fillId="33" borderId="126" xfId="45009" applyNumberFormat="true" applyFont="true" applyFill="true" applyBorder="true" applyAlignment="true">
      <alignment horizontal="center" vertical="center"/>
    </xf>
    <xf numFmtId="169" fontId="149" fillId="33" borderId="130" xfId="45008" applyNumberFormat="true" applyFont="true" applyFill="true" applyBorder="true" applyAlignment="true">
      <alignment horizontal="center" vertical="center"/>
    </xf>
    <xf numFmtId="169" fontId="149" fillId="33" borderId="107" xfId="45009" applyNumberFormat="true" applyFont="true" applyFill="true" applyBorder="true" applyAlignment="true">
      <alignment horizontal="center" vertical="center"/>
    </xf>
    <xf numFmtId="169" fontId="149" fillId="33" borderId="100" xfId="45008" applyNumberFormat="true" applyFont="true" applyFill="true" applyBorder="true" applyAlignment="true">
      <alignment horizontal="center" vertical="center"/>
    </xf>
    <xf numFmtId="169" fontId="149" fillId="33" borderId="100" xfId="45013" applyNumberFormat="true" applyFont="true" applyFill="true" applyBorder="true" applyAlignment="true">
      <alignment horizontal="center" vertical="center"/>
    </xf>
    <xf numFmtId="169" fontId="149" fillId="33" borderId="125" xfId="45014" applyNumberFormat="true" applyFont="true" applyFill="true" applyBorder="true" applyAlignment="true">
      <alignment horizontal="center" vertical="center"/>
    </xf>
    <xf numFmtId="169" fontId="149" fillId="33" borderId="126" xfId="45015" applyNumberFormat="true" applyFont="true" applyFill="true" applyBorder="true" applyAlignment="true">
      <alignment horizontal="center" vertical="center"/>
    </xf>
    <xf numFmtId="169" fontId="149" fillId="33" borderId="130" xfId="45014" applyNumberFormat="true" applyFont="true" applyFill="true" applyBorder="true" applyAlignment="true">
      <alignment horizontal="center" vertical="center"/>
    </xf>
    <xf numFmtId="169" fontId="149" fillId="33" borderId="107" xfId="45015" applyNumberFormat="true" applyFont="true" applyFill="true" applyBorder="true" applyAlignment="true">
      <alignment horizontal="center" vertical="center"/>
    </xf>
    <xf numFmtId="169" fontId="149" fillId="33" borderId="100" xfId="45014" applyNumberFormat="true" applyFont="true" applyFill="true" applyBorder="true" applyAlignment="true">
      <alignment horizontal="center" vertical="center"/>
    </xf>
    <xf numFmtId="168" fontId="149" fillId="33" borderId="100" xfId="32013" applyNumberFormat="true" applyFont="true" applyFill="true" applyBorder="true" applyAlignment="true">
      <alignment horizontal="center" vertical="center"/>
    </xf>
    <xf numFmtId="168" fontId="149" fillId="33" borderId="125" xfId="32014" applyNumberFormat="true" applyFont="true" applyFill="true" applyBorder="true" applyAlignment="true">
      <alignment horizontal="center" vertical="center"/>
    </xf>
    <xf numFmtId="168" fontId="149" fillId="33" borderId="126" xfId="32015" applyNumberFormat="true" applyFont="true" applyFill="true" applyBorder="true" applyAlignment="true">
      <alignment horizontal="center" vertical="center"/>
    </xf>
    <xf numFmtId="168" fontId="149" fillId="33" borderId="130" xfId="32014" applyNumberFormat="true" applyFont="true" applyFill="true" applyBorder="true" applyAlignment="true">
      <alignment horizontal="center" vertical="center"/>
    </xf>
    <xf numFmtId="168" fontId="149" fillId="33" borderId="107" xfId="32015" applyNumberFormat="true" applyFont="true" applyFill="true" applyBorder="true" applyAlignment="true">
      <alignment horizontal="center" vertical="center"/>
    </xf>
    <xf numFmtId="168" fontId="149" fillId="33" borderId="100" xfId="32014" applyNumberFormat="true" applyFont="true" applyFill="true" applyBorder="true" applyAlignment="true">
      <alignment horizontal="center" vertical="center"/>
    </xf>
    <xf numFmtId="168" fontId="149" fillId="33" borderId="100" xfId="32018" applyNumberFormat="true" applyFont="true" applyFill="true" applyBorder="true" applyAlignment="true">
      <alignment horizontal="center" vertical="center"/>
    </xf>
    <xf numFmtId="168" fontId="149" fillId="33" borderId="125" xfId="32019" applyNumberFormat="true" applyFont="true" applyFill="true" applyBorder="true" applyAlignment="true">
      <alignment horizontal="center" vertical="center"/>
    </xf>
    <xf numFmtId="168" fontId="149" fillId="33" borderId="126" xfId="32020" applyNumberFormat="true" applyFont="true" applyFill="true" applyBorder="true" applyAlignment="true">
      <alignment horizontal="center" vertical="center"/>
    </xf>
    <xf numFmtId="168" fontId="149" fillId="33" borderId="130" xfId="32019" applyNumberFormat="true" applyFont="true" applyFill="true" applyBorder="true" applyAlignment="true">
      <alignment horizontal="center" vertical="center"/>
    </xf>
    <xf numFmtId="168" fontId="149" fillId="33" borderId="107" xfId="32020" applyNumberFormat="true" applyFont="true" applyFill="true" applyBorder="true" applyAlignment="true">
      <alignment horizontal="center" vertical="center"/>
    </xf>
    <xf numFmtId="168" fontId="149" fillId="33" borderId="100" xfId="32019" applyNumberFormat="true" applyFont="true" applyFill="true" applyBorder="true" applyAlignment="true">
      <alignment horizontal="center" vertical="center"/>
    </xf>
    <xf numFmtId="0" fontId="23" fillId="33" borderId="100" xfId="31925" applyFill="true" applyBorder="true" applyAlignment="true">
      <alignment horizontal="center" vertical="center" wrapText="true"/>
    </xf>
    <xf numFmtId="0" fontId="23" fillId="33" borderId="107" xfId="31925" applyFill="true" applyBorder="true" applyAlignment="true">
      <alignment horizontal="center" vertical="center" wrapText="true"/>
    </xf>
    <xf numFmtId="170" fontId="154" fillId="33" borderId="100" xfId="31925" applyNumberFormat="true" applyFont="true" applyFill="true" applyBorder="true" applyAlignment="true">
      <alignment horizontal="center" vertical="center"/>
    </xf>
    <xf numFmtId="170" fontId="154" fillId="33" borderId="125" xfId="31925" applyNumberFormat="true" applyFont="true" applyFill="true" applyBorder="true" applyAlignment="true">
      <alignment horizontal="center" vertical="center"/>
    </xf>
    <xf numFmtId="170" fontId="154" fillId="33" borderId="126" xfId="31925" applyNumberFormat="true" applyFont="true" applyFill="true" applyBorder="true" applyAlignment="true">
      <alignment horizontal="center" vertical="center"/>
    </xf>
    <xf numFmtId="170" fontId="154" fillId="33" borderId="130" xfId="31925" applyNumberFormat="true" applyFont="true" applyFill="true" applyBorder="true" applyAlignment="true">
      <alignment horizontal="center" vertical="center"/>
    </xf>
    <xf numFmtId="170" fontId="154" fillId="33" borderId="107" xfId="31925" applyNumberFormat="true" applyFont="true" applyFill="true" applyBorder="true" applyAlignment="true">
      <alignment horizontal="center" vertical="center"/>
    </xf>
    <xf numFmtId="170" fontId="154" fillId="33" borderId="105" xfId="31925" applyNumberFormat="true" applyFont="true" applyFill="true" applyBorder="true" applyAlignment="true">
      <alignment horizontal="center" vertical="center"/>
    </xf>
    <xf numFmtId="170" fontId="154" fillId="33" borderId="127" xfId="31925" applyNumberFormat="true" applyFont="true" applyFill="true" applyBorder="true" applyAlignment="true">
      <alignment horizontal="center" vertical="center"/>
    </xf>
    <xf numFmtId="170" fontId="154" fillId="33" borderId="128" xfId="31925" applyNumberFormat="true" applyFont="true" applyFill="true" applyBorder="true" applyAlignment="true">
      <alignment horizontal="center" vertical="center"/>
    </xf>
    <xf numFmtId="170" fontId="154" fillId="33" borderId="131" xfId="31925" applyNumberFormat="true" applyFont="true" applyFill="true" applyBorder="true" applyAlignment="true">
      <alignment horizontal="center" vertical="center"/>
    </xf>
    <xf numFmtId="170" fontId="154" fillId="33" borderId="108" xfId="31925" applyNumberFormat="true" applyFont="true" applyFill="true" applyBorder="true" applyAlignment="true">
      <alignment horizontal="center" vertical="center"/>
    </xf>
    <xf numFmtId="0" fontId="23" fillId="33" borderId="131" xfId="31925" applyFill="true" applyBorder="true" applyAlignment="true">
      <alignment horizontal="center" vertical="center" wrapText="true"/>
    </xf>
    <xf numFmtId="0" fontId="23" fillId="33" borderId="127" xfId="31925" applyFill="true" applyBorder="true" applyAlignment="true">
      <alignment horizontal="center" vertical="center" wrapText="true"/>
    </xf>
    <xf numFmtId="0" fontId="23" fillId="33" borderId="128" xfId="31925" applyFill="true" applyBorder="true" applyAlignment="true">
      <alignment horizontal="center" vertical="center" wrapText="true"/>
    </xf>
    <xf numFmtId="169" fontId="149" fillId="33" borderId="102" xfId="45031" applyNumberFormat="true" applyFont="true" applyFill="true" applyBorder="true" applyAlignment="true">
      <alignment horizontal="center" vertical="center"/>
    </xf>
    <xf numFmtId="169" fontId="149" fillId="33" borderId="123" xfId="45031" applyNumberFormat="true" applyFont="true" applyFill="true" applyBorder="true" applyAlignment="true">
      <alignment horizontal="center" vertical="center"/>
    </xf>
    <xf numFmtId="169" fontId="149" fillId="33" borderId="124" xfId="45031" applyNumberFormat="true" applyFont="true" applyFill="true" applyBorder="true" applyAlignment="true">
      <alignment horizontal="center" vertical="center"/>
    </xf>
    <xf numFmtId="169" fontId="149" fillId="33" borderId="129" xfId="45031" applyNumberFormat="true" applyFont="true" applyFill="true" applyBorder="true" applyAlignment="true">
      <alignment horizontal="center" vertical="center"/>
    </xf>
    <xf numFmtId="169" fontId="149" fillId="33" borderId="106" xfId="45031" applyNumberFormat="true" applyFont="true" applyFill="true" applyBorder="true" applyAlignment="true">
      <alignment horizontal="center" vertical="center"/>
    </xf>
    <xf numFmtId="169" fontId="149" fillId="33" borderId="100" xfId="45034" applyNumberFormat="true" applyFont="true" applyFill="true" applyBorder="true" applyAlignment="true">
      <alignment horizontal="center" vertical="center"/>
    </xf>
    <xf numFmtId="169" fontId="149" fillId="33" borderId="125" xfId="45034" applyNumberFormat="true" applyFont="true" applyFill="true" applyBorder="true" applyAlignment="true">
      <alignment horizontal="center" vertical="center"/>
    </xf>
    <xf numFmtId="169" fontId="149" fillId="33" borderId="126" xfId="45034" applyNumberFormat="true" applyFont="true" applyFill="true" applyBorder="true" applyAlignment="true">
      <alignment horizontal="center" vertical="center"/>
    </xf>
    <xf numFmtId="169" fontId="149" fillId="33" borderId="130" xfId="45034" applyNumberFormat="true" applyFont="true" applyFill="true" applyBorder="true" applyAlignment="true">
      <alignment horizontal="center" vertical="center"/>
    </xf>
    <xf numFmtId="169" fontId="149" fillId="33" borderId="107" xfId="45034" applyNumberFormat="true" applyFont="true" applyFill="true" applyBorder="true" applyAlignment="true">
      <alignment horizontal="center" vertical="center"/>
    </xf>
    <xf numFmtId="169" fontId="149" fillId="33" borderId="100" xfId="32045" applyNumberFormat="true" applyFont="true" applyFill="true" applyBorder="true" applyAlignment="true">
      <alignment horizontal="center" vertical="center"/>
    </xf>
    <xf numFmtId="169" fontId="149" fillId="33" borderId="125" xfId="32045" applyNumberFormat="true" applyFont="true" applyFill="true" applyBorder="true" applyAlignment="true">
      <alignment horizontal="center" vertical="center"/>
    </xf>
    <xf numFmtId="169" fontId="149" fillId="33" borderId="126" xfId="32045" applyNumberFormat="true" applyFont="true" applyFill="true" applyBorder="true" applyAlignment="true">
      <alignment horizontal="center" vertical="center"/>
    </xf>
    <xf numFmtId="169" fontId="149" fillId="33" borderId="130" xfId="32045" applyNumberFormat="true" applyFont="true" applyFill="true" applyBorder="true" applyAlignment="true">
      <alignment horizontal="center" vertical="center"/>
    </xf>
    <xf numFmtId="169" fontId="149" fillId="33" borderId="107" xfId="32045" applyNumberFormat="true" applyFont="true" applyFill="true" applyBorder="true" applyAlignment="true">
      <alignment horizontal="center" vertical="center"/>
    </xf>
    <xf numFmtId="169" fontId="149" fillId="33" borderId="125" xfId="45035" applyNumberFormat="true" applyFont="true" applyFill="true" applyBorder="true" applyAlignment="true">
      <alignment horizontal="center" vertical="center"/>
    </xf>
    <xf numFmtId="169" fontId="149" fillId="33" borderId="126" xfId="45036" applyNumberFormat="true" applyFont="true" applyFill="true" applyBorder="true" applyAlignment="true">
      <alignment horizontal="center" vertical="center"/>
    </xf>
    <xf numFmtId="169" fontId="149" fillId="33" borderId="130" xfId="45035" applyNumberFormat="true" applyFont="true" applyFill="true" applyBorder="true" applyAlignment="true">
      <alignment horizontal="center" vertical="center"/>
    </xf>
    <xf numFmtId="169" fontId="149" fillId="33" borderId="107" xfId="45036" applyNumberFormat="true" applyFont="true" applyFill="true" applyBorder="true" applyAlignment="true">
      <alignment horizontal="center" vertical="center"/>
    </xf>
    <xf numFmtId="169" fontId="149" fillId="33" borderId="100" xfId="45035" applyNumberFormat="true" applyFont="true" applyFill="true" applyBorder="true" applyAlignment="true">
      <alignment horizontal="center" vertical="center"/>
    </xf>
    <xf numFmtId="169" fontId="149" fillId="33" borderId="105" xfId="45040" applyNumberFormat="true" applyFont="true" applyFill="true" applyBorder="true" applyAlignment="true">
      <alignment horizontal="center" vertical="center"/>
    </xf>
    <xf numFmtId="169" fontId="149" fillId="33" borderId="127" xfId="45041" applyNumberFormat="true" applyFont="true" applyFill="true" applyBorder="true" applyAlignment="true">
      <alignment horizontal="center" vertical="center"/>
    </xf>
    <xf numFmtId="169" fontId="149" fillId="33" borderId="128" xfId="45042" applyNumberFormat="true" applyFont="true" applyFill="true" applyBorder="true" applyAlignment="true">
      <alignment horizontal="center" vertical="center"/>
    </xf>
    <xf numFmtId="169" fontId="149" fillId="33" borderId="131" xfId="45041" applyNumberFormat="true" applyFont="true" applyFill="true" applyBorder="true" applyAlignment="true">
      <alignment horizontal="center" vertical="center"/>
    </xf>
    <xf numFmtId="169" fontId="149" fillId="33" borderId="108" xfId="45042" applyNumberFormat="true" applyFont="true" applyFill="true" applyBorder="true" applyAlignment="true">
      <alignment horizontal="center" vertical="center"/>
    </xf>
    <xf numFmtId="169" fontId="149" fillId="33" borderId="105" xfId="45041" applyNumberFormat="true" applyFont="true" applyFill="true" applyBorder="true" applyAlignment="true">
      <alignment horizontal="center" vertical="center"/>
    </xf>
    <xf numFmtId="169" fontId="149" fillId="33" borderId="102" xfId="45058" applyNumberFormat="true" applyFont="true" applyFill="true" applyBorder="true" applyAlignment="true">
      <alignment horizontal="center" vertical="center"/>
    </xf>
    <xf numFmtId="169" fontId="149" fillId="33" borderId="123" xfId="45059" applyNumberFormat="true" applyFont="true" applyFill="true" applyBorder="true" applyAlignment="true">
      <alignment horizontal="center" vertical="center"/>
    </xf>
    <xf numFmtId="169" fontId="149" fillId="33" borderId="124" xfId="45060" applyNumberFormat="true" applyFont="true" applyFill="true" applyBorder="true" applyAlignment="true">
      <alignment horizontal="center" vertical="center"/>
    </xf>
    <xf numFmtId="169" fontId="149" fillId="33" borderId="129" xfId="45059" applyNumberFormat="true" applyFont="true" applyFill="true" applyBorder="true" applyAlignment="true">
      <alignment horizontal="center" vertical="center"/>
    </xf>
    <xf numFmtId="169" fontId="149" fillId="33" borderId="106" xfId="45060" applyNumberFormat="true" applyFont="true" applyFill="true" applyBorder="true" applyAlignment="true">
      <alignment horizontal="center" vertical="center"/>
    </xf>
    <xf numFmtId="169" fontId="149" fillId="33" borderId="102" xfId="45059" applyNumberFormat="true" applyFont="true" applyFill="true" applyBorder="true" applyAlignment="true">
      <alignment horizontal="center" vertical="center"/>
    </xf>
    <xf numFmtId="169" fontId="149" fillId="33" borderId="100" xfId="45064" applyNumberFormat="true" applyFont="true" applyFill="true" applyBorder="true" applyAlignment="true">
      <alignment horizontal="center" vertical="center"/>
    </xf>
    <xf numFmtId="169" fontId="149" fillId="33" borderId="125" xfId="45065" applyNumberFormat="true" applyFont="true" applyFill="true" applyBorder="true" applyAlignment="true">
      <alignment horizontal="center" vertical="center"/>
    </xf>
    <xf numFmtId="169" fontId="149" fillId="33" borderId="126" xfId="45066" applyNumberFormat="true" applyFont="true" applyFill="true" applyBorder="true" applyAlignment="true">
      <alignment horizontal="center" vertical="center"/>
    </xf>
    <xf numFmtId="169" fontId="149" fillId="33" borderId="130" xfId="45065" applyNumberFormat="true" applyFont="true" applyFill="true" applyBorder="true" applyAlignment="true">
      <alignment horizontal="center" vertical="center"/>
    </xf>
    <xf numFmtId="169" fontId="149" fillId="33" borderId="107" xfId="45066" applyNumberFormat="true" applyFont="true" applyFill="true" applyBorder="true" applyAlignment="true">
      <alignment horizontal="center" vertical="center"/>
    </xf>
    <xf numFmtId="169" fontId="149" fillId="33" borderId="100" xfId="45065" applyNumberFormat="true" applyFont="true" applyFill="true" applyBorder="true" applyAlignment="true">
      <alignment horizontal="center" vertical="center"/>
    </xf>
    <xf numFmtId="169" fontId="149" fillId="33" borderId="100" xfId="45074" applyNumberFormat="true" applyFont="true" applyFill="true" applyBorder="true" applyAlignment="true">
      <alignment horizontal="center" vertical="center" wrapText="true"/>
    </xf>
    <xf numFmtId="169" fontId="149" fillId="33" borderId="125" xfId="45075" applyNumberFormat="true" applyFont="true" applyFill="true" applyBorder="true" applyAlignment="true">
      <alignment horizontal="center" vertical="center" wrapText="true"/>
    </xf>
    <xf numFmtId="169" fontId="149" fillId="33" borderId="126" xfId="45076" applyNumberFormat="true" applyFont="true" applyFill="true" applyBorder="true" applyAlignment="true">
      <alignment horizontal="center" vertical="center" wrapText="true"/>
    </xf>
    <xf numFmtId="169" fontId="149" fillId="33" borderId="130" xfId="45075" applyNumberFormat="true" applyFont="true" applyFill="true" applyBorder="true" applyAlignment="true">
      <alignment horizontal="center" vertical="center" wrapText="true"/>
    </xf>
    <xf numFmtId="169" fontId="149" fillId="33" borderId="107" xfId="45076" applyNumberFormat="true" applyFont="true" applyFill="true" applyBorder="true" applyAlignment="true">
      <alignment horizontal="center" vertical="center" wrapText="true"/>
    </xf>
    <xf numFmtId="169" fontId="149" fillId="33" borderId="100" xfId="45075" applyNumberFormat="true" applyFont="true" applyFill="true" applyBorder="true" applyAlignment="true">
      <alignment horizontal="center" vertical="center" wrapText="true"/>
    </xf>
    <xf numFmtId="168" fontId="149" fillId="33" borderId="100" xfId="45077" applyNumberFormat="true" applyFont="true" applyFill="true" applyBorder="true" applyAlignment="true">
      <alignment horizontal="center" vertical="center"/>
    </xf>
    <xf numFmtId="168" fontId="149" fillId="33" borderId="125" xfId="45078" applyNumberFormat="true" applyFont="true" applyFill="true" applyBorder="true" applyAlignment="true">
      <alignment horizontal="center" vertical="center"/>
    </xf>
    <xf numFmtId="168" fontId="149" fillId="33" borderId="126" xfId="45079" applyNumberFormat="true" applyFont="true" applyFill="true" applyBorder="true" applyAlignment="true">
      <alignment horizontal="center" vertical="center"/>
    </xf>
    <xf numFmtId="168" fontId="149" fillId="33" borderId="130" xfId="45078" applyNumberFormat="true" applyFont="true" applyFill="true" applyBorder="true" applyAlignment="true">
      <alignment horizontal="center" vertical="center"/>
    </xf>
    <xf numFmtId="168" fontId="149" fillId="33" borderId="107" xfId="45079" applyNumberFormat="true" applyFont="true" applyFill="true" applyBorder="true" applyAlignment="true">
      <alignment horizontal="center" vertical="center"/>
    </xf>
    <xf numFmtId="168" fontId="149" fillId="33" borderId="100" xfId="45078" applyNumberFormat="true" applyFont="true" applyFill="true" applyBorder="true" applyAlignment="true">
      <alignment horizontal="center" vertical="center"/>
    </xf>
    <xf numFmtId="168" fontId="149" fillId="33" borderId="100" xfId="45081" applyNumberFormat="true" applyFont="true" applyFill="true" applyBorder="true" applyAlignment="true">
      <alignment horizontal="center" vertical="center"/>
    </xf>
    <xf numFmtId="168" fontId="149" fillId="33" borderId="125" xfId="45082" applyNumberFormat="true" applyFont="true" applyFill="true" applyBorder="true" applyAlignment="true">
      <alignment horizontal="center" vertical="center"/>
    </xf>
    <xf numFmtId="168" fontId="149" fillId="33" borderId="126" xfId="45083" applyNumberFormat="true" applyFont="true" applyFill="true" applyBorder="true" applyAlignment="true">
      <alignment horizontal="center" vertical="center"/>
    </xf>
    <xf numFmtId="168" fontId="149" fillId="33" borderId="130" xfId="45082" applyNumberFormat="true" applyFont="true" applyFill="true" applyBorder="true" applyAlignment="true">
      <alignment horizontal="center" vertical="center"/>
    </xf>
    <xf numFmtId="168" fontId="149" fillId="33" borderId="107" xfId="45083" applyNumberFormat="true" applyFont="true" applyFill="true" applyBorder="true" applyAlignment="true">
      <alignment horizontal="center" vertical="center"/>
    </xf>
    <xf numFmtId="168" fontId="149" fillId="33" borderId="100" xfId="45082" applyNumberFormat="true" applyFont="true" applyFill="true" applyBorder="true" applyAlignment="true">
      <alignment horizontal="center" vertical="center"/>
    </xf>
    <xf numFmtId="168" fontId="149" fillId="33" borderId="100" xfId="45085" applyNumberFormat="true" applyFont="true" applyFill="true" applyBorder="true" applyAlignment="true">
      <alignment horizontal="center" vertical="center"/>
    </xf>
    <xf numFmtId="168" fontId="149" fillId="33" borderId="125" xfId="45086" applyNumberFormat="true" applyFont="true" applyFill="true" applyBorder="true" applyAlignment="true">
      <alignment horizontal="center" vertical="center"/>
    </xf>
    <xf numFmtId="168" fontId="149" fillId="33" borderId="126" xfId="45087" applyNumberFormat="true" applyFont="true" applyFill="true" applyBorder="true" applyAlignment="true">
      <alignment horizontal="center" vertical="center"/>
    </xf>
    <xf numFmtId="168" fontId="149" fillId="33" borderId="130" xfId="45086" applyNumberFormat="true" applyFont="true" applyFill="true" applyBorder="true" applyAlignment="true">
      <alignment horizontal="center" vertical="center"/>
    </xf>
    <xf numFmtId="168" fontId="149" fillId="33" borderId="107" xfId="45087" applyNumberFormat="true" applyFont="true" applyFill="true" applyBorder="true" applyAlignment="true">
      <alignment horizontal="center" vertical="center"/>
    </xf>
    <xf numFmtId="168" fontId="149" fillId="33" borderId="100" xfId="45086" applyNumberFormat="true" applyFont="true" applyFill="true" applyBorder="true" applyAlignment="true">
      <alignment horizontal="center" vertical="center"/>
    </xf>
    <xf numFmtId="168" fontId="149" fillId="33" borderId="100" xfId="32096" applyNumberFormat="true" applyFont="true" applyFill="true" applyBorder="true" applyAlignment="true">
      <alignment horizontal="center" vertical="center" wrapText="true"/>
    </xf>
    <xf numFmtId="168" fontId="149" fillId="33" borderId="125" xfId="32097" applyNumberFormat="true" applyFont="true" applyFill="true" applyBorder="true" applyAlignment="true">
      <alignment horizontal="center" vertical="center" wrapText="true"/>
    </xf>
    <xf numFmtId="168" fontId="149" fillId="33" borderId="126" xfId="32098" applyNumberFormat="true" applyFont="true" applyFill="true" applyBorder="true" applyAlignment="true">
      <alignment horizontal="center" vertical="center" wrapText="true"/>
    </xf>
    <xf numFmtId="168" fontId="149" fillId="33" borderId="130" xfId="32097" applyNumberFormat="true" applyFont="true" applyFill="true" applyBorder="true" applyAlignment="true">
      <alignment horizontal="center" vertical="center" wrapText="true"/>
    </xf>
    <xf numFmtId="168" fontId="149" fillId="33" borderId="107" xfId="32098" applyNumberFormat="true" applyFont="true" applyFill="true" applyBorder="true" applyAlignment="true">
      <alignment horizontal="center" vertical="center" wrapText="true"/>
    </xf>
    <xf numFmtId="168" fontId="149" fillId="33" borderId="100" xfId="32097" applyNumberFormat="true" applyFont="true" applyFill="true" applyBorder="true" applyAlignment="true">
      <alignment horizontal="center" vertical="center" wrapText="true"/>
    </xf>
    <xf numFmtId="168" fontId="149" fillId="33" borderId="100" xfId="32101" applyNumberFormat="true" applyFont="true" applyFill="true" applyBorder="true" applyAlignment="true">
      <alignment horizontal="center" vertical="center" wrapText="true"/>
    </xf>
    <xf numFmtId="168" fontId="149" fillId="33" borderId="125" xfId="32102" applyNumberFormat="true" applyFont="true" applyFill="true" applyBorder="true" applyAlignment="true">
      <alignment horizontal="center" vertical="center" wrapText="true"/>
    </xf>
    <xf numFmtId="168" fontId="149" fillId="33" borderId="126" xfId="32103" applyNumberFormat="true" applyFont="true" applyFill="true" applyBorder="true" applyAlignment="true">
      <alignment horizontal="center" vertical="center" wrapText="true"/>
    </xf>
    <xf numFmtId="168" fontId="149" fillId="33" borderId="130" xfId="32102" applyNumberFormat="true" applyFont="true" applyFill="true" applyBorder="true" applyAlignment="true">
      <alignment horizontal="center" vertical="center" wrapText="true"/>
    </xf>
    <xf numFmtId="168" fontId="149" fillId="33" borderId="107" xfId="32103" applyNumberFormat="true" applyFont="true" applyFill="true" applyBorder="true" applyAlignment="true">
      <alignment horizontal="center" vertical="center" wrapText="true"/>
    </xf>
    <xf numFmtId="168" fontId="149" fillId="33" borderId="100" xfId="32102" applyNumberFormat="true" applyFont="true" applyFill="true" applyBorder="true" applyAlignment="true">
      <alignment horizontal="center" vertical="center" wrapText="true"/>
    </xf>
    <xf numFmtId="169" fontId="149" fillId="33" borderId="105" xfId="45064" applyNumberFormat="true" applyFont="true" applyFill="true" applyBorder="true" applyAlignment="true">
      <alignment horizontal="center" vertical="center"/>
    </xf>
    <xf numFmtId="169" fontId="149" fillId="33" borderId="127" xfId="45065" applyNumberFormat="true" applyFont="true" applyFill="true" applyBorder="true" applyAlignment="true">
      <alignment horizontal="center" vertical="center"/>
    </xf>
    <xf numFmtId="169" fontId="149" fillId="33" borderId="128" xfId="45066" applyNumberFormat="true" applyFont="true" applyFill="true" applyBorder="true" applyAlignment="true">
      <alignment horizontal="center" vertical="center"/>
    </xf>
    <xf numFmtId="169" fontId="149" fillId="33" borderId="131" xfId="45065" applyNumberFormat="true" applyFont="true" applyFill="true" applyBorder="true" applyAlignment="true">
      <alignment horizontal="center" vertical="center"/>
    </xf>
    <xf numFmtId="169" fontId="149" fillId="33" borderId="108" xfId="45066" applyNumberFormat="true" applyFont="true" applyFill="true" applyBorder="true" applyAlignment="true">
      <alignment horizontal="center" vertical="center"/>
    </xf>
    <xf numFmtId="169" fontId="149" fillId="33" borderId="105" xfId="45065" applyNumberFormat="true" applyFont="true" applyFill="true" applyBorder="true" applyAlignment="true">
      <alignment horizontal="center" vertical="center"/>
    </xf>
    <xf numFmtId="169" fontId="149" fillId="33" borderId="100" xfId="32127" applyNumberFormat="true" applyFont="true" applyFill="true" applyBorder="true" applyAlignment="true">
      <alignment horizontal="center" vertical="center" wrapText="true"/>
    </xf>
    <xf numFmtId="169" fontId="149" fillId="33" borderId="125" xfId="32128" applyNumberFormat="true" applyFont="true" applyFill="true" applyBorder="true" applyAlignment="true">
      <alignment horizontal="center" vertical="center" wrapText="true"/>
    </xf>
    <xf numFmtId="169" fontId="149" fillId="33" borderId="126" xfId="32129" applyNumberFormat="true" applyFont="true" applyFill="true" applyBorder="true" applyAlignment="true">
      <alignment horizontal="center" vertical="center" wrapText="true"/>
    </xf>
    <xf numFmtId="169" fontId="149" fillId="33" borderId="130" xfId="32128" applyNumberFormat="true" applyFont="true" applyFill="true" applyBorder="true" applyAlignment="true">
      <alignment horizontal="center" vertical="center" wrapText="true"/>
    </xf>
    <xf numFmtId="169" fontId="149" fillId="33" borderId="107" xfId="32129" applyNumberFormat="true" applyFont="true" applyFill="true" applyBorder="true" applyAlignment="true">
      <alignment horizontal="center" vertical="center" wrapText="true"/>
    </xf>
    <xf numFmtId="169" fontId="149" fillId="33" borderId="100" xfId="32128" applyNumberFormat="true" applyFont="true" applyFill="true" applyBorder="true" applyAlignment="true">
      <alignment horizontal="center" vertical="center" wrapText="true"/>
    </xf>
    <xf numFmtId="168" fontId="149" fillId="33" borderId="100" xfId="45119" applyNumberFormat="true" applyFont="true" applyFill="true" applyBorder="true" applyAlignment="true">
      <alignment horizontal="center" vertical="center"/>
    </xf>
    <xf numFmtId="168" fontId="149" fillId="33" borderId="125" xfId="45120" applyNumberFormat="true" applyFont="true" applyFill="true" applyBorder="true" applyAlignment="true">
      <alignment horizontal="center" vertical="center"/>
    </xf>
    <xf numFmtId="168" fontId="149" fillId="33" borderId="126" xfId="45121" applyNumberFormat="true" applyFont="true" applyFill="true" applyBorder="true" applyAlignment="true">
      <alignment horizontal="center" vertical="center"/>
    </xf>
    <xf numFmtId="168" fontId="149" fillId="33" borderId="130" xfId="45120" applyNumberFormat="true" applyFont="true" applyFill="true" applyBorder="true" applyAlignment="true">
      <alignment horizontal="center" vertical="center"/>
    </xf>
    <xf numFmtId="168" fontId="149" fillId="33" borderId="107" xfId="45121" applyNumberFormat="true" applyFont="true" applyFill="true" applyBorder="true" applyAlignment="true">
      <alignment horizontal="center" vertical="center"/>
    </xf>
    <xf numFmtId="168" fontId="149" fillId="33" borderId="100" xfId="45120" applyNumberFormat="true" applyFont="true" applyFill="true" applyBorder="true" applyAlignment="true">
      <alignment horizontal="center" vertical="center"/>
    </xf>
    <xf numFmtId="168" fontId="149" fillId="33" borderId="100" xfId="45123" applyNumberFormat="true" applyFont="true" applyFill="true" applyBorder="true" applyAlignment="true">
      <alignment horizontal="center" vertical="center"/>
    </xf>
    <xf numFmtId="168" fontId="149" fillId="33" borderId="125" xfId="45124" applyNumberFormat="true" applyFont="true" applyFill="true" applyBorder="true" applyAlignment="true">
      <alignment horizontal="center" vertical="center"/>
    </xf>
    <xf numFmtId="168" fontId="149" fillId="33" borderId="126" xfId="45125" applyNumberFormat="true" applyFont="true" applyFill="true" applyBorder="true" applyAlignment="true">
      <alignment horizontal="center" vertical="center"/>
    </xf>
    <xf numFmtId="168" fontId="149" fillId="33" borderId="130" xfId="45124" applyNumberFormat="true" applyFont="true" applyFill="true" applyBorder="true" applyAlignment="true">
      <alignment horizontal="center" vertical="center"/>
    </xf>
    <xf numFmtId="168" fontId="149" fillId="33" borderId="107" xfId="45125" applyNumberFormat="true" applyFont="true" applyFill="true" applyBorder="true" applyAlignment="true">
      <alignment horizontal="center" vertical="center"/>
    </xf>
    <xf numFmtId="168" fontId="149" fillId="33" borderId="100" xfId="45124" applyNumberFormat="true" applyFont="true" applyFill="true" applyBorder="true" applyAlignment="true">
      <alignment horizontal="center" vertical="center"/>
    </xf>
    <xf numFmtId="168" fontId="149" fillId="33" borderId="100" xfId="45127" applyNumberFormat="true" applyFont="true" applyFill="true" applyBorder="true" applyAlignment="true">
      <alignment horizontal="center" vertical="center"/>
    </xf>
    <xf numFmtId="168" fontId="149" fillId="33" borderId="125" xfId="45128" applyNumberFormat="true" applyFont="true" applyFill="true" applyBorder="true" applyAlignment="true">
      <alignment horizontal="center" vertical="center"/>
    </xf>
    <xf numFmtId="168" fontId="149" fillId="33" borderId="126" xfId="45129" applyNumberFormat="true" applyFont="true" applyFill="true" applyBorder="true" applyAlignment="true">
      <alignment horizontal="center" vertical="center"/>
    </xf>
    <xf numFmtId="168" fontId="149" fillId="33" borderId="130" xfId="45128" applyNumberFormat="true" applyFont="true" applyFill="true" applyBorder="true" applyAlignment="true">
      <alignment horizontal="center" vertical="center"/>
    </xf>
    <xf numFmtId="168" fontId="149" fillId="33" borderId="107" xfId="45129" applyNumberFormat="true" applyFont="true" applyFill="true" applyBorder="true" applyAlignment="true">
      <alignment horizontal="center" vertical="center"/>
    </xf>
    <xf numFmtId="168" fontId="149" fillId="33" borderId="100" xfId="45128" applyNumberFormat="true" applyFont="true" applyFill="true" applyBorder="true" applyAlignment="true">
      <alignment horizontal="center" vertical="center"/>
    </xf>
    <xf numFmtId="168" fontId="149" fillId="33" borderId="100" xfId="32145" applyNumberFormat="true" applyFont="true" applyFill="true" applyBorder="true" applyAlignment="true">
      <alignment horizontal="center" vertical="center" wrapText="true"/>
    </xf>
    <xf numFmtId="168" fontId="149" fillId="33" borderId="125" xfId="32146" applyNumberFormat="true" applyFont="true" applyFill="true" applyBorder="true" applyAlignment="true">
      <alignment horizontal="center" vertical="center" wrapText="true"/>
    </xf>
    <xf numFmtId="168" fontId="149" fillId="33" borderId="126" xfId="32147" applyNumberFormat="true" applyFont="true" applyFill="true" applyBorder="true" applyAlignment="true">
      <alignment horizontal="center" vertical="center" wrapText="true"/>
    </xf>
    <xf numFmtId="168" fontId="149" fillId="33" borderId="130" xfId="32146" applyNumberFormat="true" applyFont="true" applyFill="true" applyBorder="true" applyAlignment="true">
      <alignment horizontal="center" vertical="center" wrapText="true"/>
    </xf>
    <xf numFmtId="168" fontId="149" fillId="33" borderId="107" xfId="32147" applyNumberFormat="true" applyFont="true" applyFill="true" applyBorder="true" applyAlignment="true">
      <alignment horizontal="center" vertical="center" wrapText="true"/>
    </xf>
    <xf numFmtId="168" fontId="149" fillId="33" borderId="100" xfId="32146" applyNumberFormat="true" applyFont="true" applyFill="true" applyBorder="true" applyAlignment="true">
      <alignment horizontal="center" vertical="center" wrapText="true"/>
    </xf>
    <xf numFmtId="168" fontId="149" fillId="33" borderId="100" xfId="32148" applyNumberFormat="true" applyFont="true" applyFill="true" applyBorder="true" applyAlignment="true">
      <alignment horizontal="center" vertical="center" wrapText="true"/>
    </xf>
    <xf numFmtId="168" fontId="149" fillId="33" borderId="125" xfId="32149" applyNumberFormat="true" applyFont="true" applyFill="true" applyBorder="true" applyAlignment="true">
      <alignment horizontal="center" vertical="center" wrapText="true"/>
    </xf>
    <xf numFmtId="168" fontId="149" fillId="33" borderId="126" xfId="32150" applyNumberFormat="true" applyFont="true" applyFill="true" applyBorder="true" applyAlignment="true">
      <alignment horizontal="center" vertical="center" wrapText="true"/>
    </xf>
    <xf numFmtId="168" fontId="149" fillId="33" borderId="130" xfId="32149" applyNumberFormat="true" applyFont="true" applyFill="true" applyBorder="true" applyAlignment="true">
      <alignment horizontal="center" vertical="center" wrapText="true"/>
    </xf>
    <xf numFmtId="168" fontId="149" fillId="33" borderId="107" xfId="32150" applyNumberFormat="true" applyFont="true" applyFill="true" applyBorder="true" applyAlignment="true">
      <alignment horizontal="center" vertical="center" wrapText="true"/>
    </xf>
    <xf numFmtId="168" fontId="149" fillId="33" borderId="100" xfId="32149" applyNumberFormat="true" applyFont="true" applyFill="true" applyBorder="true" applyAlignment="true">
      <alignment horizontal="center" vertical="center" wrapText="true"/>
    </xf>
    <xf numFmtId="168" fontId="149" fillId="33" borderId="100" xfId="32154" applyNumberFormat="true" applyFont="true" applyFill="true" applyBorder="true" applyAlignment="true">
      <alignment horizontal="center" vertical="center" wrapText="true"/>
    </xf>
    <xf numFmtId="168" fontId="149" fillId="33" borderId="125" xfId="32155" applyNumberFormat="true" applyFont="true" applyFill="true" applyBorder="true" applyAlignment="true">
      <alignment horizontal="center" vertical="center" wrapText="true"/>
    </xf>
    <xf numFmtId="168" fontId="149" fillId="33" borderId="126" xfId="32156" applyNumberFormat="true" applyFont="true" applyFill="true" applyBorder="true" applyAlignment="true">
      <alignment horizontal="center" vertical="center" wrapText="true"/>
    </xf>
    <xf numFmtId="168" fontId="149" fillId="33" borderId="130" xfId="32155" applyNumberFormat="true" applyFont="true" applyFill="true" applyBorder="true" applyAlignment="true">
      <alignment horizontal="center" vertical="center" wrapText="true"/>
    </xf>
    <xf numFmtId="168" fontId="149" fillId="33" borderId="107" xfId="32156" applyNumberFormat="true" applyFont="true" applyFill="true" applyBorder="true" applyAlignment="true">
      <alignment horizontal="center" vertical="center" wrapText="true"/>
    </xf>
    <xf numFmtId="168" fontId="149" fillId="33" borderId="100" xfId="32155" applyNumberFormat="true" applyFont="true" applyFill="true" applyBorder="true" applyAlignment="true">
      <alignment horizontal="center" vertical="center" wrapText="true"/>
    </xf>
    <xf numFmtId="0" fontId="23" fillId="33" borderId="105" xfId="31925" applyFill="true" applyBorder="true" applyAlignment="true">
      <alignment horizontal="center" vertical="center" wrapText="true"/>
    </xf>
    <xf numFmtId="0" fontId="23" fillId="33" borderId="108" xfId="31925" applyFill="true" applyBorder="true" applyAlignment="true">
      <alignment horizontal="center" vertical="center" wrapText="true"/>
    </xf>
    <xf numFmtId="0" fontId="23" fillId="0" borderId="100" xfId="31925" applyFill="true" applyBorder="true" applyAlignment="true">
      <alignment horizontal="center" vertical="center" wrapText="true"/>
    </xf>
    <xf numFmtId="169" fontId="180" fillId="33" borderId="100" xfId="40057" applyNumberFormat="true" applyFont="true" applyFill="true" applyBorder="true" applyAlignment="true">
      <alignment horizontal="center" vertical="center"/>
    </xf>
    <xf numFmtId="169" fontId="180" fillId="33" borderId="100" xfId="44977" applyNumberFormat="true" applyFont="true" applyFill="true" applyBorder="true" applyAlignment="true">
      <alignment horizontal="center" vertical="center"/>
    </xf>
    <xf numFmtId="169" fontId="180" fillId="33" borderId="105" xfId="40069" applyNumberFormat="true" applyFont="true" applyFill="true" applyBorder="true" applyAlignment="true">
      <alignment horizontal="center" vertical="center"/>
    </xf>
    <xf numFmtId="169" fontId="180" fillId="33" borderId="100" xfId="40237" applyNumberFormat="true" applyFont="true" applyFill="true" applyBorder="true" applyAlignment="true">
      <alignment horizontal="center" vertical="center"/>
    </xf>
    <xf numFmtId="169" fontId="180" fillId="33" borderId="102" xfId="45103" applyNumberFormat="true" applyFont="true" applyFill="true" applyBorder="true" applyAlignment="true">
      <alignment horizontal="center" vertical="center"/>
    </xf>
    <xf numFmtId="169" fontId="180" fillId="33" borderId="100" xfId="45109" applyNumberFormat="true" applyFont="true" applyFill="true" applyBorder="true" applyAlignment="true">
      <alignment horizontal="center" vertical="center"/>
    </xf>
    <xf numFmtId="169" fontId="180" fillId="33" borderId="100" xfId="45115" applyNumberFormat="true" applyFont="true" applyFill="true" applyBorder="true" applyAlignment="true">
      <alignment horizontal="center" vertical="center"/>
    </xf>
    <xf numFmtId="169" fontId="180" fillId="33" borderId="125" xfId="40058" applyNumberFormat="true" applyFont="true" applyFill="true" applyBorder="true" applyAlignment="true">
      <alignment horizontal="center" vertical="center"/>
    </xf>
    <xf numFmtId="169" fontId="180" fillId="33" borderId="125" xfId="44978" applyNumberFormat="true" applyFont="true" applyFill="true" applyBorder="true" applyAlignment="true">
      <alignment horizontal="center" vertical="center"/>
    </xf>
    <xf numFmtId="169" fontId="180" fillId="33" borderId="127" xfId="40070" applyNumberFormat="true" applyFont="true" applyFill="true" applyBorder="true" applyAlignment="true">
      <alignment horizontal="center" vertical="center"/>
    </xf>
    <xf numFmtId="169" fontId="180" fillId="33" borderId="125" xfId="40238" applyNumberFormat="true" applyFont="true" applyFill="true" applyBorder="true" applyAlignment="true">
      <alignment horizontal="center" vertical="center"/>
    </xf>
    <xf numFmtId="169" fontId="180" fillId="33" borderId="123" xfId="45104" applyNumberFormat="true" applyFont="true" applyFill="true" applyBorder="true" applyAlignment="true">
      <alignment horizontal="center" vertical="center"/>
    </xf>
    <xf numFmtId="169" fontId="180" fillId="33" borderId="125" xfId="45110" applyNumberFormat="true" applyFont="true" applyFill="true" applyBorder="true" applyAlignment="true">
      <alignment horizontal="center" vertical="center"/>
    </xf>
    <xf numFmtId="169" fontId="180" fillId="33" borderId="125" xfId="45116" applyNumberFormat="true" applyFont="true" applyFill="true" applyBorder="true" applyAlignment="true">
      <alignment horizontal="center" vertical="center"/>
    </xf>
    <xf numFmtId="169" fontId="180" fillId="33" borderId="126" xfId="40059" applyNumberFormat="true" applyFont="true" applyFill="true" applyBorder="true" applyAlignment="true">
      <alignment horizontal="center" vertical="center"/>
    </xf>
    <xf numFmtId="169" fontId="180" fillId="33" borderId="126" xfId="44979" applyNumberFormat="true" applyFont="true" applyFill="true" applyBorder="true" applyAlignment="true">
      <alignment horizontal="center" vertical="center"/>
    </xf>
    <xf numFmtId="169" fontId="180" fillId="33" borderId="128" xfId="40071" applyNumberFormat="true" applyFont="true" applyFill="true" applyBorder="true" applyAlignment="true">
      <alignment horizontal="center" vertical="center"/>
    </xf>
    <xf numFmtId="169" fontId="180" fillId="33" borderId="126" xfId="40239" applyNumberFormat="true" applyFont="true" applyFill="true" applyBorder="true" applyAlignment="true">
      <alignment horizontal="center" vertical="center"/>
    </xf>
    <xf numFmtId="169" fontId="180" fillId="33" borderId="124" xfId="45105" applyNumberFormat="true" applyFont="true" applyFill="true" applyBorder="true" applyAlignment="true">
      <alignment horizontal="center" vertical="center"/>
    </xf>
    <xf numFmtId="169" fontId="180" fillId="33" borderId="126" xfId="45111" applyNumberFormat="true" applyFont="true" applyFill="true" applyBorder="true" applyAlignment="true">
      <alignment horizontal="center" vertical="center"/>
    </xf>
    <xf numFmtId="169" fontId="180" fillId="33" borderId="126" xfId="45117" applyNumberFormat="true" applyFont="true" applyFill="true" applyBorder="true" applyAlignment="true">
      <alignment horizontal="center" vertical="center"/>
    </xf>
    <xf numFmtId="169" fontId="180" fillId="33" borderId="130" xfId="40058" applyNumberFormat="true" applyFont="true" applyFill="true" applyBorder="true" applyAlignment="true">
      <alignment horizontal="center" vertical="center"/>
    </xf>
    <xf numFmtId="169" fontId="180" fillId="33" borderId="130" xfId="44978" applyNumberFormat="true" applyFont="true" applyFill="true" applyBorder="true" applyAlignment="true">
      <alignment horizontal="center" vertical="center"/>
    </xf>
    <xf numFmtId="169" fontId="180" fillId="33" borderId="131" xfId="40070" applyNumberFormat="true" applyFont="true" applyFill="true" applyBorder="true" applyAlignment="true">
      <alignment horizontal="center" vertical="center"/>
    </xf>
    <xf numFmtId="169" fontId="180" fillId="33" borderId="130" xfId="40238" applyNumberFormat="true" applyFont="true" applyFill="true" applyBorder="true" applyAlignment="true">
      <alignment horizontal="center" vertical="center"/>
    </xf>
    <xf numFmtId="169" fontId="180" fillId="33" borderId="129" xfId="45104" applyNumberFormat="true" applyFont="true" applyFill="true" applyBorder="true" applyAlignment="true">
      <alignment horizontal="center" vertical="center"/>
    </xf>
    <xf numFmtId="169" fontId="180" fillId="33" borderId="130" xfId="45110" applyNumberFormat="true" applyFont="true" applyFill="true" applyBorder="true" applyAlignment="true">
      <alignment horizontal="center" vertical="center"/>
    </xf>
    <xf numFmtId="169" fontId="180" fillId="33" borderId="130" xfId="45116" applyNumberFormat="true" applyFont="true" applyFill="true" applyBorder="true" applyAlignment="true">
      <alignment horizontal="center" vertical="center"/>
    </xf>
    <xf numFmtId="169" fontId="180" fillId="33" borderId="107" xfId="40059" applyNumberFormat="true" applyFont="true" applyFill="true" applyBorder="true" applyAlignment="true">
      <alignment horizontal="center" vertical="center"/>
    </xf>
    <xf numFmtId="169" fontId="180" fillId="33" borderId="107" xfId="44979" applyNumberFormat="true" applyFont="true" applyFill="true" applyBorder="true" applyAlignment="true">
      <alignment horizontal="center" vertical="center"/>
    </xf>
    <xf numFmtId="169" fontId="180" fillId="33" borderId="108" xfId="40071" applyNumberFormat="true" applyFont="true" applyFill="true" applyBorder="true" applyAlignment="true">
      <alignment horizontal="center" vertical="center"/>
    </xf>
    <xf numFmtId="169" fontId="180" fillId="33" borderId="107" xfId="40239" applyNumberFormat="true" applyFont="true" applyFill="true" applyBorder="true" applyAlignment="true">
      <alignment horizontal="center" vertical="center"/>
    </xf>
    <xf numFmtId="169" fontId="180" fillId="33" borderId="106" xfId="45105" applyNumberFormat="true" applyFont="true" applyFill="true" applyBorder="true" applyAlignment="true">
      <alignment horizontal="center" vertical="center"/>
    </xf>
    <xf numFmtId="169" fontId="180" fillId="33" borderId="107" xfId="45111" applyNumberFormat="true" applyFont="true" applyFill="true" applyBorder="true" applyAlignment="true">
      <alignment horizontal="center" vertical="center"/>
    </xf>
    <xf numFmtId="169" fontId="180" fillId="33" borderId="107" xfId="45117" applyNumberFormat="true" applyFont="true" applyFill="true" applyBorder="true" applyAlignment="true">
      <alignment horizontal="center" vertical="center"/>
    </xf>
    <xf numFmtId="169" fontId="180" fillId="33" borderId="100" xfId="40058" applyNumberFormat="true" applyFont="true" applyFill="true" applyBorder="true" applyAlignment="true">
      <alignment horizontal="center" vertical="center"/>
    </xf>
    <xf numFmtId="169" fontId="180" fillId="33" borderId="100" xfId="44978" applyNumberFormat="true" applyFont="true" applyFill="true" applyBorder="true" applyAlignment="true">
      <alignment horizontal="center" vertical="center"/>
    </xf>
    <xf numFmtId="169" fontId="180" fillId="33" borderId="105" xfId="40070" applyNumberFormat="true" applyFont="true" applyFill="true" applyBorder="true" applyAlignment="true">
      <alignment horizontal="center" vertical="center"/>
    </xf>
    <xf numFmtId="169" fontId="180" fillId="33" borderId="100" xfId="40238" applyNumberFormat="true" applyFont="true" applyFill="true" applyBorder="true" applyAlignment="true">
      <alignment horizontal="center" vertical="center"/>
    </xf>
    <xf numFmtId="169" fontId="180" fillId="33" borderId="102" xfId="45104" applyNumberFormat="true" applyFont="true" applyFill="true" applyBorder="true" applyAlignment="true">
      <alignment horizontal="center" vertical="center"/>
    </xf>
    <xf numFmtId="169" fontId="180" fillId="33" borderId="100" xfId="45110" applyNumberFormat="true" applyFont="true" applyFill="true" applyBorder="true" applyAlignment="true">
      <alignment horizontal="center" vertical="center"/>
    </xf>
    <xf numFmtId="169" fontId="180" fillId="33" borderId="100" xfId="45116" applyNumberFormat="true" applyFont="true" applyFill="true" applyBorder="true" applyAlignment="true">
      <alignment horizontal="center" vertical="center"/>
    </xf>
    <xf numFmtId="169" fontId="180" fillId="33" borderId="125" xfId="40060" applyNumberFormat="true" applyFont="true" applyFill="true" applyBorder="true" applyAlignment="true">
      <alignment horizontal="center" vertical="center"/>
    </xf>
    <xf numFmtId="169" fontId="180" fillId="33" borderId="125" xfId="40240" applyNumberFormat="true" applyFont="true" applyFill="true" applyBorder="true" applyAlignment="true">
      <alignment horizontal="center" vertical="center"/>
    </xf>
    <xf numFmtId="168" fontId="180" fillId="28" borderId="76" xfId="39991" applyNumberFormat="true" applyFont="true" applyFill="true" applyBorder="true" applyAlignment="true">
      <alignment horizontal="center" vertical="center"/>
    </xf>
    <xf numFmtId="168" fontId="180" fillId="28" borderId="77" xfId="40003" applyNumberFormat="true" applyFont="true" applyFill="true" applyBorder="true" applyAlignment="true">
      <alignment horizontal="center" vertical="center"/>
    </xf>
    <xf numFmtId="168" fontId="180" fillId="28" borderId="84" xfId="40015" applyNumberFormat="true" applyFont="true" applyFill="true" applyBorder="true" applyAlignment="true">
      <alignment horizontal="center" vertical="center"/>
    </xf>
    <xf numFmtId="168" fontId="180" fillId="28" borderId="76" xfId="40051" applyNumberFormat="true" applyFont="true" applyFill="true" applyBorder="true" applyAlignment="true">
      <alignment horizontal="center" vertical="center"/>
    </xf>
    <xf numFmtId="168" fontId="180" fillId="28" borderId="77" xfId="40063" applyNumberFormat="true" applyFont="true" applyFill="true" applyBorder="true" applyAlignment="true">
      <alignment horizontal="center" vertical="center"/>
    </xf>
    <xf numFmtId="168" fontId="180" fillId="28" borderId="78" xfId="40075" applyNumberFormat="true" applyFont="true" applyFill="true" applyBorder="true" applyAlignment="true">
      <alignment horizontal="center" vertical="center"/>
    </xf>
    <xf numFmtId="168" fontId="180" fillId="28" borderId="77" xfId="40183" applyNumberFormat="true" applyFont="true" applyFill="true" applyBorder="true" applyAlignment="true">
      <alignment horizontal="center" vertical="center"/>
    </xf>
    <xf numFmtId="168" fontId="180" fillId="28" borderId="84" xfId="40195" applyNumberFormat="true" applyFont="true" applyFill="true" applyBorder="true" applyAlignment="true">
      <alignment horizontal="center" vertical="center"/>
    </xf>
    <xf numFmtId="168" fontId="180" fillId="28" borderId="76" xfId="40231" applyNumberFormat="true" applyFont="true" applyFill="true" applyBorder="true" applyAlignment="true">
      <alignment horizontal="center" vertical="center"/>
    </xf>
    <xf numFmtId="168" fontId="180" fillId="28" borderId="77" xfId="40243" applyNumberFormat="true" applyFont="true" applyFill="true" applyBorder="true" applyAlignment="true">
      <alignment horizontal="center" vertical="center"/>
    </xf>
    <xf numFmtId="168" fontId="180" fillId="28" borderId="77" xfId="40255" applyNumberFormat="true" applyFont="true" applyFill="true" applyBorder="true" applyAlignment="true">
      <alignment horizontal="center" vertical="center"/>
    </xf>
    <xf numFmtId="168" fontId="180" fillId="28" borderId="76" xfId="40291" applyNumberFormat="true" applyFont="true" applyFill="true" applyBorder="true" applyAlignment="true">
      <alignment horizontal="center" vertical="center"/>
    </xf>
    <xf numFmtId="168" fontId="180" fillId="28" borderId="77" xfId="40303" applyNumberFormat="true" applyFont="true" applyFill="true" applyBorder="true" applyAlignment="true">
      <alignment horizontal="center" vertical="center"/>
    </xf>
    <xf numFmtId="168" fontId="180" fillId="28" borderId="76" xfId="40533" applyNumberFormat="true" applyFont="true" applyFill="true" applyBorder="true" applyAlignment="true">
      <alignment horizontal="center" vertical="center"/>
    </xf>
    <xf numFmtId="168" fontId="180" fillId="28" borderId="77" xfId="40539" applyNumberFormat="true" applyFont="true" applyFill="true" applyBorder="true" applyAlignment="true">
      <alignment horizontal="center" vertical="center"/>
    </xf>
    <xf numFmtId="168" fontId="180" fillId="28" borderId="84" xfId="40545" applyNumberFormat="true" applyFont="true" applyFill="true" applyBorder="true" applyAlignment="true">
      <alignment horizontal="center" vertical="center"/>
    </xf>
    <xf numFmtId="168" fontId="180" fillId="28" borderId="76" xfId="40419" applyNumberFormat="true" applyFont="true" applyFill="true" applyBorder="true" applyAlignment="true">
      <alignment horizontal="center" vertical="center"/>
    </xf>
    <xf numFmtId="168" fontId="180" fillId="28" borderId="77" xfId="40431" applyNumberFormat="true" applyFont="true" applyFill="true" applyBorder="true" applyAlignment="true">
      <alignment horizontal="center" vertical="center"/>
    </xf>
    <xf numFmtId="168" fontId="180" fillId="28" borderId="84" xfId="40443" applyNumberFormat="true" applyFont="true" applyFill="true" applyBorder="true" applyAlignment="true">
      <alignment horizontal="center" vertical="center"/>
    </xf>
    <xf numFmtId="168" fontId="180" fillId="28" borderId="61" xfId="39992" applyNumberFormat="true" applyFont="true" applyFill="true" applyBorder="true" applyAlignment="true">
      <alignment horizontal="center" vertical="center"/>
    </xf>
    <xf numFmtId="168" fontId="180" fillId="28" borderId="56" xfId="40004" applyNumberFormat="true" applyFont="true" applyFill="true" applyBorder="true" applyAlignment="true">
      <alignment horizontal="center" vertical="center"/>
    </xf>
    <xf numFmtId="168" fontId="180" fillId="28" borderId="85" xfId="40016" applyNumberFormat="true" applyFont="true" applyFill="true" applyBorder="true" applyAlignment="true">
      <alignment horizontal="center" vertical="center"/>
    </xf>
    <xf numFmtId="168" fontId="180" fillId="28" borderId="61" xfId="40052" applyNumberFormat="true" applyFont="true" applyFill="true" applyBorder="true" applyAlignment="true">
      <alignment horizontal="center" vertical="center"/>
    </xf>
    <xf numFmtId="168" fontId="180" fillId="28" borderId="56" xfId="40064" applyNumberFormat="true" applyFont="true" applyFill="true" applyBorder="true" applyAlignment="true">
      <alignment horizontal="center" vertical="center"/>
    </xf>
    <xf numFmtId="168" fontId="180" fillId="28" borderId="65" xfId="40076" applyNumberFormat="true" applyFont="true" applyFill="true" applyBorder="true" applyAlignment="true">
      <alignment horizontal="center" vertical="center"/>
    </xf>
    <xf numFmtId="168" fontId="180" fillId="28" borderId="56" xfId="40184" applyNumberFormat="true" applyFont="true" applyFill="true" applyBorder="true" applyAlignment="true">
      <alignment horizontal="center" vertical="center"/>
    </xf>
    <xf numFmtId="168" fontId="180" fillId="28" borderId="85" xfId="40196" applyNumberFormat="true" applyFont="true" applyFill="true" applyBorder="true" applyAlignment="true">
      <alignment horizontal="center" vertical="center"/>
    </xf>
    <xf numFmtId="168" fontId="180" fillId="28" borderId="61" xfId="40232" applyNumberFormat="true" applyFont="true" applyFill="true" applyBorder="true" applyAlignment="true">
      <alignment horizontal="center" vertical="center"/>
    </xf>
    <xf numFmtId="168" fontId="180" fillId="28" borderId="56" xfId="40244" applyNumberFormat="true" applyFont="true" applyFill="true" applyBorder="true" applyAlignment="true">
      <alignment horizontal="center" vertical="center"/>
    </xf>
    <xf numFmtId="168" fontId="180" fillId="28" borderId="56" xfId="40256" applyNumberFormat="true" applyFont="true" applyFill="true" applyBorder="true" applyAlignment="true">
      <alignment horizontal="center" vertical="center"/>
    </xf>
    <xf numFmtId="168" fontId="180" fillId="28" borderId="61" xfId="40292" applyNumberFormat="true" applyFont="true" applyFill="true" applyBorder="true" applyAlignment="true">
      <alignment horizontal="center" vertical="center"/>
    </xf>
    <xf numFmtId="168" fontId="180" fillId="28" borderId="56" xfId="40304" applyNumberFormat="true" applyFont="true" applyFill="true" applyBorder="true" applyAlignment="true">
      <alignment horizontal="center" vertical="center"/>
    </xf>
    <xf numFmtId="168" fontId="180" fillId="28" borderId="61" xfId="40534" applyNumberFormat="true" applyFont="true" applyFill="true" applyBorder="true" applyAlignment="true">
      <alignment horizontal="center" vertical="center"/>
    </xf>
    <xf numFmtId="168" fontId="180" fillId="28" borderId="56" xfId="40540" applyNumberFormat="true" applyFont="true" applyFill="true" applyBorder="true" applyAlignment="true">
      <alignment horizontal="center" vertical="center"/>
    </xf>
    <xf numFmtId="168" fontId="180" fillId="28" borderId="63" xfId="40539" applyNumberFormat="true" applyFont="true" applyFill="true" applyBorder="true" applyAlignment="true">
      <alignment horizontal="center" vertical="center"/>
    </xf>
    <xf numFmtId="168" fontId="180" fillId="28" borderId="85" xfId="40546" applyNumberFormat="true" applyFont="true" applyFill="true" applyBorder="true" applyAlignment="true">
      <alignment horizontal="center" vertical="center"/>
    </xf>
    <xf numFmtId="168" fontId="180" fillId="28" borderId="61" xfId="40420" applyNumberFormat="true" applyFont="true" applyFill="true" applyBorder="true" applyAlignment="true">
      <alignment horizontal="center" vertical="center"/>
    </xf>
    <xf numFmtId="168" fontId="180" fillId="28" borderId="56" xfId="40432" applyNumberFormat="true" applyFont="true" applyFill="true" applyBorder="true" applyAlignment="true">
      <alignment horizontal="center" vertical="center"/>
    </xf>
    <xf numFmtId="168" fontId="180" fillId="28" borderId="85" xfId="40444" applyNumberFormat="true" applyFont="true" applyFill="true" applyBorder="true" applyAlignment="true">
      <alignment horizontal="center" vertical="center"/>
    </xf>
    <xf numFmtId="168" fontId="180" fillId="28" borderId="91" xfId="39993" applyNumberFormat="true" applyFont="true" applyFill="true" applyBorder="true" applyAlignment="true">
      <alignment horizontal="center" vertical="center"/>
    </xf>
    <xf numFmtId="168" fontId="180" fillId="28" borderId="92" xfId="40005" applyNumberFormat="true" applyFont="true" applyFill="true" applyBorder="true" applyAlignment="true">
      <alignment horizontal="center" vertical="center"/>
    </xf>
    <xf numFmtId="168" fontId="180" fillId="28" borderId="97" xfId="40017" applyNumberFormat="true" applyFont="true" applyFill="true" applyBorder="true" applyAlignment="true">
      <alignment horizontal="center" vertical="center"/>
    </xf>
    <xf numFmtId="168" fontId="180" fillId="28" borderId="91" xfId="40053" applyNumberFormat="true" applyFont="true" applyFill="true" applyBorder="true" applyAlignment="true">
      <alignment horizontal="center" vertical="center"/>
    </xf>
    <xf numFmtId="168" fontId="180" fillId="28" borderId="92" xfId="40065" applyNumberFormat="true" applyFont="true" applyFill="true" applyBorder="true" applyAlignment="true">
      <alignment horizontal="center" vertical="center"/>
    </xf>
    <xf numFmtId="168" fontId="180" fillId="28" borderId="93" xfId="40077" applyNumberFormat="true" applyFont="true" applyFill="true" applyBorder="true" applyAlignment="true">
      <alignment horizontal="center" vertical="center"/>
    </xf>
    <xf numFmtId="168" fontId="180" fillId="28" borderId="92" xfId="40185" applyNumberFormat="true" applyFont="true" applyFill="true" applyBorder="true" applyAlignment="true">
      <alignment horizontal="center" vertical="center"/>
    </xf>
    <xf numFmtId="168" fontId="180" fillId="28" borderId="97" xfId="40197" applyNumberFormat="true" applyFont="true" applyFill="true" applyBorder="true" applyAlignment="true">
      <alignment horizontal="center" vertical="center"/>
    </xf>
    <xf numFmtId="168" fontId="180" fillId="28" borderId="91" xfId="40233" applyNumberFormat="true" applyFont="true" applyFill="true" applyBorder="true" applyAlignment="true">
      <alignment horizontal="center" vertical="center"/>
    </xf>
    <xf numFmtId="168" fontId="180" fillId="28" borderId="92" xfId="40245" applyNumberFormat="true" applyFont="true" applyFill="true" applyBorder="true" applyAlignment="true">
      <alignment horizontal="center" vertical="center"/>
    </xf>
    <xf numFmtId="168" fontId="180" fillId="28" borderId="92" xfId="40257" applyNumberFormat="true" applyFont="true" applyFill="true" applyBorder="true" applyAlignment="true">
      <alignment horizontal="center" vertical="center"/>
    </xf>
    <xf numFmtId="168" fontId="180" fillId="28" borderId="91" xfId="40293" applyNumberFormat="true" applyFont="true" applyFill="true" applyBorder="true" applyAlignment="true">
      <alignment horizontal="center" vertical="center"/>
    </xf>
    <xf numFmtId="168" fontId="180" fillId="28" borderId="92" xfId="40305" applyNumberFormat="true" applyFont="true" applyFill="true" applyBorder="true" applyAlignment="true">
      <alignment horizontal="center" vertical="center"/>
    </xf>
    <xf numFmtId="168" fontId="180" fillId="28" borderId="91" xfId="40535" applyNumberFormat="true" applyFont="true" applyFill="true" applyBorder="true" applyAlignment="true">
      <alignment horizontal="center" vertical="center"/>
    </xf>
    <xf numFmtId="168" fontId="180" fillId="28" borderId="92" xfId="40541" applyNumberFormat="true" applyFont="true" applyFill="true" applyBorder="true" applyAlignment="true">
      <alignment horizontal="center" vertical="center"/>
    </xf>
    <xf numFmtId="168" fontId="180" fillId="28" borderId="99" xfId="40539" applyNumberFormat="true" applyFont="true" applyFill="true" applyBorder="true" applyAlignment="true">
      <alignment horizontal="center" vertical="center"/>
    </xf>
    <xf numFmtId="168" fontId="180" fillId="28" borderId="97" xfId="40547" applyNumberFormat="true" applyFont="true" applyFill="true" applyBorder="true" applyAlignment="true">
      <alignment horizontal="center" vertical="center"/>
    </xf>
    <xf numFmtId="168" fontId="180" fillId="28" borderId="91" xfId="40421" applyNumberFormat="true" applyFont="true" applyFill="true" applyBorder="true" applyAlignment="true">
      <alignment horizontal="center" vertical="center"/>
    </xf>
    <xf numFmtId="168" fontId="180" fillId="28" borderId="92" xfId="40433" applyNumberFormat="true" applyFont="true" applyFill="true" applyBorder="true" applyAlignment="true">
      <alignment horizontal="center" vertical="center"/>
    </xf>
    <xf numFmtId="168" fontId="180" fillId="28" borderId="97" xfId="40445" applyNumberFormat="true" applyFont="true" applyFill="true" applyBorder="true" applyAlignment="true">
      <alignment horizontal="center" vertical="center"/>
    </xf>
    <xf numFmtId="168" fontId="180" fillId="28" borderId="76" xfId="39992" applyNumberFormat="true" applyFont="true" applyFill="true" applyBorder="true" applyAlignment="true">
      <alignment horizontal="center" vertical="center"/>
    </xf>
    <xf numFmtId="168" fontId="180" fillId="28" borderId="77" xfId="40004" applyNumberFormat="true" applyFont="true" applyFill="true" applyBorder="true" applyAlignment="true">
      <alignment horizontal="center" vertical="center"/>
    </xf>
    <xf numFmtId="168" fontId="180" fillId="28" borderId="84" xfId="40016" applyNumberFormat="true" applyFont="true" applyFill="true" applyBorder="true" applyAlignment="true">
      <alignment horizontal="center" vertical="center"/>
    </xf>
    <xf numFmtId="168" fontId="180" fillId="28" borderId="76" xfId="40052" applyNumberFormat="true" applyFont="true" applyFill="true" applyBorder="true" applyAlignment="true">
      <alignment horizontal="center" vertical="center"/>
    </xf>
    <xf numFmtId="168" fontId="180" fillId="28" borderId="77" xfId="40064" applyNumberFormat="true" applyFont="true" applyFill="true" applyBorder="true" applyAlignment="true">
      <alignment horizontal="center" vertical="center"/>
    </xf>
    <xf numFmtId="168" fontId="180" fillId="28" borderId="78" xfId="40076" applyNumberFormat="true" applyFont="true" applyFill="true" applyBorder="true" applyAlignment="true">
      <alignment horizontal="center" vertical="center"/>
    </xf>
    <xf numFmtId="168" fontId="180" fillId="28" borderId="77" xfId="40184" applyNumberFormat="true" applyFont="true" applyFill="true" applyBorder="true" applyAlignment="true">
      <alignment horizontal="center" vertical="center"/>
    </xf>
    <xf numFmtId="168" fontId="180" fillId="28" borderId="84" xfId="40196" applyNumberFormat="true" applyFont="true" applyFill="true" applyBorder="true" applyAlignment="true">
      <alignment horizontal="center" vertical="center"/>
    </xf>
    <xf numFmtId="168" fontId="180" fillId="28" borderId="76" xfId="40232" applyNumberFormat="true" applyFont="true" applyFill="true" applyBorder="true" applyAlignment="true">
      <alignment horizontal="center" vertical="center"/>
    </xf>
    <xf numFmtId="168" fontId="180" fillId="28" borderId="77" xfId="40244" applyNumberFormat="true" applyFont="true" applyFill="true" applyBorder="true" applyAlignment="true">
      <alignment horizontal="center" vertical="center"/>
    </xf>
    <xf numFmtId="168" fontId="180" fillId="28" borderId="77" xfId="40256" applyNumberFormat="true" applyFont="true" applyFill="true" applyBorder="true" applyAlignment="true">
      <alignment horizontal="center" vertical="center"/>
    </xf>
    <xf numFmtId="168" fontId="180" fillId="28" borderId="76" xfId="40292" applyNumberFormat="true" applyFont="true" applyFill="true" applyBorder="true" applyAlignment="true">
      <alignment horizontal="center" vertical="center"/>
    </xf>
    <xf numFmtId="168" fontId="180" fillId="28" borderId="77" xfId="40304" applyNumberFormat="true" applyFont="true" applyFill="true" applyBorder="true" applyAlignment="true">
      <alignment horizontal="center" vertical="center"/>
    </xf>
    <xf numFmtId="168" fontId="180" fillId="28" borderId="76" xfId="40534" applyNumberFormat="true" applyFont="true" applyFill="true" applyBorder="true" applyAlignment="true">
      <alignment horizontal="center" vertical="center"/>
    </xf>
    <xf numFmtId="168" fontId="180" fillId="28" borderId="77" xfId="40540" applyNumberFormat="true" applyFont="true" applyFill="true" applyBorder="true" applyAlignment="true">
      <alignment horizontal="center" vertical="center"/>
    </xf>
    <xf numFmtId="168" fontId="180" fillId="28" borderId="84" xfId="40546" applyNumberFormat="true" applyFont="true" applyFill="true" applyBorder="true" applyAlignment="true">
      <alignment horizontal="center" vertical="center"/>
    </xf>
    <xf numFmtId="168" fontId="180" fillId="28" borderId="76" xfId="40420" applyNumberFormat="true" applyFont="true" applyFill="true" applyBorder="true" applyAlignment="true">
      <alignment horizontal="center" vertical="center"/>
    </xf>
    <xf numFmtId="168" fontId="180" fillId="28" borderId="77" xfId="40432" applyNumberFormat="true" applyFont="true" applyFill="true" applyBorder="true" applyAlignment="true">
      <alignment horizontal="center" vertical="center"/>
    </xf>
    <xf numFmtId="168" fontId="180" fillId="28" borderId="84" xfId="40444" applyNumberFormat="true" applyFont="true" applyFill="true" applyBorder="true" applyAlignment="true">
      <alignment horizontal="center" vertical="center"/>
    </xf>
    <xf numFmtId="168" fontId="180" fillId="28" borderId="62" xfId="39994" applyNumberFormat="true" applyFont="true" applyFill="true" applyBorder="true" applyAlignment="true">
      <alignment horizontal="center" vertical="center"/>
    </xf>
    <xf numFmtId="168" fontId="180" fillId="28" borderId="64" xfId="40006" applyNumberFormat="true" applyFont="true" applyFill="true" applyBorder="true" applyAlignment="true">
      <alignment horizontal="center" vertical="center"/>
    </xf>
    <xf numFmtId="168" fontId="180" fillId="28" borderId="86" xfId="40018" applyNumberFormat="true" applyFont="true" applyFill="true" applyBorder="true" applyAlignment="true">
      <alignment horizontal="center" vertical="center"/>
    </xf>
    <xf numFmtId="168" fontId="180" fillId="28" borderId="62" xfId="40054" applyNumberFormat="true" applyFont="true" applyFill="true" applyBorder="true" applyAlignment="true">
      <alignment horizontal="center" vertical="center"/>
    </xf>
    <xf numFmtId="168" fontId="180" fillId="28" borderId="64" xfId="40066" applyNumberFormat="true" applyFont="true" applyFill="true" applyBorder="true" applyAlignment="true">
      <alignment horizontal="center" vertical="center"/>
    </xf>
    <xf numFmtId="168" fontId="180" fillId="28" borderId="64" xfId="40186" applyNumberFormat="true" applyFont="true" applyFill="true" applyBorder="true" applyAlignment="true">
      <alignment horizontal="center" vertical="center"/>
    </xf>
    <xf numFmtId="168" fontId="180" fillId="28" borderId="86" xfId="40198" applyNumberFormat="true" applyFont="true" applyFill="true" applyBorder="true" applyAlignment="true">
      <alignment horizontal="center" vertical="center"/>
    </xf>
    <xf numFmtId="168" fontId="180" fillId="28" borderId="62" xfId="40234" applyNumberFormat="true" applyFont="true" applyFill="true" applyBorder="true" applyAlignment="true">
      <alignment horizontal="center" vertical="center"/>
    </xf>
    <xf numFmtId="168" fontId="180" fillId="28" borderId="64" xfId="40246" applyNumberFormat="true" applyFont="true" applyFill="true" applyBorder="true" applyAlignment="true">
      <alignment horizontal="center" vertical="center"/>
    </xf>
    <xf numFmtId="168" fontId="180" fillId="28" borderId="64" xfId="40258" applyNumberFormat="true" applyFont="true" applyFill="true" applyBorder="true" applyAlignment="true">
      <alignment horizontal="center" vertical="center"/>
    </xf>
    <xf numFmtId="168" fontId="180" fillId="28" borderId="64" xfId="40306" applyNumberFormat="true" applyFont="true" applyFill="true" applyBorder="true" applyAlignment="true">
      <alignment horizontal="center" vertical="center"/>
    </xf>
    <xf numFmtId="168" fontId="180" fillId="28" borderId="62" xfId="40536" applyNumberFormat="true" applyFont="true" applyFill="true" applyBorder="true" applyAlignment="true">
      <alignment horizontal="center" vertical="center"/>
    </xf>
    <xf numFmtId="168" fontId="180" fillId="28" borderId="64" xfId="40542" applyNumberFormat="true" applyFont="true" applyFill="true" applyBorder="true" applyAlignment="true">
      <alignment horizontal="center" vertical="center"/>
    </xf>
    <xf numFmtId="168" fontId="180" fillId="28" borderId="59" xfId="40539" applyNumberFormat="true" applyFont="true" applyFill="true" applyBorder="true" applyAlignment="true">
      <alignment horizontal="center" vertical="center"/>
    </xf>
    <xf numFmtId="168" fontId="180" fillId="28" borderId="86" xfId="40548" applyNumberFormat="true" applyFont="true" applyFill="true" applyBorder="true" applyAlignment="true">
      <alignment horizontal="center" vertical="center"/>
    </xf>
    <xf numFmtId="168" fontId="180" fillId="28" borderId="62" xfId="40422" applyNumberFormat="true" applyFont="true" applyFill="true" applyBorder="true" applyAlignment="true">
      <alignment horizontal="center" vertical="center"/>
    </xf>
    <xf numFmtId="168" fontId="180" fillId="28" borderId="64" xfId="40434" applyNumberFormat="true" applyFont="true" applyFill="true" applyBorder="true" applyAlignment="true">
      <alignment horizontal="center" vertical="center"/>
    </xf>
    <xf numFmtId="168" fontId="180" fillId="28" borderId="86" xfId="40446" applyNumberFormat="true" applyFont="true" applyFill="true" applyBorder="true" applyAlignment="true">
      <alignment horizontal="center" vertical="center"/>
    </xf>
    <xf numFmtId="168" fontId="180" fillId="28" borderId="66" xfId="40078" applyNumberFormat="true" applyFont="true" applyFill="true" applyBorder="true" applyAlignment="true">
      <alignment horizontal="center" vertical="center"/>
    </xf>
    <xf numFmtId="0" fontId="179" fillId="27" borderId="3" xfId="19344" applyFont="true" applyFill="true" applyBorder="true" applyAlignment="true">
      <alignment horizontal="left" wrapText="true"/>
    </xf>
    <xf numFmtId="0" fontId="179" fillId="27" borderId="4" xfId="19344" applyFont="true" applyFill="true" applyBorder="true" applyAlignment="true">
      <alignment wrapText="true"/>
    </xf>
    <xf numFmtId="0" fontId="179" fillId="3" borderId="4" xfId="19344" applyFont="true" applyBorder="true"/>
    <xf numFmtId="0" fontId="179" fillId="27" borderId="3" xfId="19344" applyFont="true" applyFill="true" applyBorder="true" applyAlignment="true">
      <alignment wrapText="true"/>
    </xf>
    <xf numFmtId="0" fontId="179" fillId="27" borderId="5" xfId="19344" applyFont="true" applyFill="true" applyBorder="true" applyAlignment="true">
      <alignment wrapText="true"/>
    </xf>
    <xf numFmtId="0" fontId="179"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23" fillId="15" borderId="10" xfId="19344"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5211" applyFont="true" applyBorder="true" applyAlignment="true">
      <alignment horizontal="center" vertical="center" wrapText="true"/>
    </xf>
    <xf numFmtId="0" fontId="150" fillId="3" borderId="53" xfId="45212" applyFont="true" applyBorder="true" applyAlignment="true">
      <alignment horizontal="center" vertical="center" wrapText="true"/>
    </xf>
    <xf numFmtId="0" fontId="150" fillId="3" borderId="53" xfId="45213" applyFont="true" applyBorder="true" applyAlignment="true">
      <alignment horizontal="center" vertical="center" wrapText="true"/>
    </xf>
    <xf numFmtId="0" fontId="150" fillId="3" borderId="52" xfId="45241" applyFont="true" applyBorder="true" applyAlignment="true">
      <alignment horizontal="center" vertical="center" wrapText="true"/>
    </xf>
    <xf numFmtId="0" fontId="150" fillId="3" borderId="53" xfId="45242" applyFont="true" applyBorder="true" applyAlignment="true">
      <alignment horizontal="center" vertical="center" wrapText="true"/>
    </xf>
    <xf numFmtId="0" fontId="150" fillId="3" borderId="53" xfId="45243" applyFont="true" applyBorder="true" applyAlignment="true">
      <alignment horizontal="center" vertical="center" wrapText="true"/>
    </xf>
    <xf numFmtId="0" fontId="150" fillId="3" borderId="52" xfId="45271" applyFont="true" applyBorder="true" applyAlignment="true">
      <alignment horizontal="center" vertical="center" wrapText="true"/>
    </xf>
    <xf numFmtId="0" fontId="150" fillId="3" borderId="53" xfId="45272" applyFont="true" applyBorder="true" applyAlignment="true">
      <alignment horizontal="center" vertical="center" wrapText="true"/>
    </xf>
    <xf numFmtId="0" fontId="150" fillId="3" borderId="53" xfId="45273" applyFont="true" applyBorder="true" applyAlignment="true">
      <alignment horizontal="center" vertical="center" wrapText="true"/>
    </xf>
    <xf numFmtId="0" fontId="150" fillId="3" borderId="52" xfId="45301" applyFont="true" applyBorder="true" applyAlignment="true">
      <alignment horizontal="center" vertical="center" wrapText="true"/>
    </xf>
    <xf numFmtId="0" fontId="150" fillId="3" borderId="53" xfId="45302" applyFont="true" applyBorder="true" applyAlignment="true">
      <alignment horizontal="center" vertical="center" wrapText="true"/>
    </xf>
    <xf numFmtId="0" fontId="150" fillId="3" borderId="53" xfId="45303" applyFont="true" applyBorder="true" applyAlignment="true">
      <alignment horizontal="center" vertical="center" wrapText="true"/>
    </xf>
    <xf numFmtId="0" fontId="150" fillId="3" borderId="52" xfId="45328" applyFont="true" applyBorder="true" applyAlignment="true">
      <alignment horizontal="center" vertical="center" wrapText="true"/>
    </xf>
    <xf numFmtId="0" fontId="150" fillId="3" borderId="53" xfId="45329" applyFont="true" applyBorder="true" applyAlignment="true">
      <alignment horizontal="center" vertical="center" wrapText="true"/>
    </xf>
    <xf numFmtId="0" fontId="150" fillId="3" borderId="53" xfId="45330" applyFont="true" applyBorder="true" applyAlignment="true">
      <alignment horizontal="center" vertical="center" wrapText="true"/>
    </xf>
    <xf numFmtId="0" fontId="150" fillId="3" borderId="52" xfId="45370" applyFont="true" applyBorder="true" applyAlignment="true">
      <alignment horizontal="center" vertical="center" wrapText="true"/>
    </xf>
    <xf numFmtId="0" fontId="150" fillId="3" borderId="53" xfId="45371" applyFont="true" applyBorder="true" applyAlignment="true">
      <alignment horizontal="center" vertical="center" wrapText="true"/>
    </xf>
    <xf numFmtId="0" fontId="150" fillId="3" borderId="53" xfId="45372" applyFont="true" applyBorder="true" applyAlignment="true">
      <alignment horizontal="center" vertical="center" wrapText="true"/>
    </xf>
    <xf numFmtId="0" fontId="23" fillId="0" borderId="100" xfId="19344" applyFill="true" applyBorder="true" applyAlignment="true">
      <alignment vertical="center" wrapText="true"/>
    </xf>
    <xf numFmtId="0" fontId="23" fillId="3" borderId="100" xfId="19344" applyBorder="true" applyAlignment="true">
      <alignment vertical="center" wrapText="true"/>
    </xf>
    <xf numFmtId="0" fontId="23" fillId="0" borderId="105" xfId="19344" applyFill="true" applyBorder="true" applyAlignment="true">
      <alignment vertical="center" wrapText="true"/>
    </xf>
    <xf numFmtId="0" fontId="154" fillId="33" borderId="100" xfId="19344" applyFont="true" applyFill="true" applyBorder="true" applyAlignment="true">
      <alignment horizontal="center" vertical="center" wrapText="true"/>
    </xf>
    <xf numFmtId="0" fontId="23" fillId="33" borderId="125" xfId="19344" applyFill="true" applyBorder="true" applyAlignment="true">
      <alignment horizontal="center" vertical="center"/>
    </xf>
    <xf numFmtId="0" fontId="154" fillId="33" borderId="125" xfId="19344" applyFont="true" applyFill="true" applyBorder="true" applyAlignment="true">
      <alignment horizontal="center" vertical="center" wrapText="true"/>
    </xf>
    <xf numFmtId="0" fontId="150" fillId="33" borderId="100" xfId="25752" applyFont="true" applyFill="true" applyBorder="true" applyAlignment="true">
      <alignment horizontal="center" vertical="center" wrapText="true"/>
    </xf>
    <xf numFmtId="0" fontId="150" fillId="33" borderId="125" xfId="25750" applyFont="true" applyFill="true" applyBorder="true" applyAlignment="true">
      <alignment horizontal="center" vertical="center" wrapText="true"/>
    </xf>
    <xf numFmtId="0" fontId="150" fillId="33" borderId="100" xfId="45321" applyFont="true" applyFill="true" applyBorder="true" applyAlignment="true">
      <alignment horizontal="center" vertical="center" wrapText="true"/>
    </xf>
    <xf numFmtId="0" fontId="150" fillId="33" borderId="125" xfId="45322" applyFont="true" applyFill="true" applyBorder="true" applyAlignment="true">
      <alignment horizontal="center" vertical="center" wrapText="true"/>
    </xf>
    <xf numFmtId="0" fontId="150" fillId="33" borderId="100" xfId="45327" applyFont="true" applyFill="true" applyBorder="true" applyAlignment="true">
      <alignment horizontal="center" vertical="center" wrapText="true"/>
    </xf>
    <xf numFmtId="0" fontId="150" fillId="33" borderId="125" xfId="45328" applyFont="true" applyFill="true" applyBorder="true" applyAlignment="true">
      <alignment horizontal="center" vertical="center" wrapText="true"/>
    </xf>
    <xf numFmtId="0" fontId="150" fillId="33" borderId="100" xfId="45363" applyFont="true" applyFill="true" applyBorder="true" applyAlignment="true">
      <alignment horizontal="center" vertical="center" wrapText="true"/>
    </xf>
    <xf numFmtId="0" fontId="150" fillId="33" borderId="125" xfId="45364" applyFont="true" applyFill="true" applyBorder="true" applyAlignment="true">
      <alignment horizontal="center" vertical="center" wrapText="true"/>
    </xf>
    <xf numFmtId="0" fontId="150" fillId="33" borderId="100" xfId="45369" applyFont="true" applyFill="true" applyBorder="true" applyAlignment="true">
      <alignment horizontal="center" vertical="center" wrapText="true"/>
    </xf>
    <xf numFmtId="0" fontId="150" fillId="33" borderId="125" xfId="45370" applyFont="true" applyFill="true" applyBorder="true" applyAlignment="true">
      <alignment horizontal="center" vertical="center" wrapText="true"/>
    </xf>
    <xf numFmtId="0" fontId="23" fillId="33" borderId="107" xfId="19344" applyFill="true" applyBorder="true" applyAlignment="true">
      <alignment horizontal="center" vertical="center"/>
    </xf>
    <xf numFmtId="0" fontId="154" fillId="33" borderId="107" xfId="19344" applyFont="true" applyFill="true" applyBorder="true" applyAlignment="true">
      <alignment horizontal="center" vertical="center" wrapText="true"/>
    </xf>
    <xf numFmtId="0" fontId="150" fillId="33" borderId="107" xfId="25751" applyFont="true" applyFill="true" applyBorder="true" applyAlignment="true">
      <alignment horizontal="center" vertical="center" wrapText="true"/>
    </xf>
    <xf numFmtId="0" fontId="150" fillId="33" borderId="107" xfId="45323" applyFont="true" applyFill="true" applyBorder="true" applyAlignment="true">
      <alignment horizontal="center" vertical="center" wrapText="true"/>
    </xf>
    <xf numFmtId="0" fontId="150" fillId="33" borderId="107" xfId="45329" applyFont="true" applyFill="true" applyBorder="true" applyAlignment="true">
      <alignment horizontal="center" vertical="center" wrapText="true"/>
    </xf>
    <xf numFmtId="0" fontId="150" fillId="33" borderId="107" xfId="45365" applyFont="true" applyFill="true" applyBorder="true" applyAlignment="true">
      <alignment horizontal="center" vertical="center" wrapText="true"/>
    </xf>
    <xf numFmtId="0" fontId="150" fillId="33" borderId="107" xfId="45371" applyFont="true" applyFill="true" applyBorder="true" applyAlignment="true">
      <alignment horizontal="center" vertical="center" wrapText="true"/>
    </xf>
    <xf numFmtId="0" fontId="150" fillId="3" borderId="109" xfId="45211" applyFont="true" applyBorder="true" applyAlignment="true">
      <alignment horizontal="center" vertical="center" wrapText="true"/>
    </xf>
    <xf numFmtId="0" fontId="150" fillId="3" borderId="109" xfId="45241" applyFont="true" applyBorder="true" applyAlignment="true">
      <alignment horizontal="center" vertical="center" wrapText="true"/>
    </xf>
    <xf numFmtId="0" fontId="150" fillId="3" borderId="109" xfId="45271" applyFont="true" applyBorder="true" applyAlignment="true">
      <alignment horizontal="center" vertical="center" wrapText="true"/>
    </xf>
    <xf numFmtId="0" fontId="150" fillId="3" borderId="109" xfId="45301" applyFont="true" applyBorder="true" applyAlignment="true">
      <alignment horizontal="center" vertical="center" wrapText="true"/>
    </xf>
    <xf numFmtId="0" fontId="150" fillId="3" borderId="109" xfId="45328" applyFont="true" applyBorder="true" applyAlignment="true">
      <alignment horizontal="center" vertical="center" wrapText="true"/>
    </xf>
    <xf numFmtId="0" fontId="150" fillId="33" borderId="100" xfId="25750" applyFont="true" applyFill="true" applyBorder="true" applyAlignment="true">
      <alignment horizontal="center" vertical="center" wrapText="true"/>
    </xf>
    <xf numFmtId="0" fontId="150" fillId="33" borderId="100" xfId="45323" applyFont="true" applyFill="true" applyBorder="true" applyAlignment="true">
      <alignment horizontal="center" vertical="center" wrapText="true"/>
    </xf>
    <xf numFmtId="0" fontId="150" fillId="33" borderId="100" xfId="45328" applyFont="true" applyFill="true" applyBorder="true" applyAlignment="true">
      <alignment horizontal="center" vertical="center" wrapText="true"/>
    </xf>
    <xf numFmtId="0" fontId="150" fillId="3" borderId="109" xfId="45370" applyFont="true" applyBorder="true" applyAlignment="true">
      <alignment horizontal="center" vertical="center" wrapText="true"/>
    </xf>
    <xf numFmtId="0" fontId="150" fillId="33" borderId="100" xfId="45365" applyFont="true" applyFill="true" applyBorder="true" applyAlignment="true">
      <alignment horizontal="center" vertical="center" wrapText="true"/>
    </xf>
    <xf numFmtId="0" fontId="150" fillId="33" borderId="100" xfId="45370" applyFont="true" applyFill="true" applyBorder="true" applyAlignment="true">
      <alignment horizontal="center" vertical="center" wrapText="true"/>
    </xf>
    <xf numFmtId="0" fontId="150" fillId="3" borderId="110" xfId="45211" applyFont="true" applyBorder="true" applyAlignment="true">
      <alignment horizontal="center" vertical="center" wrapText="true"/>
    </xf>
    <xf numFmtId="0" fontId="150" fillId="3" borderId="110" xfId="45241" applyFont="true" applyBorder="true" applyAlignment="true">
      <alignment horizontal="center" vertical="center" wrapText="true"/>
    </xf>
    <xf numFmtId="0" fontId="150" fillId="3" borderId="110" xfId="45271" applyFont="true" applyBorder="true" applyAlignment="true">
      <alignment horizontal="center" vertical="center" wrapText="true"/>
    </xf>
    <xf numFmtId="0" fontId="154" fillId="33" borderId="130" xfId="19344" applyFont="true" applyFill="true" applyBorder="true" applyAlignment="true">
      <alignment horizontal="center" vertical="center" wrapText="true"/>
    </xf>
    <xf numFmtId="0" fontId="150" fillId="3" borderId="110" xfId="45301" applyFont="true" applyBorder="true" applyAlignment="true">
      <alignment horizontal="center" vertical="center" wrapText="true"/>
    </xf>
    <xf numFmtId="0" fontId="150" fillId="3" borderId="110" xfId="45328" applyFont="true" applyBorder="true" applyAlignment="true">
      <alignment horizontal="center" vertical="center" wrapText="true"/>
    </xf>
    <xf numFmtId="0" fontId="150" fillId="33" borderId="130" xfId="25750" applyFont="true" applyFill="true" applyBorder="true" applyAlignment="true">
      <alignment horizontal="center" vertical="center" wrapText="true"/>
    </xf>
    <xf numFmtId="0" fontId="150" fillId="33" borderId="130" xfId="45323" applyFont="true" applyFill="true" applyBorder="true" applyAlignment="true">
      <alignment horizontal="center" vertical="center" wrapText="true"/>
    </xf>
    <xf numFmtId="0" fontId="150" fillId="33" borderId="130" xfId="45328" applyFont="true" applyFill="true" applyBorder="true" applyAlignment="true">
      <alignment horizontal="center" vertical="center" wrapText="true"/>
    </xf>
    <xf numFmtId="0" fontId="150" fillId="3" borderId="110" xfId="45370" applyFont="true" applyBorder="true" applyAlignment="true">
      <alignment horizontal="center" vertical="center" wrapText="true"/>
    </xf>
    <xf numFmtId="0" fontId="150" fillId="33" borderId="130" xfId="45365" applyFont="true" applyFill="true" applyBorder="true" applyAlignment="true">
      <alignment horizontal="center" vertical="center" wrapText="true"/>
    </xf>
    <xf numFmtId="0" fontId="150" fillId="33" borderId="130" xfId="45370" applyFont="true" applyFill="true" applyBorder="true" applyAlignment="true">
      <alignment horizontal="center" vertical="center" wrapText="true"/>
    </xf>
    <xf numFmtId="0" fontId="23" fillId="33" borderId="126" xfId="19344" applyFill="true" applyBorder="true" applyAlignment="true">
      <alignment horizontal="center" vertical="center"/>
    </xf>
    <xf numFmtId="0" fontId="154" fillId="33" borderId="126" xfId="19344" applyFont="true" applyFill="true" applyBorder="true" applyAlignment="true">
      <alignment horizontal="center" vertical="center" wrapText="true"/>
    </xf>
    <xf numFmtId="0" fontId="150" fillId="3" borderId="96" xfId="45212" applyFont="true" applyBorder="true" applyAlignment="true">
      <alignment horizontal="center" vertical="center" wrapText="true"/>
    </xf>
    <xf numFmtId="0" fontId="150" fillId="3" borderId="96" xfId="45242" applyFont="true" applyBorder="true" applyAlignment="true">
      <alignment horizontal="center" vertical="center" wrapText="true"/>
    </xf>
    <xf numFmtId="0" fontId="150" fillId="3" borderId="96" xfId="45272" applyFont="true" applyBorder="true" applyAlignment="true">
      <alignment horizontal="center" vertical="center" wrapText="true"/>
    </xf>
    <xf numFmtId="0" fontId="150" fillId="33" borderId="126" xfId="25751" applyFont="true" applyFill="true" applyBorder="true" applyAlignment="true">
      <alignment horizontal="center" vertical="center" wrapText="true"/>
    </xf>
    <xf numFmtId="0" fontId="150" fillId="33" borderId="126" xfId="45323" applyFont="true" applyFill="true" applyBorder="true" applyAlignment="true">
      <alignment horizontal="center" vertical="center" wrapText="true"/>
    </xf>
    <xf numFmtId="0" fontId="150" fillId="33" borderId="126" xfId="45329" applyFont="true" applyFill="true" applyBorder="true" applyAlignment="true">
      <alignment horizontal="center" vertical="center" wrapText="true"/>
    </xf>
    <xf numFmtId="0" fontId="150" fillId="3" borderId="96" xfId="45302" applyFont="true" applyBorder="true" applyAlignment="true">
      <alignment horizontal="center" vertical="center" wrapText="true"/>
    </xf>
    <xf numFmtId="0" fontId="150" fillId="3" borderId="96" xfId="45329" applyFont="true" applyBorder="true" applyAlignment="true">
      <alignment horizontal="center" vertical="center" wrapText="true"/>
    </xf>
    <xf numFmtId="0" fontId="150" fillId="33" borderId="126" xfId="45365" applyFont="true" applyFill="true" applyBorder="true" applyAlignment="true">
      <alignment horizontal="center" vertical="center" wrapText="true"/>
    </xf>
    <xf numFmtId="0" fontId="150" fillId="33" borderId="126" xfId="45371" applyFont="true" applyFill="true" applyBorder="true" applyAlignment="true">
      <alignment horizontal="center" vertical="center" wrapText="true"/>
    </xf>
    <xf numFmtId="0" fontId="150" fillId="3" borderId="96" xfId="45371" applyFont="true" applyBorder="true" applyAlignment="true">
      <alignment horizontal="center" vertical="center" wrapText="true"/>
    </xf>
    <xf numFmtId="0" fontId="150" fillId="0" borderId="100" xfId="45280" applyFont="true" applyFill="true" applyBorder="true" applyAlignment="true">
      <alignment horizontal="left" vertical="center" wrapText="true"/>
    </xf>
    <xf numFmtId="0" fontId="150" fillId="0" borderId="100" xfId="45286" applyFont="true" applyFill="true" applyBorder="true" applyAlignment="true">
      <alignment horizontal="left" vertical="center" wrapText="true"/>
    </xf>
    <xf numFmtId="0" fontId="154" fillId="0" borderId="100" xfId="19344" applyFont="true" applyFill="true" applyBorder="true" applyAlignment="true">
      <alignment horizontal="left" vertical="center" wrapText="true"/>
    </xf>
    <xf numFmtId="0" fontId="150" fillId="0" borderId="100" xfId="25754" applyFont="true" applyFill="true" applyBorder="true" applyAlignment="true">
      <alignment horizontal="left" vertical="center" wrapText="true"/>
    </xf>
    <xf numFmtId="0" fontId="150" fillId="0" borderId="100" xfId="45319" applyFont="true" applyFill="true" applyBorder="true" applyAlignment="true">
      <alignment horizontal="left" vertical="center" wrapText="true"/>
    </xf>
    <xf numFmtId="0" fontId="150" fillId="0" borderId="100" xfId="45325" applyFont="true" applyFill="true" applyBorder="true" applyAlignment="true">
      <alignment horizontal="left" vertical="center" wrapText="true"/>
    </xf>
    <xf numFmtId="0" fontId="150" fillId="0" borderId="100" xfId="45331" applyFont="true" applyFill="true" applyBorder="true" applyAlignment="true">
      <alignment horizontal="left" vertical="center" wrapText="true"/>
    </xf>
    <xf numFmtId="0" fontId="150" fillId="0" borderId="100" xfId="45337" applyFont="true" applyFill="true" applyBorder="true" applyAlignment="true">
      <alignment horizontal="left" vertical="center" wrapText="true"/>
    </xf>
    <xf numFmtId="0" fontId="150" fillId="0" borderId="100" xfId="45343" applyFont="true" applyFill="true" applyBorder="true" applyAlignment="true">
      <alignment horizontal="left" vertical="center" wrapText="true"/>
    </xf>
    <xf numFmtId="0" fontId="150" fillId="0" borderId="100" xfId="45361" applyFont="true" applyFill="true" applyBorder="true" applyAlignment="true">
      <alignment horizontal="left" vertical="center" wrapText="true"/>
    </xf>
    <xf numFmtId="0" fontId="150" fillId="0" borderId="100" xfId="45367" applyFont="true" applyFill="true" applyBorder="true" applyAlignment="true">
      <alignment horizontal="left" vertical="center" wrapText="true"/>
    </xf>
    <xf numFmtId="0" fontId="150" fillId="0" borderId="100" xfId="45373" applyFont="true" applyFill="true" applyBorder="true" applyAlignment="true">
      <alignment horizontal="left" vertical="center" wrapText="true"/>
    </xf>
    <xf numFmtId="0" fontId="150" fillId="0" borderId="100" xfId="45379" applyFont="true" applyFill="true" applyBorder="true" applyAlignment="true">
      <alignment horizontal="left" vertical="center" wrapText="true"/>
    </xf>
    <xf numFmtId="0" fontId="150" fillId="0" borderId="100" xfId="45385" applyFont="true" applyFill="true" applyBorder="true" applyAlignment="true">
      <alignment horizontal="left" vertical="center" wrapText="true"/>
    </xf>
    <xf numFmtId="0" fontId="23" fillId="3" borderId="133" xfId="19344" applyBorder="true" applyAlignment="true">
      <alignment vertical="center" wrapText="true"/>
    </xf>
    <xf numFmtId="0" fontId="154" fillId="0" borderId="105" xfId="19344" applyFont="true" applyFill="true" applyBorder="true" applyAlignment="true">
      <alignment horizontal="left" vertical="center" wrapText="true"/>
    </xf>
    <xf numFmtId="0" fontId="150" fillId="0" borderId="105" xfId="45337" applyFont="true" applyFill="true" applyBorder="true" applyAlignment="true">
      <alignment horizontal="left" vertical="center" wrapText="true"/>
    </xf>
    <xf numFmtId="0" fontId="23" fillId="0" borderId="107" xfId="19344" applyFill="true" applyBorder="true" applyAlignment="true">
      <alignment vertical="center"/>
    </xf>
    <xf numFmtId="0" fontId="23" fillId="0" borderId="107" xfId="19344" applyFill="true" applyBorder="true" applyAlignment="true">
      <alignment horizontal="center" vertical="center"/>
    </xf>
    <xf numFmtId="0" fontId="154" fillId="0" borderId="107" xfId="19344" applyFont="true" applyFill="true" applyBorder="true" applyAlignment="true">
      <alignment horizontal="left" vertical="center"/>
    </xf>
    <xf numFmtId="0" fontId="154" fillId="0" borderId="108" xfId="19344" applyFont="true" applyFill="true" applyBorder="true" applyAlignment="true">
      <alignment horizontal="left" vertical="center"/>
    </xf>
    <xf numFmtId="0" fontId="150" fillId="26" borderId="116" xfId="40248" applyFont="true" applyFill="true" applyBorder="true" applyAlignment="true">
      <alignment horizontal="left" vertical="center"/>
    </xf>
    <xf numFmtId="0" fontId="150" fillId="0" borderId="107" xfId="25753" applyFont="true" applyFill="true" applyBorder="true" applyAlignment="true">
      <alignment horizontal="left" vertical="center"/>
    </xf>
    <xf numFmtId="0" fontId="23" fillId="0" borderId="108" xfId="19344" applyFill="true" applyBorder="true" applyAlignment="true">
      <alignment vertical="center"/>
    </xf>
    <xf numFmtId="169" fontId="149" fillId="33" borderId="102" xfId="45216" applyNumberFormat="true" applyFont="true" applyFill="true" applyBorder="true" applyAlignment="true">
      <alignment horizontal="center" vertical="center"/>
    </xf>
    <xf numFmtId="169" fontId="149" fillId="33" borderId="123" xfId="45217" applyNumberFormat="true" applyFont="true" applyFill="true" applyBorder="true" applyAlignment="true">
      <alignment horizontal="center" vertical="center"/>
    </xf>
    <xf numFmtId="169" fontId="149" fillId="33" borderId="124" xfId="45218" applyNumberFormat="true" applyFont="true" applyFill="true" applyBorder="true" applyAlignment="true">
      <alignment horizontal="center" vertical="center"/>
    </xf>
    <xf numFmtId="169" fontId="149" fillId="33" borderId="129" xfId="45217" applyNumberFormat="true" applyFont="true" applyFill="true" applyBorder="true" applyAlignment="true">
      <alignment horizontal="center" vertical="center"/>
    </xf>
    <xf numFmtId="169" fontId="149" fillId="33" borderId="106" xfId="45218" applyNumberFormat="true" applyFont="true" applyFill="true" applyBorder="true" applyAlignment="true">
      <alignment horizontal="center" vertical="center"/>
    </xf>
    <xf numFmtId="169" fontId="149" fillId="33" borderId="102" xfId="45217" applyNumberFormat="true" applyFont="true" applyFill="true" applyBorder="true" applyAlignment="true">
      <alignment horizontal="center" vertical="center"/>
    </xf>
    <xf numFmtId="169" fontId="149" fillId="33" borderId="100" xfId="45222" applyNumberFormat="true" applyFont="true" applyFill="true" applyBorder="true" applyAlignment="true">
      <alignment horizontal="center" vertical="center"/>
    </xf>
    <xf numFmtId="169" fontId="149" fillId="33" borderId="125" xfId="45223" applyNumberFormat="true" applyFont="true" applyFill="true" applyBorder="true" applyAlignment="true">
      <alignment horizontal="center" vertical="center"/>
    </xf>
    <xf numFmtId="169" fontId="149" fillId="33" borderId="126" xfId="45224" applyNumberFormat="true" applyFont="true" applyFill="true" applyBorder="true" applyAlignment="true">
      <alignment horizontal="center" vertical="center"/>
    </xf>
    <xf numFmtId="169" fontId="149" fillId="33" borderId="130" xfId="45223" applyNumberFormat="true" applyFont="true" applyFill="true" applyBorder="true" applyAlignment="true">
      <alignment horizontal="center" vertical="center"/>
    </xf>
    <xf numFmtId="169" fontId="149" fillId="33" borderId="107" xfId="45224" applyNumberFormat="true" applyFont="true" applyFill="true" applyBorder="true" applyAlignment="true">
      <alignment horizontal="center" vertical="center"/>
    </xf>
    <xf numFmtId="169" fontId="149" fillId="33" borderId="100" xfId="45223" applyNumberFormat="true" applyFont="true" applyFill="true" applyBorder="true" applyAlignment="true">
      <alignment horizontal="center" vertical="center"/>
    </xf>
    <xf numFmtId="169" fontId="149" fillId="33" borderId="105" xfId="45228" applyNumberFormat="true" applyFont="true" applyFill="true" applyBorder="true" applyAlignment="true">
      <alignment horizontal="center" vertical="center"/>
    </xf>
    <xf numFmtId="169" fontId="149" fillId="33" borderId="127" xfId="45229" applyNumberFormat="true" applyFont="true" applyFill="true" applyBorder="true" applyAlignment="true">
      <alignment horizontal="center" vertical="center"/>
    </xf>
    <xf numFmtId="169" fontId="149" fillId="33" borderId="128" xfId="45230" applyNumberFormat="true" applyFont="true" applyFill="true" applyBorder="true" applyAlignment="true">
      <alignment horizontal="center" vertical="center"/>
    </xf>
    <xf numFmtId="169" fontId="149" fillId="33" borderId="131" xfId="45229" applyNumberFormat="true" applyFont="true" applyFill="true" applyBorder="true" applyAlignment="true">
      <alignment horizontal="center" vertical="center"/>
    </xf>
    <xf numFmtId="169" fontId="149" fillId="33" borderId="108" xfId="45230" applyNumberFormat="true" applyFont="true" applyFill="true" applyBorder="true" applyAlignment="true">
      <alignment horizontal="center" vertical="center"/>
    </xf>
    <xf numFmtId="169" fontId="149" fillId="33" borderId="105" xfId="45229" applyNumberFormat="true" applyFont="true" applyFill="true" applyBorder="true" applyAlignment="true">
      <alignment horizontal="center" vertical="center"/>
    </xf>
    <xf numFmtId="169" fontId="149" fillId="33" borderId="102" xfId="45252" applyNumberFormat="true" applyFont="true" applyFill="true" applyBorder="true" applyAlignment="true">
      <alignment horizontal="center" vertical="center"/>
    </xf>
    <xf numFmtId="169" fontId="149" fillId="33" borderId="123" xfId="45253" applyNumberFormat="true" applyFont="true" applyFill="true" applyBorder="true" applyAlignment="true">
      <alignment horizontal="center" vertical="center"/>
    </xf>
    <xf numFmtId="169" fontId="149" fillId="33" borderId="124" xfId="45254" applyNumberFormat="true" applyFont="true" applyFill="true" applyBorder="true" applyAlignment="true">
      <alignment horizontal="center" vertical="center"/>
    </xf>
    <xf numFmtId="169" fontId="149" fillId="33" borderId="129" xfId="45253" applyNumberFormat="true" applyFont="true" applyFill="true" applyBorder="true" applyAlignment="true">
      <alignment horizontal="center" vertical="center"/>
    </xf>
    <xf numFmtId="169" fontId="149" fillId="33" borderId="106" xfId="45254" applyNumberFormat="true" applyFont="true" applyFill="true" applyBorder="true" applyAlignment="true">
      <alignment horizontal="center" vertical="center"/>
    </xf>
    <xf numFmtId="169" fontId="149" fillId="33" borderId="102" xfId="45253" applyNumberFormat="true" applyFont="true" applyFill="true" applyBorder="true" applyAlignment="true">
      <alignment horizontal="center" vertical="center"/>
    </xf>
    <xf numFmtId="169" fontId="149" fillId="33" borderId="100" xfId="45252" applyNumberFormat="true" applyFont="true" applyFill="true" applyBorder="true" applyAlignment="true">
      <alignment horizontal="center" vertical="center"/>
    </xf>
    <xf numFmtId="169" fontId="149" fillId="33" borderId="125" xfId="45253" applyNumberFormat="true" applyFont="true" applyFill="true" applyBorder="true" applyAlignment="true">
      <alignment horizontal="center" vertical="center"/>
    </xf>
    <xf numFmtId="169" fontId="149" fillId="33" borderId="126" xfId="45254" applyNumberFormat="true" applyFont="true" applyFill="true" applyBorder="true" applyAlignment="true">
      <alignment horizontal="center" vertical="center"/>
    </xf>
    <xf numFmtId="169" fontId="149" fillId="33" borderId="130" xfId="45253" applyNumberFormat="true" applyFont="true" applyFill="true" applyBorder="true" applyAlignment="true">
      <alignment horizontal="center" vertical="center"/>
    </xf>
    <xf numFmtId="169" fontId="149" fillId="33" borderId="107" xfId="45254" applyNumberFormat="true" applyFont="true" applyFill="true" applyBorder="true" applyAlignment="true">
      <alignment horizontal="center" vertical="center"/>
    </xf>
    <xf numFmtId="169" fontId="149" fillId="33" borderId="100" xfId="45253" applyNumberFormat="true" applyFont="true" applyFill="true" applyBorder="true" applyAlignment="true">
      <alignment horizontal="center" vertical="center"/>
    </xf>
    <xf numFmtId="0" fontId="23" fillId="33" borderId="125" xfId="19344" applyFill="true" applyBorder="true" applyAlignment="true">
      <alignment horizontal="center" vertical="center" wrapText="true"/>
    </xf>
    <xf numFmtId="0" fontId="23" fillId="33" borderId="126" xfId="19344" applyFill="true" applyBorder="true" applyAlignment="true">
      <alignment horizontal="center" vertical="center" wrapText="true"/>
    </xf>
    <xf numFmtId="169" fontId="149" fillId="33" borderId="100" xfId="45246" applyNumberFormat="true" applyFont="true" applyFill="true" applyBorder="true" applyAlignment="true">
      <alignment horizontal="center" vertical="center"/>
    </xf>
    <xf numFmtId="169" fontId="149" fillId="33" borderId="125" xfId="45247" applyNumberFormat="true" applyFont="true" applyFill="true" applyBorder="true" applyAlignment="true">
      <alignment horizontal="center" vertical="center"/>
    </xf>
    <xf numFmtId="169" fontId="149" fillId="33" borderId="126" xfId="45248" applyNumberFormat="true" applyFont="true" applyFill="true" applyBorder="true" applyAlignment="true">
      <alignment horizontal="center" vertical="center"/>
    </xf>
    <xf numFmtId="169" fontId="149" fillId="33" borderId="130" xfId="45247" applyNumberFormat="true" applyFont="true" applyFill="true" applyBorder="true" applyAlignment="true">
      <alignment horizontal="center" vertical="center"/>
    </xf>
    <xf numFmtId="169" fontId="149" fillId="33" borderId="107" xfId="45248" applyNumberFormat="true" applyFont="true" applyFill="true" applyBorder="true" applyAlignment="true">
      <alignment horizontal="center" vertical="center"/>
    </xf>
    <xf numFmtId="169" fontId="149" fillId="33" borderId="100" xfId="45247" applyNumberFormat="true" applyFont="true" applyFill="true" applyBorder="true" applyAlignment="true">
      <alignment horizontal="center" vertical="center"/>
    </xf>
    <xf numFmtId="169" fontId="149" fillId="33" borderId="102" xfId="45276" applyNumberFormat="true" applyFont="true" applyFill="true" applyBorder="true" applyAlignment="true">
      <alignment horizontal="center" vertical="center"/>
    </xf>
    <xf numFmtId="169" fontId="149" fillId="33" borderId="123" xfId="45277" applyNumberFormat="true" applyFont="true" applyFill="true" applyBorder="true" applyAlignment="true">
      <alignment horizontal="center" vertical="center"/>
    </xf>
    <xf numFmtId="169" fontId="149" fillId="33" borderId="124" xfId="45278" applyNumberFormat="true" applyFont="true" applyFill="true" applyBorder="true" applyAlignment="true">
      <alignment horizontal="center" vertical="center"/>
    </xf>
    <xf numFmtId="169" fontId="149" fillId="33" borderId="129" xfId="45277" applyNumberFormat="true" applyFont="true" applyFill="true" applyBorder="true" applyAlignment="true">
      <alignment horizontal="center" vertical="center"/>
    </xf>
    <xf numFmtId="169" fontId="149" fillId="33" borderId="106" xfId="45278" applyNumberFormat="true" applyFont="true" applyFill="true" applyBorder="true" applyAlignment="true">
      <alignment horizontal="center" vertical="center"/>
    </xf>
    <xf numFmtId="169" fontId="149" fillId="33" borderId="102" xfId="45277" applyNumberFormat="true" applyFont="true" applyFill="true" applyBorder="true" applyAlignment="true">
      <alignment horizontal="center" vertical="center"/>
    </xf>
    <xf numFmtId="169" fontId="149" fillId="33" borderId="100" xfId="45282" applyNumberFormat="true" applyFont="true" applyFill="true" applyBorder="true" applyAlignment="true">
      <alignment horizontal="center" vertical="center"/>
    </xf>
    <xf numFmtId="169" fontId="149" fillId="33" borderId="125" xfId="45283" applyNumberFormat="true" applyFont="true" applyFill="true" applyBorder="true" applyAlignment="true">
      <alignment horizontal="center" vertical="center"/>
    </xf>
    <xf numFmtId="169" fontId="149" fillId="33" borderId="126" xfId="45284" applyNumberFormat="true" applyFont="true" applyFill="true" applyBorder="true" applyAlignment="true">
      <alignment horizontal="center" vertical="center"/>
    </xf>
    <xf numFmtId="169" fontId="149" fillId="33" borderId="130" xfId="45283" applyNumberFormat="true" applyFont="true" applyFill="true" applyBorder="true" applyAlignment="true">
      <alignment horizontal="center" vertical="center"/>
    </xf>
    <xf numFmtId="169" fontId="149" fillId="33" borderId="107" xfId="45284" applyNumberFormat="true" applyFont="true" applyFill="true" applyBorder="true" applyAlignment="true">
      <alignment horizontal="center" vertical="center"/>
    </xf>
    <xf numFmtId="169" fontId="149" fillId="33" borderId="100" xfId="45283" applyNumberFormat="true" applyFont="true" applyFill="true" applyBorder="true" applyAlignment="true">
      <alignment horizontal="center" vertical="center"/>
    </xf>
    <xf numFmtId="169" fontId="149" fillId="33" borderId="100" xfId="45288" applyNumberFormat="true" applyFont="true" applyFill="true" applyBorder="true" applyAlignment="true">
      <alignment horizontal="center" vertical="center"/>
    </xf>
    <xf numFmtId="169" fontId="149" fillId="33" borderId="125" xfId="45289" applyNumberFormat="true" applyFont="true" applyFill="true" applyBorder="true" applyAlignment="true">
      <alignment horizontal="center" vertical="center"/>
    </xf>
    <xf numFmtId="169" fontId="149" fillId="33" borderId="126" xfId="45290" applyNumberFormat="true" applyFont="true" applyFill="true" applyBorder="true" applyAlignment="true">
      <alignment horizontal="center" vertical="center"/>
    </xf>
    <xf numFmtId="169" fontId="149" fillId="33" borderId="130" xfId="45289" applyNumberFormat="true" applyFont="true" applyFill="true" applyBorder="true" applyAlignment="true">
      <alignment horizontal="center" vertical="center"/>
    </xf>
    <xf numFmtId="169" fontId="149" fillId="33" borderId="107" xfId="45290" applyNumberFormat="true" applyFont="true" applyFill="true" applyBorder="true" applyAlignment="true">
      <alignment horizontal="center" vertical="center"/>
    </xf>
    <xf numFmtId="169" fontId="149" fillId="33" borderId="100" xfId="45289" applyNumberFormat="true" applyFont="true" applyFill="true" applyBorder="true" applyAlignment="true">
      <alignment horizontal="center" vertical="center"/>
    </xf>
    <xf numFmtId="0" fontId="23" fillId="33" borderId="100" xfId="19344" applyFill="true" applyBorder="true" applyAlignment="true">
      <alignment horizontal="center" vertical="center" wrapText="true"/>
    </xf>
    <xf numFmtId="0" fontId="23" fillId="33" borderId="130" xfId="19344" applyFill="true" applyBorder="true" applyAlignment="true">
      <alignment horizontal="center" vertical="center" wrapText="true"/>
    </xf>
    <xf numFmtId="0" fontId="23" fillId="33" borderId="107" xfId="19344" applyFill="true" applyBorder="true" applyAlignment="true">
      <alignment horizontal="center" vertical="center" wrapText="true"/>
    </xf>
    <xf numFmtId="170" fontId="154" fillId="33" borderId="100"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30" xfId="19344" applyNumberFormat="true" applyFont="true" applyFill="true" applyBorder="true" applyAlignment="true">
      <alignment horizontal="center" vertical="center"/>
    </xf>
    <xf numFmtId="170" fontId="154" fillId="33" borderId="107" xfId="19344" applyNumberFormat="true" applyFont="true" applyFill="true" applyBorder="true" applyAlignment="true">
      <alignment horizontal="center" vertical="center"/>
    </xf>
    <xf numFmtId="170" fontId="154" fillId="33" borderId="105" xfId="19344" applyNumberFormat="true" applyFont="true" applyFill="true" applyBorder="true" applyAlignment="true">
      <alignment horizontal="center" vertical="center"/>
    </xf>
    <xf numFmtId="170" fontId="154" fillId="33" borderId="127" xfId="19344" applyNumberFormat="true" applyFont="true" applyFill="true" applyBorder="true" applyAlignment="true">
      <alignment horizontal="center" vertical="center"/>
    </xf>
    <xf numFmtId="170" fontId="154" fillId="33" borderId="128" xfId="19344" applyNumberFormat="true" applyFont="true" applyFill="true" applyBorder="true" applyAlignment="true">
      <alignment horizontal="center" vertical="center"/>
    </xf>
    <xf numFmtId="170" fontId="154" fillId="33" borderId="131" xfId="19344" applyNumberFormat="true" applyFont="true" applyFill="true" applyBorder="true" applyAlignment="true">
      <alignment horizontal="center" vertical="center"/>
    </xf>
    <xf numFmtId="170" fontId="154" fillId="33" borderId="108" xfId="19344" applyNumberFormat="true" applyFont="true" applyFill="true" applyBorder="true" applyAlignment="true">
      <alignment horizontal="center" vertical="center"/>
    </xf>
    <xf numFmtId="0" fontId="23" fillId="33" borderId="127" xfId="19344" applyFill="true" applyBorder="true" applyAlignment="true">
      <alignment horizontal="center" vertical="center" wrapText="true"/>
    </xf>
    <xf numFmtId="0" fontId="23" fillId="33" borderId="128" xfId="19344" applyFill="true" applyBorder="true" applyAlignment="true">
      <alignment horizontal="center" vertical="center" wrapText="true"/>
    </xf>
    <xf numFmtId="169" fontId="149" fillId="33" borderId="102" xfId="45306" applyNumberFormat="true" applyFont="true" applyFill="true" applyBorder="true" applyAlignment="true">
      <alignment horizontal="center" vertical="center"/>
    </xf>
    <xf numFmtId="169" fontId="149" fillId="33" borderId="123" xfId="45306" applyNumberFormat="true" applyFont="true" applyFill="true" applyBorder="true" applyAlignment="true">
      <alignment horizontal="center" vertical="center"/>
    </xf>
    <xf numFmtId="169" fontId="149" fillId="33" borderId="124" xfId="45306" applyNumberFormat="true" applyFont="true" applyFill="true" applyBorder="true" applyAlignment="true">
      <alignment horizontal="center" vertical="center"/>
    </xf>
    <xf numFmtId="169" fontId="149" fillId="33" borderId="129" xfId="45306" applyNumberFormat="true" applyFont="true" applyFill="true" applyBorder="true" applyAlignment="true">
      <alignment horizontal="center" vertical="center"/>
    </xf>
    <xf numFmtId="169" fontId="149" fillId="33" borderId="106" xfId="45306" applyNumberFormat="true" applyFont="true" applyFill="true" applyBorder="true" applyAlignment="true">
      <alignment horizontal="center" vertical="center"/>
    </xf>
    <xf numFmtId="169" fontId="149" fillId="33" borderId="100" xfId="45309" applyNumberFormat="true" applyFont="true" applyFill="true" applyBorder="true" applyAlignment="true">
      <alignment horizontal="center" vertical="center"/>
    </xf>
    <xf numFmtId="169" fontId="149" fillId="33" borderId="125" xfId="45309" applyNumberFormat="true" applyFont="true" applyFill="true" applyBorder="true" applyAlignment="true">
      <alignment horizontal="center" vertical="center"/>
    </xf>
    <xf numFmtId="169" fontId="149" fillId="33" borderId="126" xfId="45309" applyNumberFormat="true" applyFont="true" applyFill="true" applyBorder="true" applyAlignment="true">
      <alignment horizontal="center" vertical="center"/>
    </xf>
    <xf numFmtId="169" fontId="149" fillId="33" borderId="130" xfId="45309" applyNumberFormat="true" applyFont="true" applyFill="true" applyBorder="true" applyAlignment="true">
      <alignment horizontal="center" vertical="center"/>
    </xf>
    <xf numFmtId="169" fontId="149" fillId="33" borderId="107" xfId="45309" applyNumberFormat="true" applyFont="true" applyFill="true" applyBorder="true" applyAlignment="true">
      <alignment horizontal="center" vertical="center"/>
    </xf>
    <xf numFmtId="169" fontId="149" fillId="33" borderId="125" xfId="45310" applyNumberFormat="true" applyFont="true" applyFill="true" applyBorder="true" applyAlignment="true">
      <alignment horizontal="center" vertical="center"/>
    </xf>
    <xf numFmtId="169" fontId="149" fillId="33" borderId="126" xfId="45311" applyNumberFormat="true" applyFont="true" applyFill="true" applyBorder="true" applyAlignment="true">
      <alignment horizontal="center" vertical="center"/>
    </xf>
    <xf numFmtId="169" fontId="149" fillId="33" borderId="130" xfId="45310" applyNumberFormat="true" applyFont="true" applyFill="true" applyBorder="true" applyAlignment="true">
      <alignment horizontal="center" vertical="center"/>
    </xf>
    <xf numFmtId="169" fontId="149" fillId="33" borderId="107" xfId="45311" applyNumberFormat="true" applyFont="true" applyFill="true" applyBorder="true" applyAlignment="true">
      <alignment horizontal="center" vertical="center"/>
    </xf>
    <xf numFmtId="169" fontId="149" fillId="33" borderId="100" xfId="45310" applyNumberFormat="true" applyFont="true" applyFill="true" applyBorder="true" applyAlignment="true">
      <alignment horizontal="center" vertical="center"/>
    </xf>
    <xf numFmtId="169" fontId="149" fillId="33" borderId="105" xfId="45315" applyNumberFormat="true" applyFont="true" applyFill="true" applyBorder="true" applyAlignment="true">
      <alignment horizontal="center" vertical="center"/>
    </xf>
    <xf numFmtId="169" fontId="149" fillId="33" borderId="127" xfId="45316" applyNumberFormat="true" applyFont="true" applyFill="true" applyBorder="true" applyAlignment="true">
      <alignment horizontal="center" vertical="center"/>
    </xf>
    <xf numFmtId="169" fontId="149" fillId="33" borderId="128" xfId="45317" applyNumberFormat="true" applyFont="true" applyFill="true" applyBorder="true" applyAlignment="true">
      <alignment horizontal="center" vertical="center"/>
    </xf>
    <xf numFmtId="169" fontId="149" fillId="33" borderId="131" xfId="45316" applyNumberFormat="true" applyFont="true" applyFill="true" applyBorder="true" applyAlignment="true">
      <alignment horizontal="center" vertical="center"/>
    </xf>
    <xf numFmtId="169" fontId="149" fillId="33" borderId="108" xfId="45317" applyNumberFormat="true" applyFont="true" applyFill="true" applyBorder="true" applyAlignment="true">
      <alignment horizontal="center" vertical="center"/>
    </xf>
    <xf numFmtId="169" fontId="149" fillId="33" borderId="105" xfId="45316" applyNumberFormat="true" applyFont="true" applyFill="true" applyBorder="true" applyAlignment="true">
      <alignment horizontal="center" vertical="center"/>
    </xf>
    <xf numFmtId="170" fontId="178" fillId="27" borderId="115" xfId="19344" applyNumberFormat="true" applyFont="true" applyFill="true" applyBorder="true" applyAlignment="true">
      <alignment horizontal="center" vertical="center"/>
    </xf>
    <xf numFmtId="169" fontId="149" fillId="33" borderId="102" xfId="45333" applyNumberFormat="true" applyFont="true" applyFill="true" applyBorder="true" applyAlignment="true">
      <alignment horizontal="center" vertical="center"/>
    </xf>
    <xf numFmtId="169" fontId="149" fillId="33" borderId="123" xfId="45334" applyNumberFormat="true" applyFont="true" applyFill="true" applyBorder="true" applyAlignment="true">
      <alignment horizontal="center" vertical="center"/>
    </xf>
    <xf numFmtId="169" fontId="149" fillId="33" borderId="124" xfId="45335" applyNumberFormat="true" applyFont="true" applyFill="true" applyBorder="true" applyAlignment="true">
      <alignment horizontal="center" vertical="center"/>
    </xf>
    <xf numFmtId="169" fontId="149" fillId="33" borderId="129" xfId="45334" applyNumberFormat="true" applyFont="true" applyFill="true" applyBorder="true" applyAlignment="true">
      <alignment horizontal="center" vertical="center"/>
    </xf>
    <xf numFmtId="169" fontId="149" fillId="33" borderId="106" xfId="45335" applyNumberFormat="true" applyFont="true" applyFill="true" applyBorder="true" applyAlignment="true">
      <alignment horizontal="center" vertical="center"/>
    </xf>
    <xf numFmtId="169" fontId="149" fillId="33" borderId="102" xfId="45334" applyNumberFormat="true" applyFont="true" applyFill="true" applyBorder="true" applyAlignment="true">
      <alignment horizontal="center" vertical="center"/>
    </xf>
    <xf numFmtId="169" fontId="149" fillId="33" borderId="100" xfId="45339" applyNumberFormat="true" applyFont="true" applyFill="true" applyBorder="true" applyAlignment="true">
      <alignment horizontal="center" vertical="center"/>
    </xf>
    <xf numFmtId="169" fontId="149" fillId="33" borderId="125" xfId="45340" applyNumberFormat="true" applyFont="true" applyFill="true" applyBorder="true" applyAlignment="true">
      <alignment horizontal="center" vertical="center"/>
    </xf>
    <xf numFmtId="169" fontId="149" fillId="33" borderId="126" xfId="45341" applyNumberFormat="true" applyFont="true" applyFill="true" applyBorder="true" applyAlignment="true">
      <alignment horizontal="center" vertical="center"/>
    </xf>
    <xf numFmtId="169" fontId="149" fillId="33" borderId="130" xfId="45340" applyNumberFormat="true" applyFont="true" applyFill="true" applyBorder="true" applyAlignment="true">
      <alignment horizontal="center" vertical="center"/>
    </xf>
    <xf numFmtId="169" fontId="149" fillId="33" borderId="107" xfId="45341" applyNumberFormat="true" applyFont="true" applyFill="true" applyBorder="true" applyAlignment="true">
      <alignment horizontal="center" vertical="center"/>
    </xf>
    <xf numFmtId="169" fontId="149" fillId="33" borderId="100" xfId="45340" applyNumberFormat="true" applyFont="true" applyFill="true" applyBorder="true" applyAlignment="true">
      <alignment horizontal="center" vertical="center"/>
    </xf>
    <xf numFmtId="168" fontId="149" fillId="33" borderId="100" xfId="45349" applyNumberFormat="true" applyFont="true" applyFill="true" applyBorder="true" applyAlignment="true">
      <alignment horizontal="center" vertical="center"/>
    </xf>
    <xf numFmtId="168" fontId="149" fillId="33" borderId="125" xfId="45350" applyNumberFormat="true" applyFont="true" applyFill="true" applyBorder="true" applyAlignment="true">
      <alignment horizontal="center" vertical="center"/>
    </xf>
    <xf numFmtId="168" fontId="149" fillId="33" borderId="126" xfId="45351" applyNumberFormat="true" applyFont="true" applyFill="true" applyBorder="true" applyAlignment="true">
      <alignment horizontal="center" vertical="center"/>
    </xf>
    <xf numFmtId="168" fontId="149" fillId="33" borderId="130" xfId="45350" applyNumberFormat="true" applyFont="true" applyFill="true" applyBorder="true" applyAlignment="true">
      <alignment horizontal="center" vertical="center"/>
    </xf>
    <xf numFmtId="168" fontId="149" fillId="33" borderId="107" xfId="45351" applyNumberFormat="true" applyFont="true" applyFill="true" applyBorder="true" applyAlignment="true">
      <alignment horizontal="center" vertical="center"/>
    </xf>
    <xf numFmtId="168" fontId="149" fillId="33" borderId="100" xfId="45350" applyNumberFormat="true" applyFont="true" applyFill="true" applyBorder="true" applyAlignment="true">
      <alignment horizontal="center" vertical="center"/>
    </xf>
    <xf numFmtId="168" fontId="149" fillId="33" borderId="100" xfId="45353" applyNumberFormat="true" applyFont="true" applyFill="true" applyBorder="true" applyAlignment="true">
      <alignment horizontal="center" vertical="center"/>
    </xf>
    <xf numFmtId="168" fontId="149" fillId="33" borderId="125" xfId="45354" applyNumberFormat="true" applyFont="true" applyFill="true" applyBorder="true" applyAlignment="true">
      <alignment horizontal="center" vertical="center"/>
    </xf>
    <xf numFmtId="168" fontId="149" fillId="33" borderId="126" xfId="45355" applyNumberFormat="true" applyFont="true" applyFill="true" applyBorder="true" applyAlignment="true">
      <alignment horizontal="center" vertical="center"/>
    </xf>
    <xf numFmtId="168" fontId="149" fillId="33" borderId="130" xfId="45354" applyNumberFormat="true" applyFont="true" applyFill="true" applyBorder="true" applyAlignment="true">
      <alignment horizontal="center" vertical="center"/>
    </xf>
    <xf numFmtId="168" fontId="149" fillId="33" borderId="107" xfId="45355" applyNumberFormat="true" applyFont="true" applyFill="true" applyBorder="true" applyAlignment="true">
      <alignment horizontal="center" vertical="center"/>
    </xf>
    <xf numFmtId="168" fontId="149" fillId="33" borderId="100" xfId="45354" applyNumberFormat="true" applyFont="true" applyFill="true" applyBorder="true" applyAlignment="true">
      <alignment horizontal="center" vertical="center"/>
    </xf>
    <xf numFmtId="168" fontId="149" fillId="33" borderId="100" xfId="45357" applyNumberFormat="true" applyFont="true" applyFill="true" applyBorder="true" applyAlignment="true">
      <alignment horizontal="center" vertical="center"/>
    </xf>
    <xf numFmtId="168" fontId="149" fillId="33" borderId="125" xfId="45358" applyNumberFormat="true" applyFont="true" applyFill="true" applyBorder="true" applyAlignment="true">
      <alignment horizontal="center" vertical="center"/>
    </xf>
    <xf numFmtId="168" fontId="149" fillId="33" borderId="126" xfId="45359" applyNumberFormat="true" applyFont="true" applyFill="true" applyBorder="true" applyAlignment="true">
      <alignment horizontal="center" vertical="center"/>
    </xf>
    <xf numFmtId="168" fontId="149" fillId="33" borderId="130" xfId="45358" applyNumberFormat="true" applyFont="true" applyFill="true" applyBorder="true" applyAlignment="true">
      <alignment horizontal="center" vertical="center"/>
    </xf>
    <xf numFmtId="168" fontId="149" fillId="33" borderId="107" xfId="45359" applyNumberFormat="true" applyFont="true" applyFill="true" applyBorder="true" applyAlignment="true">
      <alignment horizontal="center" vertical="center"/>
    </xf>
    <xf numFmtId="168" fontId="149" fillId="33" borderId="100" xfId="45358" applyNumberFormat="true" applyFont="true" applyFill="true" applyBorder="true" applyAlignment="true">
      <alignment horizontal="center" vertical="center"/>
    </xf>
    <xf numFmtId="169" fontId="149" fillId="33" borderId="105" xfId="45339" applyNumberFormat="true" applyFont="true" applyFill="true" applyBorder="true" applyAlignment="true">
      <alignment horizontal="center" vertical="center"/>
    </xf>
    <xf numFmtId="169" fontId="149" fillId="33" borderId="127" xfId="45340" applyNumberFormat="true" applyFont="true" applyFill="true" applyBorder="true" applyAlignment="true">
      <alignment horizontal="center" vertical="center"/>
    </xf>
    <xf numFmtId="169" fontId="149" fillId="33" borderId="128" xfId="45341" applyNumberFormat="true" applyFont="true" applyFill="true" applyBorder="true" applyAlignment="true">
      <alignment horizontal="center" vertical="center"/>
    </xf>
    <xf numFmtId="169" fontId="149" fillId="33" borderId="131" xfId="45340" applyNumberFormat="true" applyFont="true" applyFill="true" applyBorder="true" applyAlignment="true">
      <alignment horizontal="center" vertical="center"/>
    </xf>
    <xf numFmtId="169" fontId="149" fillId="33" borderId="108" xfId="45341" applyNumberFormat="true" applyFont="true" applyFill="true" applyBorder="true" applyAlignment="true">
      <alignment horizontal="center" vertical="center"/>
    </xf>
    <xf numFmtId="169" fontId="149" fillId="33" borderId="105" xfId="45340" applyNumberFormat="true" applyFont="true" applyFill="true" applyBorder="true" applyAlignment="true">
      <alignment horizontal="center" vertical="center"/>
    </xf>
    <xf numFmtId="169" fontId="149" fillId="33" borderId="102" xfId="45375" applyNumberFormat="true" applyFont="true" applyFill="true" applyBorder="true" applyAlignment="true">
      <alignment horizontal="center" vertical="center"/>
    </xf>
    <xf numFmtId="169" fontId="149" fillId="33" borderId="123" xfId="45376" applyNumberFormat="true" applyFont="true" applyFill="true" applyBorder="true" applyAlignment="true">
      <alignment horizontal="center" vertical="center"/>
    </xf>
    <xf numFmtId="169" fontId="149" fillId="33" borderId="124" xfId="45377" applyNumberFormat="true" applyFont="true" applyFill="true" applyBorder="true" applyAlignment="true">
      <alignment horizontal="center" vertical="center"/>
    </xf>
    <xf numFmtId="169" fontId="149" fillId="33" borderId="129" xfId="45376" applyNumberFormat="true" applyFont="true" applyFill="true" applyBorder="true" applyAlignment="true">
      <alignment horizontal="center" vertical="center"/>
    </xf>
    <xf numFmtId="169" fontId="149" fillId="33" borderId="106" xfId="45377" applyNumberFormat="true" applyFont="true" applyFill="true" applyBorder="true" applyAlignment="true">
      <alignment horizontal="center" vertical="center"/>
    </xf>
    <xf numFmtId="169" fontId="149" fillId="33" borderId="102" xfId="45376" applyNumberFormat="true" applyFont="true" applyFill="true" applyBorder="true" applyAlignment="true">
      <alignment horizontal="center" vertical="center"/>
    </xf>
    <xf numFmtId="169" fontId="149" fillId="33" borderId="100" xfId="45381" applyNumberFormat="true" applyFont="true" applyFill="true" applyBorder="true" applyAlignment="true">
      <alignment horizontal="center" vertical="center"/>
    </xf>
    <xf numFmtId="169" fontId="149" fillId="33" borderId="125" xfId="45382" applyNumberFormat="true" applyFont="true" applyFill="true" applyBorder="true" applyAlignment="true">
      <alignment horizontal="center" vertical="center"/>
    </xf>
    <xf numFmtId="169" fontId="149" fillId="33" borderId="126" xfId="45383" applyNumberFormat="true" applyFont="true" applyFill="true" applyBorder="true" applyAlignment="true">
      <alignment horizontal="center" vertical="center"/>
    </xf>
    <xf numFmtId="169" fontId="149" fillId="33" borderId="130" xfId="45382" applyNumberFormat="true" applyFont="true" applyFill="true" applyBorder="true" applyAlignment="true">
      <alignment horizontal="center" vertical="center"/>
    </xf>
    <xf numFmtId="169" fontId="149" fillId="33" borderId="107" xfId="45383" applyNumberFormat="true" applyFont="true" applyFill="true" applyBorder="true" applyAlignment="true">
      <alignment horizontal="center" vertical="center"/>
    </xf>
    <xf numFmtId="169" fontId="149" fillId="33" borderId="100" xfId="45382" applyNumberFormat="true" applyFont="true" applyFill="true" applyBorder="true" applyAlignment="true">
      <alignment horizontal="center" vertical="center"/>
    </xf>
    <xf numFmtId="169" fontId="149" fillId="33" borderId="100" xfId="45387" applyNumberFormat="true" applyFont="true" applyFill="true" applyBorder="true" applyAlignment="true">
      <alignment horizontal="center" vertical="center"/>
    </xf>
    <xf numFmtId="169" fontId="149" fillId="33" borderId="125" xfId="45388" applyNumberFormat="true" applyFont="true" applyFill="true" applyBorder="true" applyAlignment="true">
      <alignment horizontal="center" vertical="center"/>
    </xf>
    <xf numFmtId="169" fontId="149" fillId="33" borderId="126" xfId="45389" applyNumberFormat="true" applyFont="true" applyFill="true" applyBorder="true" applyAlignment="true">
      <alignment horizontal="center" vertical="center"/>
    </xf>
    <xf numFmtId="169" fontId="149" fillId="33" borderId="130" xfId="45388" applyNumberFormat="true" applyFont="true" applyFill="true" applyBorder="true" applyAlignment="true">
      <alignment horizontal="center" vertical="center"/>
    </xf>
    <xf numFmtId="169" fontId="149" fillId="33" borderId="107" xfId="45389" applyNumberFormat="true" applyFont="true" applyFill="true" applyBorder="true" applyAlignment="true">
      <alignment horizontal="center" vertical="center"/>
    </xf>
    <xf numFmtId="169" fontId="149" fillId="33" borderId="100" xfId="45388" applyNumberFormat="true" applyFont="true" applyFill="true" applyBorder="true" applyAlignment="true">
      <alignment horizontal="center" vertical="center"/>
    </xf>
    <xf numFmtId="168" fontId="149" fillId="33" borderId="100" xfId="45391" applyNumberFormat="true" applyFont="true" applyFill="true" applyBorder="true" applyAlignment="true">
      <alignment horizontal="center" vertical="center"/>
    </xf>
    <xf numFmtId="168" fontId="149" fillId="33" borderId="125" xfId="45392" applyNumberFormat="true" applyFont="true" applyFill="true" applyBorder="true" applyAlignment="true">
      <alignment horizontal="center" vertical="center"/>
    </xf>
    <xf numFmtId="168" fontId="149" fillId="33" borderId="126" xfId="45393" applyNumberFormat="true" applyFont="true" applyFill="true" applyBorder="true" applyAlignment="true">
      <alignment horizontal="center" vertical="center"/>
    </xf>
    <xf numFmtId="168" fontId="149" fillId="33" borderId="130" xfId="45392" applyNumberFormat="true" applyFont="true" applyFill="true" applyBorder="true" applyAlignment="true">
      <alignment horizontal="center" vertical="center"/>
    </xf>
    <xf numFmtId="168" fontId="149" fillId="33" borderId="107" xfId="45393" applyNumberFormat="true" applyFont="true" applyFill="true" applyBorder="true" applyAlignment="true">
      <alignment horizontal="center" vertical="center"/>
    </xf>
    <xf numFmtId="168" fontId="149" fillId="33" borderId="100" xfId="45392" applyNumberFormat="true" applyFont="true" applyFill="true" applyBorder="true" applyAlignment="true">
      <alignment horizontal="center" vertical="center"/>
    </xf>
    <xf numFmtId="168" fontId="149" fillId="33" borderId="100" xfId="45395" applyNumberFormat="true" applyFont="true" applyFill="true" applyBorder="true" applyAlignment="true">
      <alignment horizontal="center" vertical="center"/>
    </xf>
    <xf numFmtId="168" fontId="149" fillId="33" borderId="125" xfId="45396" applyNumberFormat="true" applyFont="true" applyFill="true" applyBorder="true" applyAlignment="true">
      <alignment horizontal="center" vertical="center"/>
    </xf>
    <xf numFmtId="168" fontId="149" fillId="33" borderId="126" xfId="45397" applyNumberFormat="true" applyFont="true" applyFill="true" applyBorder="true" applyAlignment="true">
      <alignment horizontal="center" vertical="center"/>
    </xf>
    <xf numFmtId="168" fontId="149" fillId="33" borderId="130" xfId="45396" applyNumberFormat="true" applyFont="true" applyFill="true" applyBorder="true" applyAlignment="true">
      <alignment horizontal="center" vertical="center"/>
    </xf>
    <xf numFmtId="168" fontId="149" fillId="33" borderId="107" xfId="45397" applyNumberFormat="true" applyFont="true" applyFill="true" applyBorder="true" applyAlignment="true">
      <alignment horizontal="center" vertical="center"/>
    </xf>
    <xf numFmtId="168" fontId="149" fillId="33" borderId="100" xfId="45396" applyNumberFormat="true" applyFont="true" applyFill="true" applyBorder="true" applyAlignment="true">
      <alignment horizontal="center" vertical="center"/>
    </xf>
    <xf numFmtId="168" fontId="149" fillId="33" borderId="100" xfId="45399" applyNumberFormat="true" applyFont="true" applyFill="true" applyBorder="true" applyAlignment="true">
      <alignment horizontal="center" vertical="center"/>
    </xf>
    <xf numFmtId="168" fontId="149" fillId="33" borderId="125" xfId="45400" applyNumberFormat="true" applyFont="true" applyFill="true" applyBorder="true" applyAlignment="true">
      <alignment horizontal="center" vertical="center"/>
    </xf>
    <xf numFmtId="168" fontId="149" fillId="33" borderId="126" xfId="45401" applyNumberFormat="true" applyFont="true" applyFill="true" applyBorder="true" applyAlignment="true">
      <alignment horizontal="center" vertical="center"/>
    </xf>
    <xf numFmtId="168" fontId="149" fillId="33" borderId="130" xfId="45400" applyNumberFormat="true" applyFont="true" applyFill="true" applyBorder="true" applyAlignment="true">
      <alignment horizontal="center" vertical="center"/>
    </xf>
    <xf numFmtId="168" fontId="149" fillId="33" borderId="107" xfId="45401" applyNumberFormat="true" applyFont="true" applyFill="true" applyBorder="true" applyAlignment="true">
      <alignment horizontal="center" vertical="center"/>
    </xf>
    <xf numFmtId="168" fontId="149" fillId="33" borderId="100" xfId="45400" applyNumberFormat="true" applyFont="true" applyFill="true" applyBorder="true" applyAlignment="true">
      <alignment horizontal="center" vertical="center"/>
    </xf>
    <xf numFmtId="0" fontId="23" fillId="33" borderId="105" xfId="19344" applyFill="true" applyBorder="true" applyAlignment="true">
      <alignment horizontal="center" vertical="center" wrapText="true"/>
    </xf>
    <xf numFmtId="0" fontId="23" fillId="33" borderId="131" xfId="19344" applyFill="true" applyBorder="true" applyAlignment="true">
      <alignment horizontal="center" vertical="center" wrapText="true"/>
    </xf>
    <xf numFmtId="0" fontId="23" fillId="33" borderId="108" xfId="19344" applyFill="true" applyBorder="true" applyAlignment="true">
      <alignment horizontal="center" vertical="center" wrapText="true"/>
    </xf>
    <xf numFmtId="0" fontId="23" fillId="0" borderId="100" xfId="19344" applyFill="true" applyBorder="true" applyAlignment="true">
      <alignment horizontal="center" vertical="center" wrapText="true"/>
    </xf>
    <xf numFmtId="0" fontId="150" fillId="26" borderId="106" xfId="45215" applyFont="true" applyFill="true" applyBorder="true" applyAlignment="true">
      <alignment horizontal="left" vertical="center"/>
    </xf>
    <xf numFmtId="0" fontId="150" fillId="26" borderId="107" xfId="45221" applyFont="true" applyFill="true" applyBorder="true" applyAlignment="true">
      <alignment horizontal="left" vertical="center"/>
    </xf>
    <xf numFmtId="0" fontId="150" fillId="26" borderId="108" xfId="45227" applyFont="true" applyFill="true" applyBorder="true" applyAlignment="true">
      <alignment horizontal="left" vertical="center"/>
    </xf>
    <xf numFmtId="0" fontId="150" fillId="26" borderId="106" xfId="45251" applyFont="true" applyFill="true" applyBorder="true" applyAlignment="true">
      <alignment horizontal="left" vertical="center"/>
    </xf>
    <xf numFmtId="0" fontId="150" fillId="26" borderId="107" xfId="45251" applyFont="true" applyFill="true" applyBorder="true" applyAlignment="true">
      <alignment horizontal="left" vertical="center"/>
    </xf>
    <xf numFmtId="0" fontId="150" fillId="26" borderId="106" xfId="45275" applyFont="true" applyFill="true" applyBorder="true" applyAlignment="true">
      <alignment horizontal="left" vertical="center"/>
    </xf>
    <xf numFmtId="0" fontId="150" fillId="26" borderId="107" xfId="45281" applyFont="true" applyFill="true" applyBorder="true" applyAlignment="true">
      <alignment horizontal="left" vertical="center"/>
    </xf>
    <xf numFmtId="0" fontId="150" fillId="0" borderId="107" xfId="45281" applyFont="true" applyFill="true" applyBorder="true" applyAlignment="true">
      <alignment horizontal="left" vertical="center"/>
    </xf>
    <xf numFmtId="0" fontId="150" fillId="0" borderId="107" xfId="45287" applyFont="true" applyFill="true" applyBorder="true" applyAlignment="true">
      <alignment horizontal="left" vertical="center"/>
    </xf>
    <xf numFmtId="0" fontId="150" fillId="26" borderId="106" xfId="45305" applyFont="true" applyFill="true" applyBorder="true" applyAlignment="true">
      <alignment horizontal="left" vertical="center"/>
    </xf>
    <xf numFmtId="0" fontId="150" fillId="26" borderId="107" xfId="45308" applyFont="true" applyFill="true" applyBorder="true" applyAlignment="true">
      <alignment horizontal="left" vertical="center"/>
    </xf>
    <xf numFmtId="0" fontId="150" fillId="26" borderId="108" xfId="45314" applyFont="true" applyFill="true" applyBorder="true" applyAlignment="true">
      <alignment horizontal="left" vertical="center"/>
    </xf>
    <xf numFmtId="0" fontId="150" fillId="26" borderId="106" xfId="45332" applyFont="true" applyFill="true" applyBorder="true" applyAlignment="true">
      <alignment horizontal="left" vertical="center"/>
    </xf>
    <xf numFmtId="0" fontId="150" fillId="26" borderId="107" xfId="45338" applyFont="true" applyFill="true" applyBorder="true" applyAlignment="true">
      <alignment horizontal="left" vertical="center"/>
    </xf>
    <xf numFmtId="0" fontId="150" fillId="26" borderId="106" xfId="45338" applyFont="true" applyFill="true" applyBorder="true" applyAlignment="true">
      <alignment horizontal="left" vertical="center"/>
    </xf>
    <xf numFmtId="0" fontId="150" fillId="26" borderId="108" xfId="45338" applyFont="true" applyFill="true" applyBorder="true" applyAlignment="true">
      <alignment horizontal="left" vertical="center"/>
    </xf>
    <xf numFmtId="0" fontId="23" fillId="3" borderId="134" xfId="19344" applyBorder="true" applyAlignment="true">
      <alignment vertical="center"/>
    </xf>
    <xf numFmtId="0" fontId="23" fillId="3" borderId="107" xfId="19344" applyBorder="true" applyAlignment="true">
      <alignment vertical="center"/>
    </xf>
    <xf numFmtId="0" fontId="150" fillId="0" borderId="107" xfId="45320" applyFont="true" applyFill="true" applyBorder="true" applyAlignment="true">
      <alignment horizontal="left" vertical="center"/>
    </xf>
    <xf numFmtId="0" fontId="150" fillId="0" borderId="107" xfId="45326" applyFont="true" applyFill="true" applyBorder="true" applyAlignment="true">
      <alignment horizontal="left" vertical="center"/>
    </xf>
    <xf numFmtId="0" fontId="150" fillId="0" borderId="107" xfId="45332" applyFont="true" applyFill="true" applyBorder="true" applyAlignment="true">
      <alignment horizontal="left" vertical="center"/>
    </xf>
    <xf numFmtId="0" fontId="150" fillId="0" borderId="107" xfId="45338" applyFont="true" applyFill="true" applyBorder="true" applyAlignment="true">
      <alignment horizontal="left" vertical="center"/>
    </xf>
    <xf numFmtId="0" fontId="150" fillId="0" borderId="107" xfId="45344" applyFont="true" applyFill="true" applyBorder="true" applyAlignment="true">
      <alignment horizontal="left" vertical="center"/>
    </xf>
    <xf numFmtId="0" fontId="150" fillId="0" borderId="108" xfId="45338" applyFont="true" applyFill="true" applyBorder="true" applyAlignment="true">
      <alignment horizontal="left" vertical="center"/>
    </xf>
    <xf numFmtId="0" fontId="150" fillId="26" borderId="106" xfId="45374" applyFont="true" applyFill="true" applyBorder="true" applyAlignment="true">
      <alignment horizontal="left" vertical="center"/>
    </xf>
    <xf numFmtId="0" fontId="150" fillId="26" borderId="107" xfId="45380" applyFont="true" applyFill="true" applyBorder="true" applyAlignment="true">
      <alignment horizontal="left" vertical="center"/>
    </xf>
    <xf numFmtId="0" fontId="150" fillId="26" borderId="108" xfId="45380" applyFont="true" applyFill="true" applyBorder="true" applyAlignment="true">
      <alignment horizontal="left" vertical="center"/>
    </xf>
    <xf numFmtId="0" fontId="150" fillId="26" borderId="106" xfId="45380" applyFont="true" applyFill="true" applyBorder="true" applyAlignment="true">
      <alignment horizontal="left" vertical="center"/>
    </xf>
    <xf numFmtId="0" fontId="150" fillId="26" borderId="107" xfId="45386" applyFont="true" applyFill="true" applyBorder="true" applyAlignment="true">
      <alignment horizontal="left" vertical="center"/>
    </xf>
    <xf numFmtId="0" fontId="150" fillId="0" borderId="107" xfId="45362" applyFont="true" applyFill="true" applyBorder="true" applyAlignment="true">
      <alignment horizontal="left" vertical="center"/>
    </xf>
    <xf numFmtId="0" fontId="150" fillId="0" borderId="107" xfId="45368" applyFont="true" applyFill="true" applyBorder="true" applyAlignment="true">
      <alignment horizontal="left" vertical="center"/>
    </xf>
    <xf numFmtId="0" fontId="150" fillId="0" borderId="107" xfId="45374" applyFont="true" applyFill="true" applyBorder="true" applyAlignment="true">
      <alignment horizontal="left" vertical="center"/>
    </xf>
    <xf numFmtId="0" fontId="150" fillId="0" borderId="107" xfId="45380" applyFont="true" applyFill="true" applyBorder="true" applyAlignment="true">
      <alignment horizontal="left" vertical="center"/>
    </xf>
    <xf numFmtId="0" fontId="150" fillId="0" borderId="107" xfId="45386" applyFont="true" applyFill="true" applyBorder="true" applyAlignment="true">
      <alignment horizontal="left" vertical="center"/>
    </xf>
    <xf numFmtId="0" fontId="114" fillId="3" borderId="10" xfId="40089" applyFont="true" applyBorder="true" applyAlignment="true">
      <alignment horizontal="center" vertical="center"/>
    </xf>
    <xf numFmtId="169" fontId="180" fillId="33" borderId="132" xfId="40072" applyNumberFormat="true" applyFont="true" applyFill="true" applyBorder="true" applyAlignment="true">
      <alignment horizontal="center" vertical="center"/>
    </xf>
    <xf numFmtId="169" fontId="180" fillId="33" borderId="135" xfId="40072" applyNumberFormat="true" applyFont="true" applyFill="true" applyBorder="true" applyAlignment="true">
      <alignment horizontal="center" vertical="center"/>
    </xf>
    <xf numFmtId="168" fontId="180" fillId="28" borderId="136" xfId="40077" applyNumberFormat="true" applyFont="true" applyFill="true" applyBorder="true" applyAlignment="true">
      <alignment horizontal="center" vertical="center"/>
    </xf>
    <xf numFmtId="168" fontId="180" fillId="28" borderId="122"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80" fillId="3" borderId="10" xfId="45206" applyFont="true" applyBorder="true" applyAlignment="true">
      <alignment horizontal="center" vertical="center"/>
    </xf>
    <xf numFmtId="0" fontId="180" fillId="3" borderId="10" xfId="45236" applyFont="true" applyBorder="true" applyAlignment="true">
      <alignment horizontal="center" vertical="center"/>
    </xf>
    <xf numFmtId="0" fontId="180" fillId="3" borderId="10" xfId="45266" applyFont="true" applyBorder="true" applyAlignment="true">
      <alignment horizontal="center" vertical="center"/>
    </xf>
    <xf numFmtId="0" fontId="180" fillId="3" borderId="10" xfId="45296" applyFont="true" applyBorder="true" applyAlignment="true">
      <alignment horizontal="center" vertical="center"/>
    </xf>
    <xf numFmtId="0" fontId="180" fillId="3" borderId="10" xfId="45323" applyFont="true" applyBorder="true" applyAlignment="true">
      <alignment horizontal="center" vertical="center"/>
    </xf>
    <xf numFmtId="0" fontId="180" fillId="3" borderId="10" xfId="45365" applyFont="true" applyBorder="true" applyAlignment="true">
      <alignment horizontal="center" vertical="center"/>
    </xf>
    <xf numFmtId="170" fontId="154" fillId="27" borderId="137" xfId="19344" applyNumberFormat="true" applyFont="true" applyFill="true" applyBorder="true" applyAlignment="true">
      <alignment horizontal="center" vertical="center"/>
    </xf>
    <xf numFmtId="170" fontId="154" fillId="27" borderId="138" xfId="19344" applyNumberFormat="true" applyFont="true" applyFill="true" applyBorder="true" applyAlignment="true">
      <alignment horizontal="center" vertical="center"/>
    </xf>
    <xf numFmtId="0" fontId="150" fillId="3" borderId="10" xfId="45205" applyFont="true" applyBorder="true" applyAlignment="true">
      <alignment horizontal="center" vertical="center"/>
    </xf>
    <xf numFmtId="0" fontId="150" fillId="3" borderId="10" xfId="45207" applyFont="true" applyBorder="true" applyAlignment="true">
      <alignment horizontal="center" vertical="center"/>
    </xf>
    <xf numFmtId="0" fontId="150" fillId="3" borderId="10" xfId="45235" applyFont="true" applyBorder="true" applyAlignment="true">
      <alignment horizontal="center" vertical="center"/>
    </xf>
    <xf numFmtId="0" fontId="150" fillId="3" borderId="10" xfId="45237" applyFont="true" applyBorder="true" applyAlignment="true">
      <alignment horizontal="center" vertical="center"/>
    </xf>
    <xf numFmtId="0" fontId="150" fillId="3" borderId="10" xfId="45265" applyFont="true" applyBorder="true" applyAlignment="true">
      <alignment horizontal="center" vertical="center"/>
    </xf>
    <xf numFmtId="0" fontId="150" fillId="3" borderId="10" xfId="45267" applyFont="true" applyBorder="true" applyAlignment="true">
      <alignment horizontal="center" vertical="center"/>
    </xf>
    <xf numFmtId="0" fontId="150" fillId="3" borderId="10" xfId="45295" applyFont="true" applyBorder="true" applyAlignment="true">
      <alignment horizontal="center" vertical="center"/>
    </xf>
    <xf numFmtId="0" fontId="150" fillId="3" borderId="10" xfId="45297" applyFont="true" applyBorder="true" applyAlignment="true">
      <alignment horizontal="center" vertical="center"/>
    </xf>
    <xf numFmtId="0" fontId="150" fillId="3" borderId="10" xfId="45322" applyFont="true" applyBorder="true" applyAlignment="true">
      <alignment horizontal="center" vertical="center"/>
    </xf>
    <xf numFmtId="0" fontId="150" fillId="3" borderId="10" xfId="45324" applyFont="true" applyBorder="true" applyAlignment="true">
      <alignment horizontal="center" vertical="center"/>
    </xf>
    <xf numFmtId="0" fontId="150" fillId="3" borderId="10" xfId="45364" applyFont="true" applyBorder="true" applyAlignment="true">
      <alignment horizontal="center" vertical="center"/>
    </xf>
    <xf numFmtId="0" fontId="150" fillId="3" borderId="10" xfId="45366" applyFont="true" applyBorder="true" applyAlignment="true">
      <alignment horizontal="center" vertical="center"/>
    </xf>
    <xf numFmtId="169" fontId="149" fillId="33" borderId="106" xfId="45219" applyNumberFormat="true" applyFont="true" applyFill="true" applyBorder="true" applyAlignment="true">
      <alignment horizontal="center" vertical="center"/>
    </xf>
    <xf numFmtId="169" fontId="149" fillId="33" borderId="107" xfId="45225" applyNumberFormat="true" applyFont="true" applyFill="true" applyBorder="true" applyAlignment="true">
      <alignment horizontal="center" vertical="center"/>
    </xf>
    <xf numFmtId="169" fontId="149" fillId="33" borderId="108" xfId="45231" applyNumberFormat="true" applyFont="true" applyFill="true" applyBorder="true" applyAlignment="true">
      <alignment horizontal="center" vertical="center"/>
    </xf>
    <xf numFmtId="170" fontId="154" fillId="27" borderId="139" xfId="19344" applyNumberFormat="true" applyFont="true" applyFill="true" applyBorder="true" applyAlignment="true">
      <alignment horizontal="center" vertical="center"/>
    </xf>
    <xf numFmtId="169" fontId="149" fillId="33" borderId="106" xfId="45255" applyNumberFormat="true" applyFont="true" applyFill="true" applyBorder="true" applyAlignment="true">
      <alignment horizontal="center" vertical="center"/>
    </xf>
    <xf numFmtId="169" fontId="149" fillId="33" borderId="107" xfId="45255" applyNumberFormat="true" applyFont="true" applyFill="true" applyBorder="true" applyAlignment="true">
      <alignment horizontal="center" vertical="center"/>
    </xf>
    <xf numFmtId="169" fontId="149" fillId="33" borderId="107" xfId="45249" applyNumberFormat="true" applyFont="true" applyFill="true" applyBorder="true" applyAlignment="true">
      <alignment horizontal="center" vertical="center"/>
    </xf>
    <xf numFmtId="169" fontId="180" fillId="33" borderId="107" xfId="40060" applyNumberFormat="true" applyFont="true" applyFill="true" applyBorder="true" applyAlignment="true">
      <alignment horizontal="center" vertical="center"/>
    </xf>
    <xf numFmtId="169" fontId="180" fillId="33" borderId="116" xfId="40072" applyNumberFormat="true" applyFont="true" applyFill="true" applyBorder="true" applyAlignment="true">
      <alignment horizontal="center" vertical="center"/>
    </xf>
    <xf numFmtId="169" fontId="149" fillId="33" borderId="106" xfId="45279" applyNumberFormat="true" applyFont="true" applyFill="true" applyBorder="true" applyAlignment="true">
      <alignment horizontal="center" vertical="center"/>
    </xf>
    <xf numFmtId="169" fontId="149" fillId="33" borderId="107" xfId="45285" applyNumberFormat="true" applyFont="true" applyFill="true" applyBorder="true" applyAlignment="true">
      <alignment horizontal="center" vertical="center"/>
    </xf>
    <xf numFmtId="169" fontId="149" fillId="33" borderId="107" xfId="45291" applyNumberFormat="true" applyFont="true" applyFill="true" applyBorder="true" applyAlignment="true">
      <alignment horizontal="center" vertical="center"/>
    </xf>
    <xf numFmtId="169" fontId="149" fillId="33" borderId="107" xfId="45312" applyNumberFormat="true" applyFont="true" applyFill="true" applyBorder="true" applyAlignment="true">
      <alignment horizontal="center" vertical="center"/>
    </xf>
    <xf numFmtId="169" fontId="149" fillId="33" borderId="108" xfId="45318" applyNumberFormat="true" applyFont="true" applyFill="true" applyBorder="true" applyAlignment="true">
      <alignment horizontal="center" vertical="center"/>
    </xf>
    <xf numFmtId="169" fontId="149" fillId="33" borderId="106" xfId="45336" applyNumberFormat="true" applyFont="true" applyFill="true" applyBorder="true" applyAlignment="true">
      <alignment horizontal="center" vertical="center"/>
    </xf>
    <xf numFmtId="169" fontId="149" fillId="33" borderId="107" xfId="45342" applyNumberFormat="true" applyFont="true" applyFill="true" applyBorder="true" applyAlignment="true">
      <alignment horizontal="center" vertical="center"/>
    </xf>
    <xf numFmtId="169" fontId="180" fillId="33" borderId="107" xfId="40240" applyNumberFormat="true" applyFont="true" applyFill="true" applyBorder="true" applyAlignment="true">
      <alignment horizontal="center" vertical="center"/>
    </xf>
    <xf numFmtId="169" fontId="114" fillId="33" borderId="107" xfId="40240" applyNumberFormat="true" applyFont="true" applyFill="true" applyBorder="true" applyAlignment="true">
      <alignment horizontal="center" vertical="center"/>
    </xf>
    <xf numFmtId="169" fontId="114" fillId="33" borderId="107" xfId="40252" applyNumberFormat="true" applyFont="true" applyFill="true" applyBorder="true" applyAlignment="true">
      <alignment horizontal="center" vertical="center"/>
    </xf>
    <xf numFmtId="0" fontId="150" fillId="33" borderId="107" xfId="25750" applyFont="true" applyFill="true" applyBorder="true" applyAlignment="true">
      <alignment horizontal="center" vertical="center" wrapText="true"/>
    </xf>
    <xf numFmtId="0" fontId="150" fillId="33" borderId="107" xfId="45324" applyFont="true" applyFill="true" applyBorder="true" applyAlignment="true">
      <alignment horizontal="center" vertical="center" wrapText="true"/>
    </xf>
    <xf numFmtId="0" fontId="150" fillId="33" borderId="107" xfId="45330" applyFont="true" applyFill="true" applyBorder="true" applyAlignment="true">
      <alignment horizontal="center" vertical="center" wrapText="true"/>
    </xf>
    <xf numFmtId="168" fontId="149" fillId="33" borderId="107" xfId="45352" applyNumberFormat="true" applyFont="true" applyFill="true" applyBorder="true" applyAlignment="true">
      <alignment horizontal="center" vertical="center"/>
    </xf>
    <xf numFmtId="168" fontId="149" fillId="33" borderId="107" xfId="45356" applyNumberFormat="true" applyFont="true" applyFill="true" applyBorder="true" applyAlignment="true">
      <alignment horizontal="center" vertical="center"/>
    </xf>
    <xf numFmtId="168" fontId="149" fillId="33" borderId="107" xfId="45360" applyNumberFormat="true" applyFont="true" applyFill="true" applyBorder="true" applyAlignment="true">
      <alignment horizontal="center" vertical="center"/>
    </xf>
    <xf numFmtId="169" fontId="149" fillId="33" borderId="108" xfId="45342" applyNumberFormat="true" applyFont="true" applyFill="true" applyBorder="true" applyAlignment="true">
      <alignment horizontal="center" vertical="center"/>
    </xf>
    <xf numFmtId="169" fontId="149" fillId="33" borderId="106" xfId="45378" applyNumberFormat="true" applyFont="true" applyFill="true" applyBorder="true" applyAlignment="true">
      <alignment horizontal="center" vertical="center"/>
    </xf>
    <xf numFmtId="169" fontId="149" fillId="33" borderId="107" xfId="45384" applyNumberFormat="true" applyFont="true" applyFill="true" applyBorder="true" applyAlignment="true">
      <alignment horizontal="center" vertical="center"/>
    </xf>
    <xf numFmtId="169" fontId="149" fillId="33" borderId="107" xfId="45390" applyNumberFormat="true" applyFont="true" applyFill="true" applyBorder="true" applyAlignment="true">
      <alignment horizontal="center" vertical="center"/>
    </xf>
    <xf numFmtId="0" fontId="150" fillId="33" borderId="107" xfId="45366" applyFont="true" applyFill="true" applyBorder="true" applyAlignment="true">
      <alignment horizontal="center" vertical="center" wrapText="true"/>
    </xf>
    <xf numFmtId="0" fontId="150" fillId="33" borderId="107" xfId="45372" applyFont="true" applyFill="true" applyBorder="true" applyAlignment="true">
      <alignment horizontal="center" vertical="center" wrapText="true"/>
    </xf>
    <xf numFmtId="168" fontId="149" fillId="33" borderId="107" xfId="45394" applyNumberFormat="true" applyFont="true" applyFill="true" applyBorder="true" applyAlignment="true">
      <alignment horizontal="center" vertical="center"/>
    </xf>
    <xf numFmtId="168" fontId="149" fillId="33" borderId="107" xfId="45398" applyNumberFormat="true" applyFont="true" applyFill="true" applyBorder="true" applyAlignment="true">
      <alignment horizontal="center" vertical="center"/>
    </xf>
    <xf numFmtId="168" fontId="149" fillId="33" borderId="107" xfId="45402" applyNumberFormat="true" applyFont="true" applyFill="true" applyBorder="true" applyAlignment="true">
      <alignment horizontal="center" vertical="center"/>
    </xf>
    <xf numFmtId="169" fontId="180" fillId="0" borderId="10" xfId="40060" applyNumberFormat="true" applyFont="true" applyFill="true" applyBorder="true" applyAlignment="true">
      <alignment horizontal="center" vertical="center"/>
    </xf>
    <xf numFmtId="169" fontId="180" fillId="0" borderId="10" xfId="40072" applyNumberFormat="true" applyFont="true" applyFill="true" applyBorder="true" applyAlignment="true">
      <alignment horizontal="center" vertical="center"/>
    </xf>
    <xf numFmtId="169" fontId="180"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80" fillId="0" borderId="10" xfId="39994" applyNumberFormat="true" applyFont="true" applyFill="true" applyBorder="true" applyAlignment="true">
      <alignment horizontal="center" vertical="center"/>
    </xf>
    <xf numFmtId="168" fontId="180" fillId="0" borderId="10" xfId="40006" applyNumberFormat="true" applyFont="true" applyFill="true" applyBorder="true" applyAlignment="true">
      <alignment horizontal="center" vertical="center"/>
    </xf>
    <xf numFmtId="168" fontId="180"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80" fillId="0" borderId="10" xfId="40054" applyNumberFormat="true" applyFont="true" applyFill="true" applyBorder="true" applyAlignment="true">
      <alignment horizontal="center" vertical="center"/>
    </xf>
    <xf numFmtId="168" fontId="180" fillId="0" borderId="10" xfId="40066" applyNumberFormat="true" applyFont="true" applyFill="true" applyBorder="true" applyAlignment="true">
      <alignment horizontal="center" vertical="center"/>
    </xf>
    <xf numFmtId="168" fontId="180"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80"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80" fillId="0" borderId="10" xfId="40186" applyNumberFormat="true" applyFont="true" applyFill="true" applyBorder="true" applyAlignment="true">
      <alignment horizontal="center" vertical="center"/>
    </xf>
    <xf numFmtId="168" fontId="180"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80" fillId="0" borderId="10" xfId="40234" applyNumberFormat="true" applyFont="true" applyFill="true" applyBorder="true" applyAlignment="true">
      <alignment horizontal="center" vertical="center"/>
    </xf>
    <xf numFmtId="168" fontId="180" fillId="0" borderId="10" xfId="40246" applyNumberFormat="true" applyFont="true" applyFill="true" applyBorder="true" applyAlignment="true">
      <alignment horizontal="center" vertical="center"/>
    </xf>
    <xf numFmtId="168" fontId="180"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80"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80"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80" fillId="0" borderId="10" xfId="40536" applyNumberFormat="true" applyFont="true" applyFill="true" applyBorder="true" applyAlignment="true">
      <alignment horizontal="center" vertical="center"/>
    </xf>
    <xf numFmtId="168" fontId="180" fillId="0" borderId="10" xfId="40542" applyNumberFormat="true" applyFont="true" applyFill="true" applyBorder="true" applyAlignment="true">
      <alignment horizontal="center" vertical="center"/>
    </xf>
    <xf numFmtId="168" fontId="180" fillId="0" borderId="10" xfId="40539" applyNumberFormat="true" applyFont="true" applyFill="true" applyBorder="true" applyAlignment="true">
      <alignment horizontal="center" vertical="center"/>
    </xf>
    <xf numFmtId="168" fontId="180"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80" fillId="0" borderId="10" xfId="40422" applyNumberFormat="true" applyFont="true" applyFill="true" applyBorder="true" applyAlignment="true">
      <alignment horizontal="center" vertical="center"/>
    </xf>
    <xf numFmtId="168" fontId="180" fillId="0" borderId="10" xfId="40434" applyNumberFormat="true" applyFont="true" applyFill="true" applyBorder="true" applyAlignment="true">
      <alignment horizontal="center" vertical="center"/>
    </xf>
    <xf numFmtId="168" fontId="180" fillId="0" borderId="10" xfId="40446" applyNumberFormat="true" applyFont="true" applyFill="true" applyBorder="true" applyAlignment="true">
      <alignment horizontal="center" vertical="center"/>
    </xf>
    <xf numFmtId="169" fontId="149" fillId="33" borderId="106" xfId="44944" applyNumberFormat="true" applyFont="true" applyFill="true" applyBorder="true" applyAlignment="true">
      <alignment horizontal="center" vertical="center"/>
    </xf>
    <xf numFmtId="169" fontId="149" fillId="33" borderId="107" xfId="44950" applyNumberFormat="true" applyFont="true" applyFill="true" applyBorder="true" applyAlignment="true">
      <alignment horizontal="center" vertical="center"/>
    </xf>
    <xf numFmtId="169" fontId="149" fillId="33" borderId="108" xfId="44956" applyNumberFormat="true" applyFont="true" applyFill="true" applyBorder="true" applyAlignment="true">
      <alignment horizontal="center" vertical="center"/>
    </xf>
    <xf numFmtId="169" fontId="149" fillId="33" borderId="106" xfId="44980" applyNumberFormat="true" applyFont="true" applyFill="true" applyBorder="true" applyAlignment="true">
      <alignment horizontal="center" vertical="center"/>
    </xf>
    <xf numFmtId="169" fontId="149" fillId="33" borderId="107" xfId="44980" applyNumberFormat="true" applyFont="true" applyFill="true" applyBorder="true" applyAlignment="true">
      <alignment horizontal="center" vertical="center"/>
    </xf>
    <xf numFmtId="169" fontId="149" fillId="33" borderId="107" xfId="44974" applyNumberFormat="true" applyFont="true" applyFill="true" applyBorder="true" applyAlignment="true">
      <alignment horizontal="center" vertical="center"/>
    </xf>
    <xf numFmtId="169" fontId="180" fillId="33" borderId="107" xfId="44980" applyNumberFormat="true" applyFont="true" applyFill="true" applyBorder="true" applyAlignment="true">
      <alignment horizontal="center" vertical="center"/>
    </xf>
    <xf numFmtId="169" fontId="149" fillId="33" borderId="106" xfId="45004" applyNumberFormat="true" applyFont="true" applyFill="true" applyBorder="true" applyAlignment="true">
      <alignment horizontal="center" vertical="center"/>
    </xf>
    <xf numFmtId="169" fontId="149" fillId="33" borderId="107" xfId="45010" applyNumberFormat="true" applyFont="true" applyFill="true" applyBorder="true" applyAlignment="true">
      <alignment horizontal="center" vertical="center"/>
    </xf>
    <xf numFmtId="169" fontId="149" fillId="33" borderId="107" xfId="45016" applyNumberFormat="true" applyFont="true" applyFill="true" applyBorder="true" applyAlignment="true">
      <alignment horizontal="center" vertical="center"/>
    </xf>
    <xf numFmtId="169" fontId="149" fillId="33" borderId="107" xfId="45037" applyNumberFormat="true" applyFont="true" applyFill="true" applyBorder="true" applyAlignment="true">
      <alignment horizontal="center" vertical="center"/>
    </xf>
    <xf numFmtId="169" fontId="149" fillId="33" borderId="108" xfId="45043" applyNumberFormat="true" applyFont="true" applyFill="true" applyBorder="true" applyAlignment="true">
      <alignment horizontal="center" vertical="center"/>
    </xf>
    <xf numFmtId="169" fontId="149" fillId="33" borderId="106" xfId="45061" applyNumberFormat="true" applyFont="true" applyFill="true" applyBorder="true" applyAlignment="true">
      <alignment horizontal="center" vertical="center"/>
    </xf>
    <xf numFmtId="169" fontId="149" fillId="33" borderId="107" xfId="45067" applyNumberFormat="true" applyFont="true" applyFill="true" applyBorder="true" applyAlignment="true">
      <alignment horizontal="center" vertical="center"/>
    </xf>
    <xf numFmtId="0" fontId="150" fillId="33" borderId="107" xfId="45049" applyFont="true" applyFill="true" applyBorder="true" applyAlignment="true">
      <alignment horizontal="center" vertical="center" wrapText="true"/>
    </xf>
    <xf numFmtId="0" fontId="150" fillId="33" borderId="107" xfId="45055" applyFont="true" applyFill="true" applyBorder="true" applyAlignment="true">
      <alignment horizontal="center" vertical="center" wrapText="true"/>
    </xf>
    <xf numFmtId="168" fontId="149" fillId="33" borderId="107" xfId="45080" applyNumberFormat="true" applyFont="true" applyFill="true" applyBorder="true" applyAlignment="true">
      <alignment horizontal="center" vertical="center"/>
    </xf>
    <xf numFmtId="168" fontId="149" fillId="33" borderId="107" xfId="45084" applyNumberFormat="true" applyFont="true" applyFill="true" applyBorder="true" applyAlignment="true">
      <alignment horizontal="center" vertical="center"/>
    </xf>
    <xf numFmtId="168" fontId="149" fillId="33" borderId="107" xfId="45088" applyNumberFormat="true" applyFont="true" applyFill="true" applyBorder="true" applyAlignment="true">
      <alignment horizontal="center" vertical="center"/>
    </xf>
    <xf numFmtId="169" fontId="149" fillId="33" borderId="108" xfId="45067" applyNumberFormat="true" applyFont="true" applyFill="true" applyBorder="true" applyAlignment="true">
      <alignment horizontal="center" vertical="center"/>
    </xf>
    <xf numFmtId="169" fontId="180" fillId="33" borderId="106" xfId="45106" applyNumberFormat="true" applyFont="true" applyFill="true" applyBorder="true" applyAlignment="true">
      <alignment horizontal="center" vertical="center"/>
    </xf>
    <xf numFmtId="169" fontId="180" fillId="33" borderId="107" xfId="45112" applyNumberFormat="true" applyFont="true" applyFill="true" applyBorder="true" applyAlignment="true">
      <alignment horizontal="center" vertical="center"/>
    </xf>
    <xf numFmtId="169" fontId="180" fillId="33" borderId="107" xfId="45118" applyNumberFormat="true" applyFont="true" applyFill="true" applyBorder="true" applyAlignment="true">
      <alignment horizontal="center" vertical="center"/>
    </xf>
    <xf numFmtId="0" fontId="150" fillId="33" borderId="107" xfId="45094" applyFont="true" applyFill="true" applyBorder="true" applyAlignment="true">
      <alignment horizontal="center" vertical="center" wrapText="true"/>
    </xf>
    <xf numFmtId="0" fontId="150" fillId="33" borderId="107" xfId="45100" applyFont="true" applyFill="true" applyBorder="true" applyAlignment="true">
      <alignment horizontal="center" vertical="center" wrapText="true"/>
    </xf>
    <xf numFmtId="168" fontId="149" fillId="33" borderId="107" xfId="45122" applyNumberFormat="true" applyFont="true" applyFill="true" applyBorder="true" applyAlignment="true">
      <alignment horizontal="center" vertical="center"/>
    </xf>
    <xf numFmtId="168" fontId="149" fillId="33" borderId="107" xfId="45126" applyNumberFormat="true" applyFont="true" applyFill="true" applyBorder="true" applyAlignment="true">
      <alignment horizontal="center" vertical="center"/>
    </xf>
    <xf numFmtId="168" fontId="149" fillId="33" borderId="107" xfId="45130" applyNumberFormat="true" applyFont="true" applyFill="true" applyBorder="true" applyAlignment="true">
      <alignment horizontal="center" vertical="center"/>
    </xf>
    <xf numFmtId="169" fontId="180" fillId="0" borderId="10" xfId="40058" applyNumberFormat="true" applyFont="true" applyFill="true" applyBorder="true" applyAlignment="true">
      <alignment horizontal="center" vertical="center"/>
    </xf>
    <xf numFmtId="169" fontId="180" fillId="0" borderId="10" xfId="40238" applyNumberFormat="true" applyFont="true" applyFill="true" applyBorder="true" applyAlignment="true">
      <alignment horizontal="center" vertical="center"/>
    </xf>
    <xf numFmtId="169" fontId="114" fillId="0" borderId="10" xfId="40238" applyNumberFormat="true" applyFont="true" applyFill="true" applyBorder="true" applyAlignment="true">
      <alignment horizontal="center" vertical="center"/>
    </xf>
    <xf numFmtId="169" fontId="114" fillId="0" borderId="10" xfId="40250" applyNumberFormat="true" applyFont="true" applyFill="true" applyBorder="true" applyAlignment="true">
      <alignment horizontal="center" vertical="center"/>
    </xf>
    <xf numFmtId="0" fontId="132" fillId="27" borderId="10" xfId="31925" applyFont="true" applyFill="true" applyAlignment="true">
      <alignment wrapText="true"/>
    </xf>
    <xf numFmtId="0" fontId="132" fillId="15" borderId="2" xfId="19344" applyFont="true" applyFill="true" applyBorder="true" applyAlignment="true"/>
    <xf numFmtId="0" fontId="132" fillId="15" borderId="4" xfId="19344" applyFont="true" applyFill="true" applyBorder="true" applyAlignment="true"/>
    <xf numFmtId="0" fontId="181" fillId="15" borderId="4" xfId="19344" applyFont="true" applyFill="true" applyBorder="true" applyAlignment="true"/>
    <xf numFmtId="0" fontId="181" fillId="15" borderId="4" xfId="19344" applyFont="true" applyFill="true" applyBorder="true" applyAlignment="true">
      <alignment vertical="center"/>
    </xf>
    <xf numFmtId="0" fontId="182" fillId="15" borderId="4" xfId="19344" applyFont="true" applyFill="true" applyBorder="true" applyAlignment="true">
      <alignment vertical="center"/>
    </xf>
    <xf numFmtId="0" fontId="132" fillId="27" borderId="4" xfId="31925" applyFont="true" applyFill="true" applyBorder="true" applyAlignment="true">
      <alignment wrapText="true"/>
    </xf>
    <xf numFmtId="0" fontId="132" fillId="3" borderId="4" xfId="31925" applyFont="true" applyBorder="true"/>
    <xf numFmtId="0" fontId="132" fillId="27" borderId="6" xfId="31925" applyFont="true" applyFill="true" applyBorder="true" applyAlignment="true">
      <alignment wrapText="true"/>
    </xf>
    <xf numFmtId="0" fontId="183" fillId="9" borderId="10" xfId="39960" applyFont="true" applyFill="true" applyAlignment="true">
      <alignment horizontal="left" vertical="center"/>
    </xf>
    <xf numFmtId="0" fontId="183" fillId="3" borderId="10" xfId="39972" applyFont="true" applyBorder="true" applyAlignment="true">
      <alignment horizontal="left" vertical="center"/>
    </xf>
    <xf numFmtId="0" fontId="183" fillId="26" borderId="106" xfId="44940" applyFont="true" applyFill="true" applyBorder="true" applyAlignment="true">
      <alignment horizontal="left" vertical="center"/>
    </xf>
    <xf numFmtId="0" fontId="183" fillId="26" borderId="107" xfId="44946" applyFont="true" applyFill="true" applyBorder="true" applyAlignment="true">
      <alignment horizontal="left" vertical="center"/>
    </xf>
    <xf numFmtId="0" fontId="183" fillId="26" borderId="108" xfId="44952" applyFont="true" applyFill="true" applyBorder="true" applyAlignment="true">
      <alignment horizontal="left" vertical="center"/>
    </xf>
    <xf numFmtId="170" fontId="183" fillId="2" borderId="104" xfId="31925" applyNumberFormat="true" applyFont="true" applyFill="true" applyBorder="true" applyAlignment="true">
      <alignment vertical="center"/>
    </xf>
    <xf numFmtId="170" fontId="183" fillId="2" borderId="73" xfId="31925" applyNumberFormat="true" applyFont="true" applyFill="true" applyBorder="true" applyAlignment="true">
      <alignment vertical="center"/>
    </xf>
    <xf numFmtId="170" fontId="183" fillId="2" borderId="74" xfId="31925" applyNumberFormat="true" applyFont="true" applyFill="true" applyBorder="true" applyAlignment="true">
      <alignment vertical="center"/>
    </xf>
    <xf numFmtId="0" fontId="183" fillId="3" borderId="10" xfId="40020" applyFont="true" applyAlignment="true">
      <alignment horizontal="left" vertical="center"/>
    </xf>
    <xf numFmtId="0" fontId="183" fillId="3" borderId="10" xfId="40032" applyFont="true" applyBorder="true" applyAlignment="true">
      <alignment horizontal="left" vertical="center"/>
    </xf>
    <xf numFmtId="0" fontId="183" fillId="26" borderId="106" xfId="44976" applyFont="true" applyFill="true" applyBorder="true" applyAlignment="true">
      <alignment horizontal="left" vertical="center"/>
    </xf>
    <xf numFmtId="0" fontId="183" fillId="26" borderId="107" xfId="44976" applyFont="true" applyFill="true" applyBorder="true" applyAlignment="true">
      <alignment horizontal="left" vertical="center"/>
    </xf>
    <xf numFmtId="0" fontId="183" fillId="26" borderId="107" xfId="40056" applyFont="true" applyFill="true" applyBorder="true" applyAlignment="true">
      <alignment horizontal="left" vertical="center"/>
    </xf>
    <xf numFmtId="0" fontId="183" fillId="26" borderId="107" xfId="40062" applyFont="true" applyFill="true" applyBorder="true" applyAlignment="true">
      <alignment horizontal="left" vertical="center"/>
    </xf>
    <xf numFmtId="0" fontId="183" fillId="26" borderId="108" xfId="40074" applyFont="true" applyFill="true" applyBorder="true" applyAlignment="true">
      <alignment horizontal="left" vertical="center"/>
    </xf>
    <xf numFmtId="0" fontId="183" fillId="3" borderId="10" xfId="40080" applyFont="true" applyAlignment="true">
      <alignment horizontal="left" vertical="center"/>
    </xf>
    <xf numFmtId="0" fontId="183" fillId="3" borderId="10" xfId="40092" applyFont="true" applyBorder="true" applyAlignment="true">
      <alignment horizontal="left" vertical="center"/>
    </xf>
    <xf numFmtId="0" fontId="183" fillId="26" borderId="106" xfId="45000" applyFont="true" applyFill="true" applyBorder="true" applyAlignment="true">
      <alignment horizontal="left" vertical="center"/>
    </xf>
    <xf numFmtId="0" fontId="183" fillId="26" borderId="107" xfId="45006" applyFont="true" applyFill="true" applyBorder="true" applyAlignment="true">
      <alignment horizontal="left" vertical="center"/>
    </xf>
    <xf numFmtId="0" fontId="183" fillId="0" borderId="107" xfId="45006" applyFont="true" applyFill="true" applyBorder="true" applyAlignment="true">
      <alignment horizontal="left" vertical="center"/>
    </xf>
    <xf numFmtId="0" fontId="183" fillId="0" borderId="107" xfId="45012" applyFont="true" applyFill="true" applyBorder="true" applyAlignment="true">
      <alignment horizontal="left" vertical="center"/>
    </xf>
    <xf numFmtId="0" fontId="183" fillId="0" borderId="107" xfId="32012" applyFont="true" applyFill="true" applyBorder="true" applyAlignment="true">
      <alignment horizontal="left" vertical="center"/>
    </xf>
    <xf numFmtId="0" fontId="183" fillId="0" borderId="107" xfId="32017" applyFont="true" applyFill="true" applyBorder="true" applyAlignment="true">
      <alignment horizontal="left" vertical="center"/>
    </xf>
    <xf numFmtId="0" fontId="132" fillId="0" borderId="107" xfId="31925" applyFont="true" applyFill="true" applyBorder="true" applyAlignment="true">
      <alignment vertical="center"/>
    </xf>
    <xf numFmtId="0" fontId="132" fillId="0" borderId="107" xfId="31925" applyFont="true" applyFill="true" applyBorder="true" applyAlignment="true">
      <alignment horizontal="center" vertical="center"/>
    </xf>
    <xf numFmtId="0" fontId="183" fillId="0" borderId="107" xfId="31925" applyFont="true" applyFill="true" applyBorder="true" applyAlignment="true">
      <alignment horizontal="left" vertical="center"/>
    </xf>
    <xf numFmtId="0" fontId="183" fillId="0" borderId="108" xfId="31925" applyFont="true" applyFill="true" applyBorder="true" applyAlignment="true">
      <alignment horizontal="left" vertical="center"/>
    </xf>
    <xf numFmtId="0" fontId="183" fillId="27" borderId="10" xfId="31925" applyFont="true" applyFill="true" applyAlignment="true">
      <alignment horizontal="left" vertical="center"/>
    </xf>
    <xf numFmtId="0" fontId="183" fillId="27" borderId="10" xfId="31925" applyFont="true" applyFill="true" applyAlignment="true">
      <alignment horizontal="left" vertical="top"/>
    </xf>
    <xf numFmtId="0" fontId="132" fillId="27" borderId="4" xfId="19344" applyFont="true" applyFill="true" applyBorder="true" applyAlignment="true"/>
    <xf numFmtId="0" fontId="134" fillId="3" borderId="4" xfId="19344" applyFont="true" applyBorder="true" applyAlignment="true"/>
    <xf numFmtId="0" fontId="181" fillId="27" borderId="4" xfId="19344" applyFont="true" applyFill="true" applyBorder="true" applyAlignment="true"/>
    <xf numFmtId="0" fontId="181" fillId="3" borderId="4" xfId="19344" applyFont="true" applyBorder="true" applyAlignment="true">
      <alignment vertical="center"/>
    </xf>
    <xf numFmtId="0" fontId="182" fillId="27" borderId="4" xfId="19344" applyFont="true" applyFill="true" applyBorder="true" applyAlignment="true">
      <alignment vertical="center"/>
    </xf>
    <xf numFmtId="0" fontId="183" fillId="31" borderId="10" xfId="40140" applyFont="true" applyFill="true" applyAlignment="true">
      <alignment horizontal="left" vertical="center"/>
    </xf>
    <xf numFmtId="0" fontId="183" fillId="3" borderId="10" xfId="40152" applyFont="true" applyBorder="true" applyAlignment="true">
      <alignment horizontal="left" vertical="center"/>
    </xf>
    <xf numFmtId="0" fontId="183" fillId="26" borderId="106" xfId="45030" applyFont="true" applyFill="true" applyBorder="true" applyAlignment="true">
      <alignment horizontal="left" vertical="center"/>
    </xf>
    <xf numFmtId="0" fontId="183" fillId="26" borderId="107" xfId="45033" applyFont="true" applyFill="true" applyBorder="true" applyAlignment="true">
      <alignment horizontal="left" vertical="center"/>
    </xf>
    <xf numFmtId="0" fontId="183" fillId="26" borderId="108" xfId="45039" applyFont="true" applyFill="true" applyBorder="true" applyAlignment="true">
      <alignment horizontal="left" vertical="center"/>
    </xf>
    <xf numFmtId="0" fontId="183" fillId="3" borderId="10" xfId="40200" applyFont="true" applyAlignment="true">
      <alignment horizontal="left" vertical="center"/>
    </xf>
    <xf numFmtId="0" fontId="183" fillId="3" borderId="10" xfId="40212" applyFont="true" applyBorder="true" applyAlignment="true">
      <alignment horizontal="left" vertical="center"/>
    </xf>
    <xf numFmtId="0" fontId="183" fillId="26" borderId="106" xfId="45057" applyFont="true" applyFill="true" applyBorder="true" applyAlignment="true">
      <alignment horizontal="left" vertical="center"/>
    </xf>
    <xf numFmtId="0" fontId="183" fillId="26" borderId="107" xfId="45063" applyFont="true" applyFill="true" applyBorder="true" applyAlignment="true">
      <alignment horizontal="left" vertical="center"/>
    </xf>
    <xf numFmtId="0" fontId="183" fillId="26" borderId="107" xfId="40236" applyFont="true" applyFill="true" applyBorder="true" applyAlignment="true">
      <alignment horizontal="left" vertical="center"/>
    </xf>
    <xf numFmtId="0" fontId="183" fillId="26" borderId="107" xfId="40248" applyFont="true" applyFill="true" applyBorder="true" applyAlignment="true">
      <alignment horizontal="left" vertical="center"/>
    </xf>
    <xf numFmtId="0" fontId="183" fillId="26" borderId="108" xfId="45063" applyFont="true" applyFill="true" applyBorder="true" applyAlignment="true">
      <alignment horizontal="left" vertical="center"/>
    </xf>
    <xf numFmtId="0" fontId="132" fillId="3" borderId="10" xfId="31925" applyFont="true" applyAlignment="true">
      <alignment vertical="center"/>
    </xf>
    <xf numFmtId="0" fontId="132" fillId="3" borderId="106" xfId="31925" applyFont="true" applyBorder="true" applyAlignment="true">
      <alignment vertical="center"/>
    </xf>
    <xf numFmtId="0" fontId="132" fillId="3" borderId="107" xfId="31925" applyFont="true" applyBorder="true" applyAlignment="true">
      <alignment vertical="center"/>
    </xf>
    <xf numFmtId="0" fontId="183" fillId="0" borderId="107" xfId="32095" applyFont="true" applyFill="true" applyBorder="true" applyAlignment="true">
      <alignment horizontal="left" vertical="center"/>
    </xf>
    <xf numFmtId="0" fontId="183" fillId="0" borderId="107" xfId="45045" applyFont="true" applyFill="true" applyBorder="true" applyAlignment="true">
      <alignment horizontal="left" vertical="center"/>
    </xf>
    <xf numFmtId="0" fontId="183" fillId="0" borderId="107" xfId="45051" applyFont="true" applyFill="true" applyBorder="true" applyAlignment="true">
      <alignment horizontal="left" vertical="center"/>
    </xf>
    <xf numFmtId="0" fontId="183" fillId="0" borderId="107" xfId="45057" applyFont="true" applyFill="true" applyBorder="true" applyAlignment="true">
      <alignment horizontal="left" vertical="center"/>
    </xf>
    <xf numFmtId="0" fontId="183" fillId="0" borderId="107" xfId="45063" applyFont="true" applyFill="true" applyBorder="true" applyAlignment="true">
      <alignment horizontal="left" vertical="center"/>
    </xf>
    <xf numFmtId="0" fontId="183" fillId="0" borderId="107" xfId="45069" applyFont="true" applyFill="true" applyBorder="true" applyAlignment="true">
      <alignment horizontal="left" vertical="center"/>
    </xf>
    <xf numFmtId="0" fontId="183" fillId="0" borderId="107" xfId="32100" applyFont="true" applyFill="true" applyBorder="true" applyAlignment="true">
      <alignment horizontal="left" vertical="center"/>
    </xf>
    <xf numFmtId="0" fontId="183" fillId="0" borderId="108" xfId="45063" applyFont="true" applyFill="true" applyBorder="true" applyAlignment="true">
      <alignment horizontal="left" vertical="center"/>
    </xf>
    <xf numFmtId="0" fontId="132" fillId="15" borderId="10" xfId="31925" applyFont="true" applyFill="true" applyBorder="true" applyAlignment="true">
      <alignment vertical="center"/>
    </xf>
    <xf numFmtId="0" fontId="183" fillId="30" borderId="10" xfId="40260" applyFont="true" applyFill="true" applyAlignment="true">
      <alignment horizontal="left" vertical="center"/>
    </xf>
    <xf numFmtId="0" fontId="183" fillId="3" borderId="10" xfId="40272" applyFont="true" applyBorder="true" applyAlignment="true">
      <alignment horizontal="left" vertical="center"/>
    </xf>
    <xf numFmtId="0" fontId="183" fillId="26" borderId="106" xfId="45102" applyFont="true" applyFill="true" applyBorder="true" applyAlignment="true">
      <alignment horizontal="left" vertical="center"/>
    </xf>
    <xf numFmtId="0" fontId="183" fillId="26" borderId="107" xfId="45108" applyFont="true" applyFill="true" applyBorder="true" applyAlignment="true">
      <alignment horizontal="left" vertical="center"/>
    </xf>
    <xf numFmtId="0" fontId="183" fillId="26" borderId="108" xfId="45114" applyFont="true" applyFill="true" applyBorder="true" applyAlignment="true">
      <alignment horizontal="left" vertical="center"/>
    </xf>
    <xf numFmtId="0" fontId="183" fillId="0" borderId="106" xfId="32126" applyFont="true" applyFill="true" applyBorder="true" applyAlignment="true">
      <alignment horizontal="left" vertical="center"/>
    </xf>
    <xf numFmtId="0" fontId="183" fillId="0" borderId="107" xfId="45090" applyFont="true" applyFill="true" applyBorder="true" applyAlignment="true">
      <alignment horizontal="left" vertical="center"/>
    </xf>
    <xf numFmtId="0" fontId="183" fillId="0" borderId="107" xfId="45096" applyFont="true" applyFill="true" applyBorder="true" applyAlignment="true">
      <alignment horizontal="left" vertical="center"/>
    </xf>
    <xf numFmtId="0" fontId="183" fillId="0" borderId="107" xfId="45102" applyFont="true" applyFill="true" applyBorder="true" applyAlignment="true">
      <alignment horizontal="left" vertical="center"/>
    </xf>
    <xf numFmtId="0" fontId="183" fillId="0" borderId="107" xfId="45108" applyFont="true" applyFill="true" applyBorder="true" applyAlignment="true">
      <alignment horizontal="left" vertical="center"/>
    </xf>
    <xf numFmtId="0" fontId="183" fillId="0" borderId="107" xfId="45114" applyFont="true" applyFill="true" applyBorder="true" applyAlignment="true">
      <alignment horizontal="left" vertical="center"/>
    </xf>
    <xf numFmtId="0" fontId="183" fillId="0" borderId="107" xfId="32134" applyFont="true" applyFill="true" applyBorder="true" applyAlignment="true">
      <alignment horizontal="left" vertical="center"/>
    </xf>
    <xf numFmtId="0" fontId="183" fillId="0" borderId="107" xfId="32139" applyFont="true" applyFill="true" applyBorder="true" applyAlignment="true">
      <alignment horizontal="left" vertical="center"/>
    </xf>
    <xf numFmtId="0" fontId="183" fillId="0" borderId="107" xfId="32144" applyFont="true" applyFill="true" applyBorder="true" applyAlignment="true">
      <alignment horizontal="left" vertical="center"/>
    </xf>
    <xf numFmtId="0" fontId="183" fillId="0" borderId="107" xfId="32126" applyFont="true" applyFill="true" applyBorder="true" applyAlignment="true">
      <alignment horizontal="left" vertical="center"/>
    </xf>
    <xf numFmtId="0" fontId="183" fillId="0" borderId="107" xfId="32151" applyFont="true" applyFill="true" applyBorder="true" applyAlignment="true">
      <alignment horizontal="left" vertical="center"/>
    </xf>
    <xf numFmtId="0" fontId="183" fillId="0" borderId="107" xfId="32153" applyFont="true" applyFill="true" applyBorder="true" applyAlignment="true">
      <alignment horizontal="left" vertical="center"/>
    </xf>
    <xf numFmtId="0" fontId="132" fillId="0" borderId="108" xfId="31925" applyFont="true" applyFill="true" applyBorder="true" applyAlignment="true">
      <alignment vertical="center"/>
    </xf>
    <xf numFmtId="0" fontId="132" fillId="15" borderId="10" xfId="31925" applyFont="true" applyFill="true" applyAlignment="true">
      <alignment vertical="center"/>
    </xf>
    <xf numFmtId="0" fontId="132" fillId="15" borderId="10" xfId="31925" applyFont="true" applyFill="true"/>
    <xf numFmtId="0" fontId="185" fillId="15" borderId="10" xfId="32176" applyFont="true" applyFill="true" applyAlignment="true">
      <alignment horizontal="center" vertical="center"/>
    </xf>
    <xf numFmtId="0" fontId="183" fillId="15" borderId="10" xfId="32179" applyFont="true" applyFill="true" applyAlignment="true">
      <alignment horizontal="left" vertical="center"/>
    </xf>
    <xf numFmtId="0" fontId="183" fillId="15" borderId="10" xfId="32182" applyFont="true" applyFill="true" applyAlignment="true">
      <alignment horizontal="left" vertical="center"/>
    </xf>
    <xf numFmtId="0" fontId="183" fillId="15" borderId="10" xfId="32185" applyFont="true" applyFill="true" applyAlignment="true">
      <alignment horizontal="left" vertical="center"/>
    </xf>
    <xf numFmtId="0" fontId="183" fillId="15" borderId="10" xfId="32188" applyFont="true" applyFill="true" applyAlignment="true">
      <alignment horizontal="left" vertical="center"/>
    </xf>
    <xf numFmtId="0" fontId="183" fillId="15" borderId="10" xfId="32191" applyFont="true" applyFill="true" applyAlignment="true">
      <alignment horizontal="left" vertical="center"/>
    </xf>
    <xf numFmtId="0" fontId="183" fillId="15" borderId="10" xfId="32193" applyFont="true" applyFill="true" applyAlignment="true">
      <alignment horizontal="left" vertical="center"/>
    </xf>
    <xf numFmtId="0" fontId="183" fillId="15" borderId="10" xfId="32195" applyFont="true" applyFill="true" applyAlignment="true">
      <alignment horizontal="left" vertical="center"/>
    </xf>
    <xf numFmtId="0" fontId="185" fillId="15" borderId="10" xfId="32198" applyFont="true" applyFill="true" applyAlignment="true">
      <alignment horizontal="center" vertical="center"/>
    </xf>
    <xf numFmtId="0" fontId="183" fillId="15" borderId="10" xfId="32201" applyFont="true" applyFill="true" applyAlignment="true">
      <alignment horizontal="left" vertical="center"/>
    </xf>
    <xf numFmtId="0" fontId="183" fillId="15" borderId="10" xfId="32205" applyFont="true" applyFill="true" applyAlignment="true">
      <alignment horizontal="left" vertical="center"/>
    </xf>
    <xf numFmtId="0" fontId="183" fillId="15" borderId="10" xfId="32209" applyFont="true" applyFill="true" applyAlignment="true">
      <alignment horizontal="left" vertical="center"/>
    </xf>
    <xf numFmtId="0" fontId="183" fillId="15" borderId="10" xfId="32213" applyFont="true" applyFill="true" applyAlignment="true">
      <alignment horizontal="left" vertical="center"/>
    </xf>
    <xf numFmtId="0" fontId="183" fillId="15" borderId="10" xfId="32217" applyFont="true" applyFill="true" applyAlignment="true">
      <alignment horizontal="left" vertical="center"/>
    </xf>
    <xf numFmtId="0" fontId="183" fillId="15" borderId="10" xfId="32221" applyFont="true" applyFill="true" applyAlignment="true">
      <alignment horizontal="left" vertical="center"/>
    </xf>
    <xf numFmtId="0" fontId="132" fillId="27" borderId="10" xfId="31925" applyFont="true" applyFill="true" applyAlignment="true">
      <alignment vertical="center"/>
    </xf>
    <xf numFmtId="0" fontId="132" fillId="15" borderId="10" xfId="31925" applyFont="true" applyFill="true" applyAlignment="true">
      <alignment vertical="center" wrapText="true"/>
    </xf>
    <xf numFmtId="0" fontId="132" fillId="15" borderId="10" xfId="19344" applyFont="true" applyFill="true" applyAlignment="true"/>
    <xf numFmtId="0" fontId="132" fillId="15" borderId="10" xfId="31925" applyFont="true" applyFill="true" applyAlignment="true">
      <alignment wrapText="true"/>
    </xf>
    <xf numFmtId="0" fontId="132" fillId="3" borderId="10" xfId="31925" applyFont="true" applyAlignment="true">
      <alignment wrapText="true"/>
    </xf>
    <xf numFmtId="0" fontId="183" fillId="26" borderId="58" xfId="45138" applyFont="true" applyFill="true" applyBorder="true" applyAlignment="true">
      <alignment horizontal="left" vertical="top" wrapText="true"/>
    </xf>
    <xf numFmtId="0" fontId="183" fillId="26" borderId="59" xfId="45141" applyFont="true" applyFill="true" applyBorder="true" applyAlignment="true">
      <alignment horizontal="left" vertical="top" wrapText="true"/>
    </xf>
    <xf numFmtId="0" fontId="183" fillId="26" borderId="60" xfId="45144" applyFont="true" applyFill="true" applyBorder="true" applyAlignment="true">
      <alignment horizontal="left" vertical="top" wrapText="true"/>
    </xf>
    <xf numFmtId="0" fontId="133" fillId="3" borderId="10" xfId="19344" applyFont="true" applyAlignment="true">
      <alignment horizontal="right"/>
    </xf>
    <xf numFmtId="3" fontId="132" fillId="3" borderId="10" xfId="19344" applyNumberFormat="true" applyFont="true" applyAlignment="true"/>
    <xf numFmtId="0" fontId="132" fillId="3" borderId="10" xfId="19344" applyFont="true" applyAlignment="true"/>
    <xf numFmtId="0" fontId="183" fillId="0" borderId="10" xfId="44970" applyFont="true" applyFill="true" applyBorder="true" applyAlignment="true">
      <alignment horizontal="left" vertical="top" wrapText="true"/>
    </xf>
    <xf numFmtId="0" fontId="183" fillId="0" borderId="10" xfId="44976" applyFont="true" applyFill="true" applyBorder="true" applyAlignment="true">
      <alignment horizontal="left" vertical="top" wrapText="true"/>
    </xf>
    <xf numFmtId="0" fontId="132" fillId="0" borderId="10" xfId="31925" applyFont="true" applyFill="true" applyBorder="true" applyAlignment="true">
      <alignment wrapText="true"/>
    </xf>
    <xf numFmtId="0" fontId="183" fillId="0" borderId="10" xfId="44982" applyFont="true" applyFill="true" applyBorder="true" applyAlignment="true">
      <alignment horizontal="left" vertical="top" wrapText="true"/>
    </xf>
    <xf numFmtId="0" fontId="183" fillId="0" borderId="10" xfId="31925" applyFont="true" applyFill="true" applyBorder="true" applyAlignment="true">
      <alignment horizontal="left" vertical="top"/>
    </xf>
    <xf numFmtId="0" fontId="132" fillId="0" borderId="10" xfId="31925" applyFont="true" applyFill="true" applyBorder="true" applyAlignment="true">
      <alignment horizontal="center" vertical="center"/>
    </xf>
    <xf numFmtId="0" fontId="132" fillId="0" borderId="10" xfId="31925" applyFont="true" applyFill="true" applyBorder="true" applyAlignment="true">
      <alignment horizontal="center" vertical="center" wrapText="tru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3" borderId="10" xfId="31925" applyAlignment="true">
      <alignment horizontal="right" vertical="top" wrapText="true"/>
    </xf>
    <xf numFmtId="0" fontId="23" fillId="15" borderId="10" xfId="31925" applyFill="true" applyAlignment="true">
      <alignment horizontal="right" vertical="top" wrapText="true"/>
    </xf>
    <xf numFmtId="0" fontId="150" fillId="3" borderId="10" xfId="45178" applyFont="true" applyAlignment="true">
      <alignment horizontal="right" vertical="top" wrapText="true"/>
    </xf>
    <xf numFmtId="0" fontId="150" fillId="3" borderId="52" xfId="45179" applyFont="true" applyBorder="true" applyAlignment="true">
      <alignment horizontal="right" vertical="top" wrapText="true"/>
    </xf>
    <xf numFmtId="0" fontId="150" fillId="3" borderId="53" xfId="45180" applyFont="true" applyBorder="true" applyAlignment="true">
      <alignment horizontal="right" vertical="top" wrapText="true"/>
    </xf>
    <xf numFmtId="0" fontId="150" fillId="3" borderId="10" xfId="45181" applyFont="true" applyAlignment="true">
      <alignment horizontal="right" vertical="top" wrapText="true"/>
    </xf>
    <xf numFmtId="0" fontId="150" fillId="3" borderId="52" xfId="45182" applyFont="true" applyBorder="true" applyAlignment="true">
      <alignment horizontal="right" vertical="top" wrapText="true"/>
    </xf>
    <xf numFmtId="0" fontId="150" fillId="3" borderId="53" xfId="45183" applyFont="true" applyBorder="true" applyAlignment="true">
      <alignment horizontal="right" vertical="top" wrapText="true"/>
    </xf>
    <xf numFmtId="0" fontId="150" fillId="3" borderId="10" xfId="45169" applyFont="true" applyAlignment="true">
      <alignment horizontal="right" vertical="top" wrapText="true"/>
    </xf>
    <xf numFmtId="0" fontId="150" fillId="3" borderId="52" xfId="45170" applyFont="true" applyBorder="true" applyAlignment="true">
      <alignment horizontal="right" vertical="top" wrapText="true"/>
    </xf>
    <xf numFmtId="0" fontId="150" fillId="3" borderId="53" xfId="45171" applyFont="true" applyBorder="true" applyAlignment="true">
      <alignment horizontal="right" vertical="top" wrapText="true"/>
    </xf>
    <xf numFmtId="0" fontId="176" fillId="3" borderId="10" xfId="45131" applyFont="true" applyAlignment="true">
      <alignment horizontal="center" vertical="center" wrapText="true"/>
    </xf>
    <xf numFmtId="0" fontId="176" fillId="3" borderId="10" xfId="45132" applyFont="true" applyAlignment="true">
      <alignment horizontal="center" vertical="center" wrapText="true"/>
    </xf>
    <xf numFmtId="0" fontId="176" fillId="3" borderId="10" xfId="45133" applyFont="true" applyAlignment="true">
      <alignment horizontal="center" vertical="center" wrapText="true"/>
    </xf>
    <xf numFmtId="0" fontId="177" fillId="3" borderId="57" xfId="45134" applyFont="true" applyBorder="true" applyAlignment="true">
      <alignment horizontal="left" wrapText="true"/>
    </xf>
    <xf numFmtId="0" fontId="177" fillId="3" borderId="57" xfId="45135" applyFont="true" applyBorder="true" applyAlignment="true">
      <alignment horizontal="left" wrapText="true"/>
    </xf>
    <xf numFmtId="0" fontId="150" fillId="26" borderId="59" xfId="45140" applyFont="true" applyFill="true" applyBorder="true" applyAlignment="true">
      <alignment horizontal="left" vertical="top" wrapText="true"/>
    </xf>
    <xf numFmtId="0" fontId="150" fillId="26" borderId="60" xfId="45143" applyFont="true" applyFill="true" applyBorder="true" applyAlignment="true">
      <alignment horizontal="left" vertical="top" wrapText="true"/>
    </xf>
    <xf numFmtId="0" fontId="149" fillId="3" borderId="10" xfId="45146" applyFont="true" applyAlignment="true">
      <alignment horizontal="left" vertical="top" wrapText="true"/>
    </xf>
    <xf numFmtId="0" fontId="149" fillId="3" borderId="10" xfId="45147" applyFont="true" applyAlignment="true">
      <alignment horizontal="left" vertical="top" wrapText="true"/>
    </xf>
    <xf numFmtId="0" fontId="149" fillId="3" borderId="10" xfId="45148" applyFont="true" applyAlignment="true">
      <alignment horizontal="left" vertical="top" wrapText="true"/>
    </xf>
    <xf numFmtId="0" fontId="150" fillId="3" borderId="1" xfId="40261" applyFont="true" applyBorder="true" applyAlignment="true">
      <alignment horizontal="center" vertical="center"/>
    </xf>
    <xf numFmtId="0" fontId="150" fillId="3" borderId="82" xfId="40262" applyFont="true" applyBorder="true" applyAlignment="true">
      <alignment horizontal="center" vertical="center"/>
    </xf>
    <xf numFmtId="0" fontId="150" fillId="3" borderId="89" xfId="40263" applyFont="true" applyBorder="true" applyAlignment="true">
      <alignment horizontal="center" vertical="center"/>
    </xf>
    <xf numFmtId="0" fontId="150" fillId="3" borderId="10" xfId="45093" applyFont="true" applyBorder="true" applyAlignment="true">
      <alignment horizontal="center" vertical="center" wrapText="true"/>
    </xf>
    <xf numFmtId="0" fontId="150" fillId="3" borderId="52" xfId="45092" applyFont="true" applyBorder="true" applyAlignment="true">
      <alignment horizontal="center" vertical="center" wrapText="true"/>
    </xf>
    <xf numFmtId="0" fontId="150" fillId="3" borderId="53" xfId="45093" applyFont="true" applyBorder="true" applyAlignment="true">
      <alignment horizontal="center" vertical="center" wrapText="true"/>
    </xf>
    <xf numFmtId="0" fontId="150" fillId="3" borderId="1" xfId="45093" applyFont="true" applyBorder="true" applyAlignment="true">
      <alignment horizontal="center" vertical="center" wrapText="true"/>
    </xf>
    <xf numFmtId="0" fontId="150" fillId="3" borderId="82" xfId="45092" applyFont="true" applyBorder="true" applyAlignment="true">
      <alignment horizontal="center" vertical="center" wrapText="true"/>
    </xf>
    <xf numFmtId="0" fontId="150" fillId="3" borderId="83" xfId="45094" applyFont="true" applyBorder="true" applyAlignment="true">
      <alignment horizontal="center" vertical="center" wrapText="true"/>
    </xf>
    <xf numFmtId="0" fontId="150" fillId="26" borderId="102" xfId="45101" applyFont="true" applyFill="true" applyBorder="true" applyAlignment="true">
      <alignment horizontal="left" vertical="center" wrapText="true"/>
    </xf>
    <xf numFmtId="0" fontId="150" fillId="26" borderId="100" xfId="45107" applyFont="true" applyFill="true" applyBorder="true" applyAlignment="true">
      <alignment horizontal="left" vertical="center" wrapText="true"/>
    </xf>
    <xf numFmtId="0" fontId="150" fillId="26" borderId="105" xfId="45113" applyFont="true" applyFill="true" applyBorder="true" applyAlignment="true">
      <alignment horizontal="left" vertical="center" wrapText="true"/>
    </xf>
    <xf numFmtId="0" fontId="162" fillId="27" borderId="1" xfId="19344" applyFont="true" applyFill="true" applyBorder="true" applyAlignment="true"/>
    <xf numFmtId="0" fontId="135" fillId="3" borderId="2" xfId="19344" applyFont="true" applyBorder="true" applyAlignment="true"/>
    <xf numFmtId="0" fontId="23" fillId="15" borderId="10" xfId="31925" applyFill="true" applyAlignment="true">
      <alignment wrapText="true"/>
    </xf>
    <xf numFmtId="0" fontId="23" fillId="3" borderId="10" xfId="31925" applyAlignment="true">
      <alignment wrapText="true"/>
    </xf>
    <xf numFmtId="0" fontId="132" fillId="15" borderId="10" xfId="19344" applyFont="true" applyFill="true" applyAlignment="true">
      <alignment vertical="top" wrapText="true"/>
    </xf>
    <xf numFmtId="0" fontId="132" fillId="3" borderId="10" xfId="19344" applyFont="true" applyAlignment="true">
      <alignment wrapText="true"/>
    </xf>
    <xf numFmtId="0" fontId="69" fillId="15" borderId="10" xfId="19344" applyFont="true" applyFill="true" applyAlignment="true"/>
    <xf numFmtId="0" fontId="69" fillId="3" borderId="10" xfId="19344" applyFont="true" applyAlignment="true"/>
    <xf numFmtId="0" fontId="69" fillId="15" borderId="10" xfId="19344" applyFont="true" applyFill="true"/>
    <xf numFmtId="0" fontId="69" fillId="3" borderId="10" xfId="19344" applyFont="true"/>
    <xf numFmtId="0" fontId="150" fillId="3" borderId="3" xfId="44991" applyFont="true" applyBorder="true" applyAlignment="true">
      <alignment horizontal="center" vertical="center" wrapText="true"/>
    </xf>
    <xf numFmtId="0" fontId="150" fillId="3" borderId="52" xfId="44990" applyFont="true" applyBorder="true" applyAlignment="true">
      <alignment horizontal="center" vertical="center" wrapText="true"/>
    </xf>
    <xf numFmtId="0" fontId="150" fillId="3" borderId="53" xfId="44992" applyFont="true" applyBorder="true" applyAlignment="true">
      <alignment horizontal="center" vertical="center" wrapText="true"/>
    </xf>
    <xf numFmtId="0" fontId="150" fillId="26" borderId="102" xfId="44999" applyFont="true" applyFill="true" applyBorder="true" applyAlignment="true">
      <alignment horizontal="left" vertical="center" wrapText="true"/>
    </xf>
    <xf numFmtId="0" fontId="150" fillId="26" borderId="100" xfId="45005" applyFont="true" applyFill="true" applyBorder="true" applyAlignment="true">
      <alignment horizontal="left" vertical="center" wrapText="true"/>
    </xf>
    <xf numFmtId="0" fontId="150" fillId="26" borderId="100" xfId="4497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6" xfId="40083" applyFont="true" applyBorder="true" applyAlignment="true">
      <alignment horizontal="center" vertical="center"/>
    </xf>
    <xf numFmtId="0" fontId="150" fillId="3" borderId="10" xfId="44991" applyFont="true" applyBorder="true" applyAlignment="true">
      <alignment horizontal="center" vertical="center" wrapText="true"/>
    </xf>
    <xf numFmtId="0" fontId="150" fillId="3" borderId="53" xfId="44991" applyFont="true" applyBorder="true" applyAlignment="true">
      <alignment horizontal="center" vertical="center" wrapText="true"/>
    </xf>
    <xf numFmtId="0" fontId="150" fillId="26" borderId="102" xfId="44975" applyFont="true" applyFill="true" applyBorder="true" applyAlignment="true">
      <alignment horizontal="left" vertical="center" wrapText="true"/>
    </xf>
    <xf numFmtId="0" fontId="150" fillId="3" borderId="3" xfId="45048" applyFont="true" applyBorder="true" applyAlignment="true">
      <alignment horizontal="center" vertical="center" wrapText="true"/>
    </xf>
    <xf numFmtId="0" fontId="150" fillId="3" borderId="52" xfId="45047" applyFont="true" applyBorder="true" applyAlignment="true">
      <alignment horizontal="center" vertical="center" wrapText="true"/>
    </xf>
    <xf numFmtId="0" fontId="150" fillId="3" borderId="53" xfId="45049" applyFont="true" applyBorder="true" applyAlignment="true">
      <alignment horizontal="center" vertical="center" wrapText="true"/>
    </xf>
    <xf numFmtId="0" fontId="150" fillId="26" borderId="102" xfId="45056" applyFont="true" applyFill="true" applyBorder="true" applyAlignment="true">
      <alignment horizontal="left" vertical="center" wrapText="true"/>
    </xf>
    <xf numFmtId="0" fontId="150" fillId="26" borderId="100" xfId="45062" applyFont="true" applyFill="true" applyBorder="true" applyAlignment="true">
      <alignment horizontal="left" vertical="center" wrapText="true"/>
    </xf>
    <xf numFmtId="0" fontId="150" fillId="26" borderId="105" xfId="45062" applyFont="true" applyFill="true" applyBorder="true" applyAlignment="true">
      <alignment horizontal="left" vertical="center" wrapText="true"/>
    </xf>
    <xf numFmtId="0" fontId="150" fillId="26" borderId="100" xfId="45032" applyFont="true" applyFill="true" applyBorder="true" applyAlignment="true">
      <alignment horizontal="left" vertical="center" wrapText="true"/>
    </xf>
    <xf numFmtId="0" fontId="150" fillId="26" borderId="105" xfId="45038" applyFont="true" applyFill="true" applyBorder="true" applyAlignment="true">
      <alignment horizontal="left" vertical="center" wrapText="true"/>
    </xf>
    <xf numFmtId="170" fontId="155" fillId="2" borderId="103" xfId="31925" applyNumberFormat="true" applyFont="true" applyFill="true" applyBorder="true" applyAlignment="true">
      <alignment vertical="center" wrapText="true"/>
    </xf>
    <xf numFmtId="0" fontId="156" fillId="2" borderId="10" xfId="31925" applyFont="true" applyFill="true" applyAlignment="true">
      <alignment vertical="center" wrapText="true"/>
    </xf>
    <xf numFmtId="0" fontId="156" fillId="2" borderId="8" xfId="31925" applyFont="true" applyFill="true" applyBorder="true" applyAlignment="true">
      <alignmen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6" xfId="40203" applyFont="true" applyBorder="true" applyAlignment="true">
      <alignment horizontal="center" vertical="center"/>
    </xf>
    <xf numFmtId="0" fontId="150" fillId="3" borderId="10" xfId="45048" applyFont="true" applyBorder="true" applyAlignment="true">
      <alignment horizontal="center" vertical="center" wrapText="true"/>
    </xf>
    <xf numFmtId="0" fontId="150" fillId="3" borderId="53" xfId="45048" applyFont="true" applyBorder="true" applyAlignment="true">
      <alignment horizontal="center" vertical="center" wrapText="true"/>
    </xf>
    <xf numFmtId="0" fontId="150" fillId="3" borderId="1" xfId="40141" applyFont="true" applyBorder="true" applyAlignment="true">
      <alignment horizontal="center" vertical="center"/>
    </xf>
    <xf numFmtId="0" fontId="150" fillId="3" borderId="82" xfId="40142" applyFont="true" applyBorder="true" applyAlignment="true">
      <alignment horizontal="center" vertical="center"/>
    </xf>
    <xf numFmtId="0" fontId="150" fillId="3" borderId="89" xfId="40143" applyFont="true" applyBorder="true" applyAlignment="true">
      <alignment horizontal="center" vertical="center"/>
    </xf>
    <xf numFmtId="0" fontId="150" fillId="3" borderId="10" xfId="45021" applyFont="true" applyBorder="true" applyAlignment="true">
      <alignment horizontal="center" vertical="center" wrapText="true"/>
    </xf>
    <xf numFmtId="0" fontId="150" fillId="3" borderId="52" xfId="45020" applyFont="true" applyBorder="true" applyAlignment="true">
      <alignment horizontal="center" vertical="center" wrapText="true"/>
    </xf>
    <xf numFmtId="0" fontId="150" fillId="3" borderId="53" xfId="45021" applyFont="true" applyBorder="true" applyAlignment="true">
      <alignment horizontal="center" vertical="center" wrapText="true"/>
    </xf>
    <xf numFmtId="0" fontId="150" fillId="3" borderId="1" xfId="45021" applyFont="true" applyBorder="true" applyAlignment="true">
      <alignment horizontal="center" vertical="center" wrapText="true"/>
    </xf>
    <xf numFmtId="0" fontId="150" fillId="3" borderId="82" xfId="45020" applyFont="true" applyBorder="true" applyAlignment="true">
      <alignment horizontal="center" vertical="center" wrapText="true"/>
    </xf>
    <xf numFmtId="0" fontId="150" fillId="3" borderId="83" xfId="45022" applyFont="true" applyBorder="true" applyAlignment="true">
      <alignment horizontal="center" vertical="center" wrapText="true"/>
    </xf>
    <xf numFmtId="0" fontId="150" fillId="26" borderId="102" xfId="45029" applyFont="true" applyFill="true" applyBorder="true" applyAlignment="true">
      <alignment horizontal="left" vertical="center" wrapText="true"/>
    </xf>
    <xf numFmtId="0" fontId="150" fillId="26" borderId="100" xfId="40055"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1" xfId="44931" applyFont="true" applyBorder="true" applyAlignment="true">
      <alignment horizontal="center" vertical="center" wrapText="true"/>
    </xf>
    <xf numFmtId="0" fontId="150" fillId="3" borderId="82" xfId="44930" applyFont="true" applyBorder="true" applyAlignment="true">
      <alignment horizontal="center" vertical="center" wrapText="true"/>
    </xf>
    <xf numFmtId="0" fontId="150" fillId="3" borderId="83" xfId="44932" applyFont="true" applyBorder="true" applyAlignment="true">
      <alignment horizontal="center" vertical="center" wrapText="true"/>
    </xf>
    <xf numFmtId="0" fontId="150" fillId="26" borderId="102" xfId="44939" applyFont="true" applyFill="true" applyBorder="true" applyAlignment="true">
      <alignment horizontal="left" vertical="center" wrapText="true"/>
    </xf>
    <xf numFmtId="0" fontId="150" fillId="26" borderId="100" xfId="44945" applyFont="true" applyFill="true" applyBorder="true" applyAlignment="true">
      <alignment horizontal="left" vertical="center" wrapText="true"/>
    </xf>
    <xf numFmtId="0" fontId="150" fillId="26" borderId="105" xfId="4495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6"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3" borderId="53" xfId="44962" applyFont="true" applyBorder="true" applyAlignment="true">
      <alignment horizontal="center" vertical="center" wrapText="true"/>
    </xf>
    <xf numFmtId="0" fontId="150" fillId="3" borderId="1" xfId="39961" applyFont="true" applyBorder="true" applyAlignment="true">
      <alignment horizontal="center" vertical="center"/>
    </xf>
    <xf numFmtId="0" fontId="150" fillId="3" borderId="82" xfId="39962" applyFont="true" applyBorder="true" applyAlignment="true">
      <alignment horizontal="center" vertical="center"/>
    </xf>
    <xf numFmtId="0" fontId="150" fillId="3" borderId="89" xfId="39963" applyFont="true" applyBorder="true" applyAlignment="true">
      <alignment horizontal="center" vertical="center"/>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105"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26" borderId="100" xfId="40235"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100"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2" xfId="39968" applyFont="true" applyBorder="true" applyAlignment="true">
      <alignment horizontal="center" vertical="center" wrapText="true"/>
    </xf>
    <xf numFmtId="0" fontId="150" fillId="3" borderId="89"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83"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2" xfId="40028" applyFont="true" applyBorder="true" applyAlignment="true">
      <alignment horizontal="center" vertical="center" wrapText="true"/>
    </xf>
    <xf numFmtId="0" fontId="150" fillId="3" borderId="89"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3" xfId="40029"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6"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2" xfId="40148" applyFont="true" applyBorder="true" applyAlignment="true">
      <alignment horizontal="center" vertical="center" wrapText="true"/>
    </xf>
    <xf numFmtId="0" fontId="150" fillId="3" borderId="89"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3" borderId="83"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2" xfId="40208" applyFont="true" applyBorder="true" applyAlignment="true">
      <alignment horizontal="center" vertical="center" wrapText="true"/>
    </xf>
    <xf numFmtId="0" fontId="150" fillId="3" borderId="89" xfId="40209" applyFont="true" applyBorder="true" applyAlignment="true">
      <alignment horizontal="center" vertical="center" wrapText="true"/>
    </xf>
    <xf numFmtId="0" fontId="150" fillId="26" borderId="59" xfId="40537"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82" xfId="40396" applyFont="true" applyBorder="true" applyAlignment="true">
      <alignment horizontal="center" vertical="center" wrapText="true"/>
    </xf>
    <xf numFmtId="0" fontId="150" fillId="3" borderId="89"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3"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2" applyFont="true" applyFill="true" applyBorder="true" applyAlignment="true">
      <alignment horizontal="left" vertical="center" wrapText="true"/>
    </xf>
    <xf numFmtId="0" fontId="150" fillId="26" borderId="60" xfId="45068" applyFont="true" applyFill="true" applyBorder="true" applyAlignment="true">
      <alignment horizontal="left" vertical="center" wrapText="true"/>
    </xf>
    <xf numFmtId="0" fontId="150" fillId="3" borderId="1" xfId="40209" applyFont="true" applyBorder="true" applyAlignment="true">
      <alignment horizontal="center" vertical="center" wrapText="true"/>
    </xf>
    <xf numFmtId="0" fontId="150" fillId="3" borderId="83"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2" xfId="40268" applyFont="true" applyBorder="true" applyAlignment="true">
      <alignment horizontal="center" vertical="center" wrapText="true"/>
    </xf>
    <xf numFmtId="0" fontId="150" fillId="3" borderId="89"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3" xfId="40269" applyFont="true" applyBorder="true" applyAlignment="true">
      <alignment horizontal="center"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2" xfId="40328" applyFont="true" applyBorder="true" applyAlignment="true">
      <alignment horizontal="center" vertical="center" wrapText="true"/>
    </xf>
    <xf numFmtId="0" fontId="150" fillId="3" borderId="89"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3"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23" fillId="3" borderId="10" xfId="19344" applyAlignment="true">
      <alignment horizontal="right" vertical="top" wrapText="true"/>
    </xf>
    <xf numFmtId="0" fontId="23" fillId="15" borderId="10" xfId="19344" applyFill="true" applyAlignment="true">
      <alignment horizontal="right" vertical="top" wrapText="true"/>
    </xf>
    <xf numFmtId="0" fontId="150" fillId="3" borderId="10" xfId="45461" applyFont="true" applyAlignment="true">
      <alignment horizontal="right" vertical="top" wrapText="true"/>
    </xf>
    <xf numFmtId="0" fontId="150" fillId="3" borderId="52" xfId="45462" applyFont="true" applyBorder="true" applyAlignment="true">
      <alignment horizontal="right" vertical="top" wrapText="true"/>
    </xf>
    <xf numFmtId="0" fontId="150" fillId="3" borderId="53" xfId="45463" applyFont="true" applyBorder="true" applyAlignment="true">
      <alignment horizontal="right" vertical="top" wrapText="true"/>
    </xf>
    <xf numFmtId="0" fontId="150" fillId="3" borderId="10" xfId="45452" applyFont="true" applyAlignment="true">
      <alignment horizontal="right" vertical="top" wrapText="true"/>
    </xf>
    <xf numFmtId="0" fontId="150" fillId="3" borderId="52" xfId="45453" applyFont="true" applyBorder="true" applyAlignment="true">
      <alignment horizontal="right" vertical="top" wrapText="true"/>
    </xf>
    <xf numFmtId="0" fontId="150" fillId="3" borderId="53" xfId="45454" applyFont="true" applyBorder="true" applyAlignment="true">
      <alignment horizontal="right" vertical="top" wrapText="true"/>
    </xf>
    <xf numFmtId="0" fontId="150" fillId="3" borderId="10" xfId="45442" applyFont="true" applyAlignment="true">
      <alignment horizontal="right" vertical="top" wrapText="true"/>
    </xf>
    <xf numFmtId="0" fontId="150" fillId="3" borderId="52" xfId="45443" applyFont="true" applyBorder="true" applyAlignment="true">
      <alignment horizontal="right" vertical="top" wrapText="true"/>
    </xf>
    <xf numFmtId="0" fontId="150" fillId="3" borderId="53" xfId="45444" applyFont="true" applyBorder="true" applyAlignment="true">
      <alignment horizontal="right" vertical="top" wrapText="true"/>
    </xf>
    <xf numFmtId="0" fontId="176" fillId="3" borderId="10" xfId="45403" applyFont="true" applyAlignment="true">
      <alignment horizontal="center" vertical="center" wrapText="true"/>
    </xf>
    <xf numFmtId="0" fontId="176" fillId="3" borderId="10" xfId="45404" applyFont="true" applyAlignment="true">
      <alignment horizontal="center" vertical="center" wrapText="true"/>
    </xf>
    <xf numFmtId="0" fontId="176" fillId="3" borderId="10" xfId="45405" applyFont="true" applyAlignment="true">
      <alignment horizontal="center" vertical="center" wrapText="true"/>
    </xf>
    <xf numFmtId="0" fontId="177" fillId="3" borderId="57" xfId="45406" applyFont="true" applyBorder="true" applyAlignment="true">
      <alignment horizontal="left" wrapText="true"/>
    </xf>
    <xf numFmtId="0" fontId="177" fillId="3" borderId="57" xfId="45407" applyFont="true" applyBorder="true" applyAlignment="true">
      <alignment horizontal="left" wrapText="true"/>
    </xf>
    <xf numFmtId="0" fontId="150" fillId="26" borderId="59" xfId="45412" applyFont="true" applyFill="true" applyBorder="true" applyAlignment="true">
      <alignment horizontal="left" vertical="top" wrapText="true"/>
    </xf>
    <xf numFmtId="0" fontId="150" fillId="26" borderId="60" xfId="45415" applyFont="true" applyFill="true" applyBorder="true" applyAlignment="true">
      <alignment horizontal="left" vertical="top" wrapText="true"/>
    </xf>
    <xf numFmtId="0" fontId="149" fillId="3" borderId="10" xfId="45418" applyFont="true" applyAlignment="true">
      <alignment horizontal="left" vertical="top" wrapText="true"/>
    </xf>
    <xf numFmtId="0" fontId="149" fillId="3" borderId="10" xfId="45419" applyFont="true" applyAlignment="true">
      <alignment horizontal="left" vertical="top" wrapText="true"/>
    </xf>
    <xf numFmtId="0" fontId="149" fillId="3" borderId="10" xfId="45420" applyFont="true" applyAlignment="true">
      <alignment horizontal="left" vertical="top" wrapText="true"/>
    </xf>
    <xf numFmtId="0" fontId="150" fillId="26" borderId="102" xfId="45379" applyFont="true" applyFill="true" applyBorder="true" applyAlignment="true">
      <alignment horizontal="left" vertical="center" wrapText="true"/>
    </xf>
    <xf numFmtId="0" fontId="150" fillId="26" borderId="100" xfId="45379" applyFont="true" applyFill="true" applyBorder="true" applyAlignment="true">
      <alignment horizontal="left" vertical="center" wrapText="true"/>
    </xf>
    <xf numFmtId="0" fontId="150" fillId="26" borderId="100" xfId="45385" applyFont="true" applyFill="true" applyBorder="true" applyAlignment="true">
      <alignment horizontal="left" vertical="center" wrapText="true"/>
    </xf>
    <xf numFmtId="0" fontId="150" fillId="3" borderId="10" xfId="45365" applyFont="true" applyBorder="true" applyAlignment="true">
      <alignment horizontal="center" vertical="center" wrapText="true"/>
    </xf>
    <xf numFmtId="0" fontId="150" fillId="3" borderId="52" xfId="45364" applyFont="true" applyBorder="true" applyAlignment="true">
      <alignment horizontal="center" vertical="center" wrapText="true"/>
    </xf>
    <xf numFmtId="0" fontId="150" fillId="3" borderId="53" xfId="45365" applyFont="true" applyBorder="true" applyAlignment="true">
      <alignment horizontal="center" vertical="center" wrapText="true"/>
    </xf>
    <xf numFmtId="0" fontId="150" fillId="3" borderId="1" xfId="45365" applyFont="true" applyBorder="true" applyAlignment="true">
      <alignment horizontal="center" vertical="center" wrapText="true"/>
    </xf>
    <xf numFmtId="0" fontId="150" fillId="3" borderId="82" xfId="45364" applyFont="true" applyBorder="true" applyAlignment="true">
      <alignment horizontal="center" vertical="center" wrapText="true"/>
    </xf>
    <xf numFmtId="0" fontId="150" fillId="3" borderId="83" xfId="45365" applyFont="true" applyBorder="true" applyAlignment="true">
      <alignment horizontal="center" vertical="center" wrapText="true"/>
    </xf>
    <xf numFmtId="0" fontId="150" fillId="26" borderId="102" xfId="45373" applyFont="true" applyFill="true" applyBorder="true" applyAlignment="true">
      <alignment horizontal="left" vertical="center" wrapText="true"/>
    </xf>
    <xf numFmtId="0" fontId="150" fillId="26" borderId="105" xfId="45379" applyFont="true" applyFill="true" applyBorder="true" applyAlignment="true">
      <alignment horizontal="left" vertical="center" wrapText="true"/>
    </xf>
    <xf numFmtId="0" fontId="23" fillId="15" borderId="10" xfId="19344" applyFill="true" applyAlignment="true">
      <alignment wrapText="true"/>
    </xf>
    <xf numFmtId="0" fontId="23" fillId="3" borderId="10" xfId="19344" applyAlignment="true">
      <alignment wrapText="true"/>
    </xf>
    <xf numFmtId="0" fontId="23" fillId="15" borderId="10" xfId="19344" applyFill="true" applyAlignment="true">
      <alignment vertical="top" wrapText="true"/>
    </xf>
    <xf numFmtId="0" fontId="150" fillId="3" borderId="1" xfId="45206" applyFont="true" applyBorder="true" applyAlignment="true">
      <alignment horizontal="center" vertical="center" wrapText="true"/>
    </xf>
    <xf numFmtId="0" fontId="150" fillId="3" borderId="82" xfId="45205" applyFont="true" applyBorder="true" applyAlignment="true">
      <alignment horizontal="center" vertical="center" wrapText="true"/>
    </xf>
    <xf numFmtId="0" fontId="150" fillId="3" borderId="83" xfId="45206" applyFont="true" applyBorder="true" applyAlignment="true">
      <alignment horizontal="center" vertical="center" wrapText="true"/>
    </xf>
    <xf numFmtId="0" fontId="150" fillId="26" borderId="102" xfId="45214" applyFont="true" applyFill="true" applyBorder="true" applyAlignment="true">
      <alignment horizontal="left" vertical="center" wrapText="true"/>
    </xf>
    <xf numFmtId="0" fontId="150" fillId="26" borderId="100" xfId="45220" applyFont="true" applyFill="true" applyBorder="true" applyAlignment="true">
      <alignment horizontal="left" vertical="center" wrapText="true"/>
    </xf>
    <xf numFmtId="0" fontId="150" fillId="26" borderId="105" xfId="45226" applyFont="true" applyFill="true" applyBorder="true" applyAlignment="true">
      <alignment horizontal="left" vertical="center" wrapText="true"/>
    </xf>
    <xf numFmtId="170" fontId="155" fillId="2" borderId="103"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26" borderId="102" xfId="45274" applyFont="true" applyFill="true" applyBorder="true" applyAlignment="true">
      <alignment horizontal="left" vertical="center" wrapText="true"/>
    </xf>
    <xf numFmtId="0" fontId="150" fillId="26" borderId="100" xfId="45280" applyFont="true" applyFill="true" applyBorder="true" applyAlignment="true">
      <alignment horizontal="left" vertical="center" wrapText="true"/>
    </xf>
    <xf numFmtId="0" fontId="150" fillId="3" borderId="10" xfId="45266" applyFont="true" applyBorder="true" applyAlignment="true">
      <alignment horizontal="center" vertical="center" wrapText="true"/>
    </xf>
    <xf numFmtId="0" fontId="150" fillId="3" borderId="52" xfId="45265" applyFont="true" applyBorder="true" applyAlignment="true">
      <alignment horizontal="center" vertical="center" wrapText="true"/>
    </xf>
    <xf numFmtId="0" fontId="150" fillId="3" borderId="53" xfId="45266" applyFont="true" applyBorder="true" applyAlignment="true">
      <alignment horizontal="center" vertical="center" wrapText="true"/>
    </xf>
    <xf numFmtId="0" fontId="150" fillId="3" borderId="3" xfId="45266" applyFont="true" applyBorder="true" applyAlignment="true">
      <alignment horizontal="center" vertical="center" wrapText="true"/>
    </xf>
    <xf numFmtId="0" fontId="150" fillId="26" borderId="101" xfId="40247" applyFont="true" applyFill="true" applyBorder="true" applyAlignment="true">
      <alignment horizontal="left" vertical="center" wrapText="true"/>
    </xf>
    <xf numFmtId="0" fontId="150" fillId="26" borderId="102" xfId="45331" applyFont="true" applyFill="true" applyBorder="true" applyAlignment="true">
      <alignment horizontal="left" vertical="center" wrapText="true"/>
    </xf>
    <xf numFmtId="0" fontId="150" fillId="26" borderId="100" xfId="45337" applyFont="true" applyFill="true" applyBorder="true" applyAlignment="true">
      <alignment horizontal="left" vertical="center" wrapText="true"/>
    </xf>
    <xf numFmtId="0" fontId="150" fillId="26" borderId="102" xfId="45337" applyFont="true" applyFill="true" applyBorder="true" applyAlignment="true">
      <alignment horizontal="left" vertical="center" wrapText="true"/>
    </xf>
    <xf numFmtId="0" fontId="150" fillId="26" borderId="105" xfId="45337" applyFont="true" applyFill="true" applyBorder="true" applyAlignment="true">
      <alignment horizontal="left" vertical="center" wrapText="true"/>
    </xf>
    <xf numFmtId="0" fontId="150" fillId="26" borderId="100" xfId="45307" applyFont="true" applyFill="true" applyBorder="true" applyAlignment="true">
      <alignment horizontal="left" vertical="center" wrapText="true"/>
    </xf>
    <xf numFmtId="0" fontId="150" fillId="26" borderId="105" xfId="45313" applyFont="true" applyFill="true" applyBorder="true" applyAlignment="true">
      <alignment horizontal="left" vertical="center" wrapText="true"/>
    </xf>
    <xf numFmtId="0" fontId="150" fillId="3" borderId="10" xfId="45323" applyFont="true" applyBorder="true" applyAlignment="true">
      <alignment horizontal="center" vertical="center" wrapText="true"/>
    </xf>
    <xf numFmtId="0" fontId="150" fillId="3" borderId="52" xfId="45322" applyFont="true" applyBorder="true" applyAlignment="true">
      <alignment horizontal="center" vertical="center" wrapText="true"/>
    </xf>
    <xf numFmtId="0" fontId="150" fillId="3" borderId="53" xfId="45323" applyFont="true" applyBorder="true" applyAlignment="true">
      <alignment horizontal="center" vertical="center" wrapText="true"/>
    </xf>
    <xf numFmtId="0" fontId="150" fillId="3" borderId="3" xfId="45323" applyFont="true" applyBorder="true" applyAlignment="true">
      <alignment horizontal="center" vertical="center" wrapText="true"/>
    </xf>
    <xf numFmtId="0" fontId="150" fillId="3" borderId="10" xfId="45296" applyFont="true" applyBorder="true" applyAlignment="true">
      <alignment horizontal="center" vertical="center" wrapText="true"/>
    </xf>
    <xf numFmtId="0" fontId="150" fillId="3" borderId="52" xfId="45295" applyFont="true" applyBorder="true" applyAlignment="true">
      <alignment horizontal="center" vertical="center" wrapText="true"/>
    </xf>
    <xf numFmtId="0" fontId="150" fillId="3" borderId="53" xfId="45296" applyFont="true" applyBorder="true" applyAlignment="true">
      <alignment horizontal="center" vertical="center" wrapText="true"/>
    </xf>
    <xf numFmtId="0" fontId="150" fillId="3" borderId="1" xfId="45296" applyFont="true" applyBorder="true" applyAlignment="true">
      <alignment horizontal="center" vertical="center" wrapText="true"/>
    </xf>
    <xf numFmtId="0" fontId="150" fillId="3" borderId="82" xfId="45295" applyFont="true" applyBorder="true" applyAlignment="true">
      <alignment horizontal="center" vertical="center" wrapText="true"/>
    </xf>
    <xf numFmtId="0" fontId="150" fillId="3" borderId="83" xfId="45296" applyFont="true" applyBorder="true" applyAlignment="true">
      <alignment horizontal="center" vertical="center" wrapText="true"/>
    </xf>
    <xf numFmtId="0" fontId="150" fillId="26" borderId="102" xfId="45304" applyFont="true" applyFill="true" applyBorder="true" applyAlignment="true">
      <alignment horizontal="left" vertical="center" wrapText="true"/>
    </xf>
    <xf numFmtId="0" fontId="150" fillId="3" borderId="10" xfId="45206" applyFont="true" applyBorder="true" applyAlignment="true">
      <alignment horizontal="center" vertical="center" wrapText="true"/>
    </xf>
    <xf numFmtId="0" fontId="150" fillId="3" borderId="52" xfId="45205" applyFont="true" applyBorder="true" applyAlignment="true">
      <alignment horizontal="center" vertical="center" wrapText="true"/>
    </xf>
    <xf numFmtId="0" fontId="150" fillId="3" borderId="53" xfId="45206" applyFont="true" applyBorder="true" applyAlignment="true">
      <alignment horizontal="center" vertical="center" wrapText="true"/>
    </xf>
    <xf numFmtId="0" fontId="150" fillId="26" borderId="102" xfId="45250" applyFont="true" applyFill="true" applyBorder="true" applyAlignment="true">
      <alignment horizontal="left" vertical="center" wrapText="true"/>
    </xf>
    <xf numFmtId="0" fontId="150" fillId="26" borderId="100" xfId="45250" applyFont="true" applyFill="true" applyBorder="true" applyAlignment="true">
      <alignment horizontal="left" vertical="center" wrapText="true"/>
    </xf>
    <xf numFmtId="0" fontId="150" fillId="3" borderId="10" xfId="45236" applyFont="true" applyBorder="true" applyAlignment="true">
      <alignment horizontal="center" vertical="center" wrapText="true"/>
    </xf>
    <xf numFmtId="0" fontId="150" fillId="3" borderId="52" xfId="45235" applyFont="true" applyBorder="true" applyAlignment="true">
      <alignment horizontal="center" vertical="center" wrapText="true"/>
    </xf>
    <xf numFmtId="0" fontId="150" fillId="3" borderId="53" xfId="45236" applyFont="true" applyBorder="true" applyAlignment="true">
      <alignment horizontal="center" vertical="center" wrapText="true"/>
    </xf>
    <xf numFmtId="0" fontId="150" fillId="3" borderId="3" xfId="45236" applyFont="true" applyBorder="true" applyAlignment="true">
      <alignment horizontal="center" vertical="center" wrapText="true"/>
    </xf>
    <xf numFmtId="0" fontId="150" fillId="26" borderId="59" xfId="45337" applyFont="true" applyFill="true" applyBorder="true" applyAlignment="true">
      <alignment horizontal="left" vertical="center" wrapText="true"/>
    </xf>
    <xf numFmtId="0" fontId="150" fillId="26" borderId="60" xfId="45343" applyFont="true" applyFill="true" applyBorder="true" applyAlignment="true">
      <alignment horizontal="left" vertical="center" wrapText="true"/>
    </xf>
    <xf numFmtId="0" fontId="150" fillId="26" borderId="59" xfId="45379" applyFont="true" applyFill="true" applyBorder="true" applyAlignment="true">
      <alignment horizontal="left" vertical="center" wrapText="true"/>
    </xf>
    <xf numFmtId="0" fontId="150" fillId="26" borderId="60" xfId="45385" applyFont="true" applyFill="true" applyBorder="true" applyAlignment="true">
      <alignment horizontal="left" vertical="center" wrapText="true"/>
    </xf>
  </cellXfs>
  <cellStyles count="45476">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788 3" xfId="45074" xr:uid="{60095AB4-AD6B-44BF-99E6-053737D69822}"/>
    <cellStyle name="style1487802716881" xfId="131" xr:uid="{00000000-0005-0000-0000-0000C4000000}"/>
    <cellStyle name="style1487802716881 2" xfId="19389" xr:uid="{00000000-0005-0000-0000-0000C5000000}"/>
    <cellStyle name="style1487802716881 3" xfId="45075" xr:uid="{9CA3B70A-232D-4644-9E65-645EFABD08FB}"/>
    <cellStyle name="style1487802716975" xfId="132" xr:uid="{00000000-0005-0000-0000-0000C6000000}"/>
    <cellStyle name="style1487802716975 2" xfId="19390" xr:uid="{00000000-0005-0000-0000-0000C7000000}"/>
    <cellStyle name="style1487802716975 3" xfId="45076" xr:uid="{DF480BF3-4651-417F-AC56-6AE0AE8294E3}"/>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558973078720" xfId="45421" xr:uid="{28E19716-21DE-460B-A273-2CD16945F0B8}"/>
    <cellStyle name="style1558973078798" xfId="45424" xr:uid="{6E41C985-3EC6-49C6-A209-B16B1693A940}"/>
    <cellStyle name="style1558973078923" xfId="45427" xr:uid="{A338CFDF-DB90-4575-AAFB-F620DDD92D66}"/>
    <cellStyle name="style1558973078954" xfId="45430" xr:uid="{8921E62B-DBE7-4927-9A47-E464CF1D62CA}"/>
    <cellStyle name="style1558973078985" xfId="45433" xr:uid="{9CE7D838-442A-4EB0-AC47-7FC76CB98695}"/>
    <cellStyle name="style1558973079032" xfId="45434" xr:uid="{5C3EE832-E916-4343-B6B0-BB977C3FB1E1}"/>
    <cellStyle name="style1558973079079" xfId="45440" xr:uid="{F9A69FEC-6DBB-4A68-AE61-8575B338D14B}"/>
    <cellStyle name="style1558973079175" xfId="45443" xr:uid="{29CF3D89-4E13-4121-A143-CABD22008D65}"/>
    <cellStyle name="style1558973079206" xfId="45444" xr:uid="{8C9902BF-ED22-4F72-BD55-6B75A3E24EEE}"/>
    <cellStyle name="style1558973079222" xfId="45442" xr:uid="{76F6BDFB-DFF7-4F6F-BB42-588FC35D2874}"/>
    <cellStyle name="style1558973079253" xfId="45445" xr:uid="{960ACF4F-45BA-4860-AEF1-223CB370A2E9}"/>
    <cellStyle name="style1558973079284" xfId="45446" xr:uid="{DBBC3341-C2F2-4E2C-ABC9-A75A2CED30B0}"/>
    <cellStyle name="style1558973079316" xfId="45447" xr:uid="{64764951-6CE0-4F7B-AF7A-ED773A132F0E}"/>
    <cellStyle name="style1558973079394" xfId="45448" xr:uid="{EF13E675-4F96-4761-BA3D-1CF0E12FE997}"/>
    <cellStyle name="style1558973079427" xfId="45449" xr:uid="{80C3F4B3-8FB1-4601-96C7-069B877ED631}"/>
    <cellStyle name="style1558973079458" xfId="45450" xr:uid="{FAB9747E-4145-4690-B1CE-AEDF1EF84EC3}"/>
    <cellStyle name="style1558973079521" xfId="45470" xr:uid="{F5AF6AC8-274F-4962-A0F0-93CC63D7A48F}"/>
    <cellStyle name="style1558973079536" xfId="45471" xr:uid="{CA4D0894-06BD-48A6-B687-2041D21F9376}"/>
    <cellStyle name="style1558973094776" xfId="45422" xr:uid="{CB20AC36-716B-4BD9-BB02-020F1B8F6447}"/>
    <cellStyle name="style1558973094823" xfId="45425" xr:uid="{F62A5A44-88BB-4FED-8330-3D5E6F819C92}"/>
    <cellStyle name="style1558973094932" xfId="45428" xr:uid="{7BC943C0-3036-4879-B39F-AF3C177ABC5A}"/>
    <cellStyle name="style1558973094963" xfId="45431" xr:uid="{034ADFC7-E289-4BD1-916F-5F053F64AAE2}"/>
    <cellStyle name="style1558973094994" xfId="45436" xr:uid="{833AC3B9-A783-4A77-8759-F74EBAE27CFC}"/>
    <cellStyle name="style1558973095049" xfId="45438" xr:uid="{DBF2D799-69E0-45D0-8BFB-57007AC09649}"/>
    <cellStyle name="style1558973095090" xfId="45441" xr:uid="{1E9B92EC-23F5-46FD-9CB6-C51F1028067F}"/>
    <cellStyle name="style1558973095121" xfId="45451" xr:uid="{99D08E14-E610-4B0B-AD8C-E37C5F6FF228}"/>
    <cellStyle name="style1558973095183" xfId="45462" xr:uid="{578DBFB8-BDBF-4BDE-B1C9-78BF7BA2D1A6}"/>
    <cellStyle name="style1558973095215" xfId="45463" xr:uid="{D5A431A1-A77E-4EE6-9C4C-7EFD59EEA780}"/>
    <cellStyle name="style1558973095230" xfId="45461" xr:uid="{F2D71A82-A948-4CE0-B23E-3EBF36FA61AD}"/>
    <cellStyle name="style1558973095261" xfId="45464" xr:uid="{DCF7111E-F951-43DE-AA3B-C6EDAEA0D84F}"/>
    <cellStyle name="style1558973095277" xfId="45465" xr:uid="{FC0F9B62-FA74-47CA-B9BC-AEA7B5997CAE}"/>
    <cellStyle name="style1558973095308" xfId="45466" xr:uid="{5E3CF745-F22B-4FCA-8E02-ED23CA338147}"/>
    <cellStyle name="style1558973095371" xfId="45467" xr:uid="{3EA49B7B-3876-419D-8382-D1E7563E4C35}"/>
    <cellStyle name="style1558973095402" xfId="45468" xr:uid="{4A4CB92A-C648-46B6-8F6E-D635FDB28939}"/>
    <cellStyle name="style1558973095421" xfId="45469" xr:uid="{A6E3851A-27AC-47B2-B551-3BD00FA55207}"/>
    <cellStyle name="style1558973095483" xfId="45474" xr:uid="{1EF21ACE-2C6A-47E9-9DDD-D72EA40AEB39}"/>
    <cellStyle name="style1558973095499" xfId="45475" xr:uid="{A712D52E-E069-4247-B392-1427B91170AF}"/>
    <cellStyle name="style1558973109293" xfId="45423" xr:uid="{B0E6C148-8F9F-41A8-94C8-333B1B591760}"/>
    <cellStyle name="style1558973109340" xfId="45426" xr:uid="{A9A53270-30A3-4649-8323-00696C6E57F1}"/>
    <cellStyle name="style1558973109445" xfId="45429" xr:uid="{CE999F4C-1277-474C-98DD-F6F913DEBA74}"/>
    <cellStyle name="style1558973109476" xfId="45432" xr:uid="{E1ADF660-5B2E-4F4E-BA25-8950A1E11428}"/>
    <cellStyle name="style1558973109507" xfId="45435" xr:uid="{48467BA7-347F-4022-AC2B-C9E042DCAD93}"/>
    <cellStyle name="style1558973109554" xfId="45437" xr:uid="{58477B10-A8AC-42AF-BF0C-B176793905C9}"/>
    <cellStyle name="style1558973109585" xfId="45439" xr:uid="{69F1186B-59A2-45FB-A5E6-5DD5EC7E977F}"/>
    <cellStyle name="style1558973109679" xfId="45453" xr:uid="{2CF8750F-3630-4E11-AB34-FCBCDF183068}"/>
    <cellStyle name="style1558973109694" xfId="45454" xr:uid="{4958A4E5-29B6-4C20-895D-313A9C8A2466}"/>
    <cellStyle name="style1558973109726" xfId="45452" xr:uid="{30B587E7-812D-452D-9A5E-2089DF8E9BF4}"/>
    <cellStyle name="style1558973109741" xfId="45455" xr:uid="{0E4B9368-83C2-4BDD-BADB-1693B7935BC7}"/>
    <cellStyle name="style1558973109773" xfId="45456" xr:uid="{5E3B0A30-1290-41C0-8071-90C7A9B16641}"/>
    <cellStyle name="style1558973109804" xfId="45457" xr:uid="{6CEDADE8-D08B-45DF-BCBD-BC6F049B0A2A}"/>
    <cellStyle name="style1558973109866" xfId="45458" xr:uid="{D8209282-E50D-4074-B1A3-3211579C6084}"/>
    <cellStyle name="style1558973109898" xfId="45459" xr:uid="{B972DB75-3D06-47FC-8689-EF5C240FF0FC}"/>
    <cellStyle name="style1558973109908" xfId="45460" xr:uid="{7DCD2C06-1BCB-4377-A470-D62C7FA2202C}"/>
    <cellStyle name="style1558973109971" xfId="45472" xr:uid="{39CF2CA3-D4F1-40F1-BB32-FB24232E741C}"/>
    <cellStyle name="style1558973110002" xfId="45473" xr:uid="{1FBB243B-FD26-4659-8AB8-91199FAB0B59}"/>
    <cellStyle name="style1558973597332" xfId="45202" xr:uid="{B3ACDCDB-401C-4411-824A-C832E91EA573}"/>
    <cellStyle name="style1558973597363" xfId="45203" xr:uid="{125F14AA-3A50-4194-9825-AA7D16D4BD98}"/>
    <cellStyle name="style1558973597379" xfId="45208" xr:uid="{77CB3046-58B0-4DC7-9990-87C335D8E56F}"/>
    <cellStyle name="style1558973597410" xfId="45209" xr:uid="{6796E9A7-16B6-4301-A3A4-EDDCCDFE2282}"/>
    <cellStyle name="style1558973597457" xfId="45205" xr:uid="{66838974-902B-4008-80F6-9E1A58752AED}"/>
    <cellStyle name="style1558973597484" xfId="45206" xr:uid="{827CBE38-3464-4006-A91D-6B3AE648D853}"/>
    <cellStyle name="style1558973597504" xfId="45204" xr:uid="{6BBCF053-817D-4F04-A5A6-17F80E241F07}"/>
    <cellStyle name="style1558973597520" xfId="45207" xr:uid="{BF346EE2-A709-4F1E-B3FD-25066B097FB7}"/>
    <cellStyle name="style1558973597551" xfId="45210" xr:uid="{7DB1EA1E-F694-4C80-9F88-C4F77549889F}"/>
    <cellStyle name="style1558973597567" xfId="45211" xr:uid="{CA95A8A6-3CA5-486A-B5DD-EE559D82ED64}"/>
    <cellStyle name="style1558973597583" xfId="45212" xr:uid="{0C9EB23F-94E9-4B2B-AD57-9A017E5D9D65}"/>
    <cellStyle name="style1558973597614" xfId="45213" xr:uid="{852DFC48-6E4D-4BFE-AC84-E9376444F3BF}"/>
    <cellStyle name="style1558973597629" xfId="45214" xr:uid="{85032AF4-1B18-4154-943F-77B96A3C4C32}"/>
    <cellStyle name="style1558973597661" xfId="45220" xr:uid="{76AF24E5-7D53-4B28-9159-A420ADA66205}"/>
    <cellStyle name="style1558973597693" xfId="45215" xr:uid="{A781B51D-49EA-45B2-B5C0-2AF29A27B4BE}"/>
    <cellStyle name="style1558973597709" xfId="45221" xr:uid="{89C6CB3D-88BC-4EC3-806B-D18A819A2720}"/>
    <cellStyle name="style1558973597740" xfId="45226" xr:uid="{BAD26508-4B0F-4C90-B13E-A002CA576839}"/>
    <cellStyle name="style1558973597756" xfId="45227" xr:uid="{C11A6450-7152-49F1-9A9D-C5E2493C2478}"/>
    <cellStyle name="style1558973597787" xfId="45216" xr:uid="{343BCFE4-EA71-43B1-84ED-B289CF692F10}"/>
    <cellStyle name="style1558973597818" xfId="45217" xr:uid="{85298663-3604-4A13-AA08-DBBC15B8A44B}"/>
    <cellStyle name="style1558973597834" xfId="45218" xr:uid="{6F9F2BE8-6EBB-4362-8967-52B41E2CD93A}"/>
    <cellStyle name="style1558973597865" xfId="45219" xr:uid="{F4F83D02-04F1-4043-BECD-DF73C3976E97}"/>
    <cellStyle name="style1558973597881" xfId="45222" xr:uid="{6ADF9A01-6829-43EB-A36C-68F653D4B77D}"/>
    <cellStyle name="style1558973597912" xfId="45223" xr:uid="{9BEA9333-E61B-4A80-947A-2C24D2814017}"/>
    <cellStyle name="style1558973597943" xfId="45224" xr:uid="{7B6DB212-C68F-4B81-80A2-DA1A0C7FCB3D}"/>
    <cellStyle name="style1558973597959" xfId="45225" xr:uid="{379A7BB4-E12C-40CF-B592-779D31343D0E}"/>
    <cellStyle name="style1558973597990" xfId="45228" xr:uid="{1120B940-7C78-47A6-91CB-245319B372A8}"/>
    <cellStyle name="style1558973598006" xfId="45229" xr:uid="{812C4B98-4649-4B0C-9047-9FD5DB9EFF7E}"/>
    <cellStyle name="style1558973598046" xfId="45230" xr:uid="{DF2CD388-F475-4106-8D62-03BD8EB737EA}"/>
    <cellStyle name="style1558973598071" xfId="45231" xr:uid="{46B70E85-B766-4FFF-9DD4-098ACB7534B8}"/>
    <cellStyle name="style1558973611914" xfId="45232" xr:uid="{5200E610-D393-4176-B2BF-B83C87CE52DF}"/>
    <cellStyle name="style1558973611929" xfId="45233" xr:uid="{59142CEF-4530-44A1-A88A-EE01123F1992}"/>
    <cellStyle name="style1558973611961" xfId="45238" xr:uid="{F21098A2-C5DA-41C0-ACC1-FB8AF1A8E517}"/>
    <cellStyle name="style1558973611976" xfId="45239" xr:uid="{8F9DA2E5-5F13-4C97-973E-9F484B5C7F8F}"/>
    <cellStyle name="style1558973612023" xfId="45235" xr:uid="{89A9B80A-0A55-490E-A12F-22A75505C5FE}"/>
    <cellStyle name="style1558973612039" xfId="45236" xr:uid="{3C1D3837-4A38-4311-9A15-0E9E5CD62A8F}"/>
    <cellStyle name="style1558973612054" xfId="45234" xr:uid="{ABAC69C4-9079-4EF6-8D1B-4E5DA44C94E4}"/>
    <cellStyle name="style1558973612086" xfId="45237" xr:uid="{A0D926B1-FF4A-40C6-B754-014CA01E02AD}"/>
    <cellStyle name="style1558973612101" xfId="45240" xr:uid="{234EA3C7-91BC-4A89-B684-95F0539E1BE8}"/>
    <cellStyle name="style1558973612133" xfId="45241" xr:uid="{502925F4-849F-4626-9DD7-48AF329CFF17}"/>
    <cellStyle name="style1558973612148" xfId="45242" xr:uid="{9710656B-42DE-4B20-A04E-7705E6DA88EE}"/>
    <cellStyle name="style1558973612164" xfId="45243" xr:uid="{A5068CD1-5F21-41FB-8F6B-29F0289AFDA5}"/>
    <cellStyle name="style1558973612195" xfId="45244" xr:uid="{88EEC8D5-F0C7-4171-A0FA-EE5F6EE812AE}"/>
    <cellStyle name="style1558973612211" xfId="45250" xr:uid="{3DBCA8F8-3207-44C4-ACC3-A9828214F55F}"/>
    <cellStyle name="style1558973612242" xfId="45245" xr:uid="{8ACD26A5-2084-415C-8069-425171B4B57E}"/>
    <cellStyle name="style1558973612258" xfId="45251" xr:uid="{44083D26-6768-4F32-AB5E-832CE87BD0D9}"/>
    <cellStyle name="style1558973612273" xfId="45256" xr:uid="{7D6AFE70-6D2D-4A3B-B65A-4EE903540F63}"/>
    <cellStyle name="style1558973612304" xfId="45257" xr:uid="{D87D95DA-24C6-4CE8-BE19-E1B27D37868D}"/>
    <cellStyle name="style1558973612331" xfId="45246" xr:uid="{8D5FC6BC-591E-4F41-B8C0-2844E42862E2}"/>
    <cellStyle name="style1558973612352" xfId="45247" xr:uid="{0E1B274C-D647-407C-A54A-9F944AE8A6D5}"/>
    <cellStyle name="style1558973612369" xfId="45248" xr:uid="{FC1AC7F8-C363-476A-AF7F-C05C848E4632}"/>
    <cellStyle name="style1558973612385" xfId="45249" xr:uid="{F7E9EB37-639B-4081-AFC2-CC12FDC65159}"/>
    <cellStyle name="style1558973612416" xfId="45252" xr:uid="{AC999004-1793-4F00-BFC6-6DBB2E2AEAF1}"/>
    <cellStyle name="style1558973612432" xfId="45253" xr:uid="{00FC3985-EC3B-40AC-8F3A-564A5822180E}"/>
    <cellStyle name="style1558973612447" xfId="45254" xr:uid="{B2E85C20-585D-41E7-A110-B64EAFA1C10B}"/>
    <cellStyle name="style1558973612479" xfId="45255" xr:uid="{6D271D4C-47ED-48E3-8000-7BE17AE3591C}"/>
    <cellStyle name="style1558973612510" xfId="45258" xr:uid="{4511A7BB-FE5B-4AC2-86D5-F041AAF87382}"/>
    <cellStyle name="style1558973612525" xfId="45259" xr:uid="{86A45361-3EAE-4162-8702-1F72EE787BEB}"/>
    <cellStyle name="style1558973612557" xfId="45260" xr:uid="{CA7F6BB1-89D3-4587-967D-B7CA8FE3A2BE}"/>
    <cellStyle name="style1558973612572" xfId="45261" xr:uid="{7B4C30B5-481C-45F8-AFD3-D36C4B486FBF}"/>
    <cellStyle name="style1558973625696" xfId="45262" xr:uid="{D29B5F50-192E-4FE0-A07B-6F76F0B79238}"/>
    <cellStyle name="style1558973625707" xfId="45263" xr:uid="{A50CE1FC-8B2D-45FC-A787-35FE8843CE09}"/>
    <cellStyle name="style1558973625739" xfId="45268" xr:uid="{5FD6E0A7-72B1-4212-8767-D58504FE6D82}"/>
    <cellStyle name="style1558973625754" xfId="45269" xr:uid="{AEF278BA-4EAE-4157-90B6-C31017AEB58A}"/>
    <cellStyle name="style1558973625801" xfId="45265" xr:uid="{CE8AF4E3-88FD-4483-BED1-D457DAA24DB8}"/>
    <cellStyle name="style1558973625817" xfId="45266" xr:uid="{EB2D53CF-EA1A-47A6-A1CE-459F45F34E3F}"/>
    <cellStyle name="style1558973625848" xfId="45264" xr:uid="{0DF849B7-791C-43E9-A51F-2730C4A928D5}"/>
    <cellStyle name="style1558973625864" xfId="45267" xr:uid="{819F0638-1808-4A8D-9806-3ADC182DDA89}"/>
    <cellStyle name="style1558973625895" xfId="45270" xr:uid="{5555D9EB-68CA-4E11-AE0F-0F875C9D3997}"/>
    <cellStyle name="style1558973625911" xfId="45271" xr:uid="{475B67D8-F35A-45C4-B224-3949F92E5FE5}"/>
    <cellStyle name="style1558973625942" xfId="45272" xr:uid="{944C212B-DFF9-4EB1-B96B-91196C5FAE9C}"/>
    <cellStyle name="style1558973625957" xfId="45273" xr:uid="{753DFE7D-CEE4-4E63-A663-DCB5C743CF4A}"/>
    <cellStyle name="style1558973625989" xfId="45274" xr:uid="{6FC3DC8B-6412-4405-B9AB-A9294BE42074}"/>
    <cellStyle name="style1558973626020" xfId="45280" xr:uid="{BA902FE0-6285-474F-B231-08A00CBBBF9C}"/>
    <cellStyle name="style1558973626036" xfId="45275" xr:uid="{DA15B883-1E04-4508-A3E7-94837C774879}"/>
    <cellStyle name="style1558973626051" xfId="45281" xr:uid="{B3326970-1CAC-4BA8-97E8-95AD9B1CAF4F}"/>
    <cellStyle name="style1558973626082" xfId="45286" xr:uid="{0A0871C5-A056-45AC-9B6E-9E657A374420}"/>
    <cellStyle name="style1558973626114" xfId="45287" xr:uid="{035FC23A-CF16-4B0E-9ED9-8A34F62E61EE}"/>
    <cellStyle name="style1558973626136" xfId="45276" xr:uid="{3CBA8434-C8BD-4568-B4F6-AEC932D9A172}"/>
    <cellStyle name="style1558973626151" xfId="45277" xr:uid="{21B69385-B77D-4332-A25E-DE36CFAD8274}"/>
    <cellStyle name="style1558973626183" xfId="45278" xr:uid="{DA84990E-5BBB-4E14-BEA9-4BE791843960}"/>
    <cellStyle name="style1558973626198" xfId="45279" xr:uid="{8EA9DB73-3E9D-4B8A-8719-C194706CC56D}"/>
    <cellStyle name="style1558973626214" xfId="45282" xr:uid="{BBD641EB-43E4-483B-BC4E-3744E302C2DB}"/>
    <cellStyle name="style1558973626245" xfId="45283" xr:uid="{B9729531-20E7-404E-A84C-CFA152AE5D89}"/>
    <cellStyle name="style1558973626261" xfId="45284" xr:uid="{14D8A771-545A-4468-AA1C-5B91A3F87375}"/>
    <cellStyle name="style1558973626292" xfId="45285" xr:uid="{29FAD675-6207-4A9A-9DA4-519EB0941586}"/>
    <cellStyle name="style1558973626354" xfId="45288" xr:uid="{7C090988-745D-47AD-8424-D94396F7689F}"/>
    <cellStyle name="style1558973626370" xfId="45289" xr:uid="{58F76DB5-AD39-45A0-968D-A78313BF8567}"/>
    <cellStyle name="style1558973626386" xfId="45290" xr:uid="{BD6F5758-372A-4B96-A8B2-FC18681429F4}"/>
    <cellStyle name="style1558973626417" xfId="45291" xr:uid="{1B040C57-6BDB-40CD-8982-D02D482B33C1}"/>
    <cellStyle name="style1558973639906" xfId="45292" xr:uid="{8CAA8671-25DA-4CA3-A0DA-0D23447601A0}"/>
    <cellStyle name="style1558973639923" xfId="45293" xr:uid="{4CEFB5C3-03CC-40EF-8B89-DDB108D6C499}"/>
    <cellStyle name="style1558973639944" xfId="45298" xr:uid="{018BD556-6DA3-4474-BB7E-4F4975CFA8C5}"/>
    <cellStyle name="style1558973639972" xfId="45299" xr:uid="{E0F89EFC-00EE-4DE9-B4D2-6FC86917A8D0}"/>
    <cellStyle name="style1558973640015" xfId="45295" xr:uid="{A77CB24E-944A-49D7-A1D0-C70F7BA98494}"/>
    <cellStyle name="style1558973640035" xfId="45296" xr:uid="{DBC3F7F0-9978-4637-97BC-0AB9CCE67BCE}"/>
    <cellStyle name="style1558973640055" xfId="45294" xr:uid="{8F5A8F1D-0C94-4862-B36F-093B6C84D3C2}"/>
    <cellStyle name="style1558973640076" xfId="45297" xr:uid="{480DB164-EBC9-49B4-9E01-C5179808A03D}"/>
    <cellStyle name="style1558973640096" xfId="45300" xr:uid="{26E4313A-45B0-4625-AD9A-81939519E018}"/>
    <cellStyle name="style1558973640116" xfId="45301" xr:uid="{812FE079-1790-4A44-A0CA-76CBF3013FC8}"/>
    <cellStyle name="style1558973640145" xfId="45302" xr:uid="{FDDF9ED3-EC55-4B90-9188-E2D9F6465B3A}"/>
    <cellStyle name="style1558973640167" xfId="45303" xr:uid="{653DEAE6-E9FB-4804-976B-1A3B4290EF34}"/>
    <cellStyle name="style1558973640187" xfId="45304" xr:uid="{5A7344B3-A5CB-4057-8602-47B126FAA091}"/>
    <cellStyle name="style1558973640208" xfId="45307" xr:uid="{1223C5BB-422A-4932-8524-BDBCFCD0E929}"/>
    <cellStyle name="style1558973640238" xfId="45305" xr:uid="{4D49433C-520F-4F62-92A3-F6515449600E}"/>
    <cellStyle name="style1558973640258" xfId="45308" xr:uid="{CD089D95-76F9-4316-ACD1-9A46AE89BAB4}"/>
    <cellStyle name="style1558973640279" xfId="45313" xr:uid="{C4F1B0CE-1F74-44D8-BDC5-96C6939ECDC6}"/>
    <cellStyle name="style1558973640299" xfId="45314" xr:uid="{4B5A0845-F15A-4982-90D4-A8273A1A2D4B}"/>
    <cellStyle name="style1558973640327" xfId="45306" xr:uid="{B4D5EF10-1C93-4418-BB17-3B33EDCE62CF}"/>
    <cellStyle name="style1558973640422" xfId="45309" xr:uid="{02B6884D-613C-4BD6-AACE-0F714B85D5BA}"/>
    <cellStyle name="style1558973640441" xfId="45310" xr:uid="{CECDCDA5-9F3F-4F81-970A-6637699DB75A}"/>
    <cellStyle name="style1558973640462" xfId="45311" xr:uid="{981A6264-C13E-4B27-8098-11ABAB1DCF29}"/>
    <cellStyle name="style1558973640482" xfId="45312" xr:uid="{7CE92D74-F286-43A2-94F5-335BDC18FC37}"/>
    <cellStyle name="style1558973640511" xfId="45315" xr:uid="{EF36D812-4F22-4434-B090-A9A7C4BFFA30}"/>
    <cellStyle name="style1558973640531" xfId="45316" xr:uid="{4F4A70DF-4BFD-4029-B499-C2D2F88EF632}"/>
    <cellStyle name="style1558973640553" xfId="45317" xr:uid="{25D04FAC-7E43-4A7A-9F18-E6EBE708FDF8}"/>
    <cellStyle name="style1558973640574" xfId="45318" xr:uid="{2630AC6A-A84E-4482-8B5D-76BD51BE95CA}"/>
    <cellStyle name="style1558973654176" xfId="45319" xr:uid="{6A9D64CD-17E2-469A-8A5C-F5F2D98EAF97}"/>
    <cellStyle name="style1558973654214" xfId="45320" xr:uid="{12A54E72-DEA8-481E-B96E-AD69F22B3BA3}"/>
    <cellStyle name="style1558973654235" xfId="45325" xr:uid="{F427BE04-2D66-4D44-A637-0B6764172157}"/>
    <cellStyle name="style1558973654252" xfId="45326" xr:uid="{DDE918B2-0567-4C84-91AA-BC88D094093E}"/>
    <cellStyle name="style1558973654299" xfId="45322" xr:uid="{6DF0D384-E2C9-493F-A6C4-F77513EAD694}"/>
    <cellStyle name="style1558973654314" xfId="45323" xr:uid="{CEB24EA3-C5F7-4AB8-807E-AEA62C434F3F}"/>
    <cellStyle name="style1558973654330" xfId="45321" xr:uid="{B3172474-BFD8-42BB-B27D-A248B42587EB}"/>
    <cellStyle name="style1558973654361" xfId="45324" xr:uid="{9F466DFE-4A4E-4E5E-A00F-1EF58AC4C2F6}"/>
    <cellStyle name="style1558973654377" xfId="45327" xr:uid="{FDB659A2-D557-4F3A-829B-C5FCD8208EB5}"/>
    <cellStyle name="style1558973654393" xfId="45328" xr:uid="{223C025D-6A59-4BDD-975C-5257C76D6109}"/>
    <cellStyle name="style1558973654424" xfId="45329" xr:uid="{9DF0F45A-287B-490F-8454-3DCE2ECD9CF0}"/>
    <cellStyle name="style1558973654439" xfId="45330" xr:uid="{619D9480-FF4E-4F65-B68C-56BCE6689413}"/>
    <cellStyle name="style1558973654471" xfId="45331" xr:uid="{D537DBA3-2941-4978-9AEC-BCB54E3298EB}"/>
    <cellStyle name="style1558973654486" xfId="45337" xr:uid="{99A32545-AB15-4623-B14C-006F5622516F}"/>
    <cellStyle name="style1558973654518" xfId="45332" xr:uid="{AF98B9E0-1AD0-4437-A75B-F36CCF1C093E}"/>
    <cellStyle name="style1558973654533" xfId="45338" xr:uid="{748DF558-EB0B-4AE5-B401-24F7F93A6CAF}"/>
    <cellStyle name="style1558973654549" xfId="45343" xr:uid="{C3FCC580-369E-4329-9051-1FE2EA60EF97}"/>
    <cellStyle name="style1558973654580" xfId="45344" xr:uid="{48DF2584-BCF9-4296-A2A0-119D59B39196}"/>
    <cellStyle name="style1558973654596" xfId="45333" xr:uid="{EB6C316B-D838-4603-9DD5-D16B6638CBC7}"/>
    <cellStyle name="style1558973654627" xfId="45334" xr:uid="{F6E6BF7D-A8D6-4822-BBAF-DA0B4D11D96C}"/>
    <cellStyle name="style1558973654643" xfId="45335" xr:uid="{29B8355B-BB76-4D64-A30A-AE73DEA473AE}"/>
    <cellStyle name="style1558973654658" xfId="45336" xr:uid="{6C3CDCAF-20B3-4A93-B89F-C037FEBF54A7}"/>
    <cellStyle name="style1558973654689" xfId="45339" xr:uid="{67E549C3-F9F9-42F3-A911-E8075C19B5B9}"/>
    <cellStyle name="style1558973654705" xfId="45340" xr:uid="{8B7321DC-8B62-462F-844D-E331EDCADFCC}"/>
    <cellStyle name="style1558973654736" xfId="45341" xr:uid="{E7968C96-6E65-4064-8C19-97E2F8258296}"/>
    <cellStyle name="style1558973654752" xfId="45342" xr:uid="{B3D42F4C-A004-4EEA-A06B-EA7BF78BA1FC}"/>
    <cellStyle name="style1558973654784" xfId="45345" xr:uid="{248ED6BC-7FB6-41CD-888B-DBFA2AA02431}"/>
    <cellStyle name="style1558973654815" xfId="45346" xr:uid="{2AD4BB08-EC35-46E5-8C7A-6AC8468B4DDF}"/>
    <cellStyle name="style1558973654831" xfId="45347" xr:uid="{C4E12C05-2A5B-466D-ABB9-A63F028BBB59}"/>
    <cellStyle name="style1558973654862" xfId="45348" xr:uid="{95A5CB08-FC48-4BA1-9CA0-0D341E9C942F}"/>
    <cellStyle name="style1558973654877" xfId="45349" xr:uid="{1C592E86-F53C-4B97-AE5A-680C722D2656}"/>
    <cellStyle name="style1558973654909" xfId="45350" xr:uid="{3638B823-4B62-46B3-AC8B-9F8712DBD9D1}"/>
    <cellStyle name="style1558973654924" xfId="45351" xr:uid="{CE97CD2B-4842-4875-A95C-256AE6CB333D}"/>
    <cellStyle name="style1558973654940" xfId="45352" xr:uid="{CB13D3AC-E052-4A94-BFD9-687672971589}"/>
    <cellStyle name="style1558973654956" xfId="45353" xr:uid="{0EEADB32-4CBD-430F-BEBB-6261B578707A}"/>
    <cellStyle name="style1558973654987" xfId="45354" xr:uid="{6B919024-702F-4300-933E-DAC92442FD5D}"/>
    <cellStyle name="style1558973655002" xfId="45355" xr:uid="{79ABC46A-7DEC-402C-8130-7D4C4D4218C4}"/>
    <cellStyle name="style1558973655034" xfId="45356" xr:uid="{0D090B52-28E4-49C8-96B3-74B3C359483B}"/>
    <cellStyle name="style1558973655065" xfId="45357" xr:uid="{70E98712-18CE-496C-A270-4F4BEDF52492}"/>
    <cellStyle name="style1558973655080" xfId="45358" xr:uid="{25EFE868-7641-4F84-B707-9358271313C7}"/>
    <cellStyle name="style1558973655096" xfId="45359" xr:uid="{D44B7D2A-6E23-4820-A85F-A8401F94D240}"/>
    <cellStyle name="style1558973655112" xfId="45360" xr:uid="{1AC3CBA6-A0FC-49E1-AFDD-690A9D3C0E88}"/>
    <cellStyle name="style1558973668423" xfId="45361" xr:uid="{A2969959-C624-4402-AF76-B6565AE834C0}"/>
    <cellStyle name="style1558973668454" xfId="45362" xr:uid="{6281E642-370F-44B1-BD61-6633BD5C0645}"/>
    <cellStyle name="style1558973668470" xfId="45367" xr:uid="{99016897-7F19-4F2A-9D35-DB87C9E4D4DF}"/>
    <cellStyle name="style1558973668501" xfId="45368" xr:uid="{8B661814-85C5-482B-820E-FB46D21E5E6C}"/>
    <cellStyle name="style1558973668535" xfId="45364" xr:uid="{0B7D9E00-617C-4F81-B155-C43B378DE9CA}"/>
    <cellStyle name="style1558973668566" xfId="45365" xr:uid="{5177E0A4-DFF4-4E56-86D5-EBE71A1AF5B0}"/>
    <cellStyle name="style1558973668582" xfId="45363" xr:uid="{67BC6EA1-F072-4753-AAB4-DC0D2E77805F}"/>
    <cellStyle name="style1558973668597" xfId="45366" xr:uid="{EDA1FA34-B702-4AF4-A3A1-D58899E7DBD2}"/>
    <cellStyle name="style1558973668628" xfId="45369" xr:uid="{50742B50-E0FE-45BE-8484-C6201607431E}"/>
    <cellStyle name="style1558973668644" xfId="45370" xr:uid="{518AAB6A-3912-43BE-9193-CD17B9E629FF}"/>
    <cellStyle name="style1558973668660" xfId="45371" xr:uid="{294FFF44-A8B0-4222-9741-E283137E67C8}"/>
    <cellStyle name="style1558973668691" xfId="45372" xr:uid="{841966CE-9D44-4899-95B3-3312450BB533}"/>
    <cellStyle name="style1558973668707" xfId="45373" xr:uid="{09056E21-BA20-4A7C-85B7-F5777F73B3FE}"/>
    <cellStyle name="style1558973668732" xfId="45379" xr:uid="{113823FF-A386-40BF-8BFB-6BF4AB54E3A7}"/>
    <cellStyle name="style1558973668747" xfId="45374" xr:uid="{8B51118E-0D22-4288-A72C-446F35C0BC1C}"/>
    <cellStyle name="style1558973668779" xfId="45380" xr:uid="{5209FFEB-9BA2-407F-A7FA-C6B9BA322422}"/>
    <cellStyle name="style1558973668794" xfId="45385" xr:uid="{F1176699-18A2-4159-8807-1105DDA46988}"/>
    <cellStyle name="style1558973668825" xfId="45386" xr:uid="{3035DD5F-1DA8-42AF-B9AB-B072E80B022B}"/>
    <cellStyle name="style1558973668841" xfId="45375" xr:uid="{1630C4CE-058A-47E0-B92A-5CF0CF5321E4}"/>
    <cellStyle name="style1558973668857" xfId="45376" xr:uid="{BAB3FA72-E2FB-4994-AEA7-5CAE0312A605}"/>
    <cellStyle name="style1558973668888" xfId="45377" xr:uid="{79B7E4F4-93DC-469D-9F0C-2D44991F51E8}"/>
    <cellStyle name="style1558973668904" xfId="45378" xr:uid="{35E38570-01A9-406C-A7D4-23DE748C427C}"/>
    <cellStyle name="style1558973668935" xfId="45381" xr:uid="{77EC0B7B-9399-4689-9BC4-227806FF5F04}"/>
    <cellStyle name="style1558973668950" xfId="45382" xr:uid="{24F5425E-162C-43C9-BD3A-58DEE4D227B7}"/>
    <cellStyle name="style1558973668966" xfId="45383" xr:uid="{7A59DEC8-A74D-4AC6-98C2-A361BD4CF2C1}"/>
    <cellStyle name="style1558973668997" xfId="45384" xr:uid="{48850BEC-DF41-4C89-841F-E2367CD04EBC}"/>
    <cellStyle name="style1558973669013" xfId="45387" xr:uid="{FD31C8C6-A71F-447F-8AC0-F618444746E0}"/>
    <cellStyle name="style1558973669048" xfId="45388" xr:uid="{C1E9213E-B478-45C2-8B47-7ED2D7C25170}"/>
    <cellStyle name="style1558973669067" xfId="45389" xr:uid="{7BC8B04D-5834-4CDE-A1C0-609CFB80BCAC}"/>
    <cellStyle name="style1558973669082" xfId="45390" xr:uid="{FB80D1E7-E580-4249-BEA3-C1731797DDFF}"/>
    <cellStyle name="style1558973669113" xfId="45391" xr:uid="{D6C46064-B0C4-497A-B53C-3181319F598E}"/>
    <cellStyle name="style1558973669129" xfId="45392" xr:uid="{F6AAF4D3-7F62-46F5-ACF7-BEA49248D7C6}"/>
    <cellStyle name="style1558973669145" xfId="45393" xr:uid="{2C9B3627-4BB8-4B3F-A140-78441D092776}"/>
    <cellStyle name="style1558973669160" xfId="45394" xr:uid="{8E9F038A-D4BA-4F60-920F-20AE2266205F}"/>
    <cellStyle name="style1558973669176" xfId="45395" xr:uid="{28015677-9FA3-4477-BED9-6E9B7C8A3E1C}"/>
    <cellStyle name="style1558973669207" xfId="45396" xr:uid="{0CA9FD54-EDF9-4BFD-930D-D0C7B1899E39}"/>
    <cellStyle name="style1558973669223" xfId="45397" xr:uid="{32D5C342-A7F4-4569-8C1C-C81CF27849E9}"/>
    <cellStyle name="style1558973669238" xfId="45398" xr:uid="{07FBC5EE-100D-4B5C-8467-A31F0380B7A8}"/>
    <cellStyle name="style1558973669254" xfId="45399" xr:uid="{08B529C0-086D-4159-99E8-C63A7C6DF21C}"/>
    <cellStyle name="style1558973669285" xfId="45400" xr:uid="{1C12A72A-1277-4DF9-A93D-79A8C400BCD4}"/>
    <cellStyle name="style1558973669301" xfId="45401" xr:uid="{D2F68186-61FD-4F94-863F-ADD25AAA6AE7}"/>
    <cellStyle name="style1558973669317" xfId="45402" xr:uid="{C0B79A96-6FE8-4E4F-AEA2-0855A817390E}"/>
    <cellStyle name="style1558973682898" xfId="45404" xr:uid="{B4B5E935-BA14-42B1-B6BF-19ABCC2BD1EC}"/>
    <cellStyle name="style1558973682929" xfId="45405" xr:uid="{4AFD44EB-FA51-43D0-BE22-95FE322FE69D}"/>
    <cellStyle name="style1558973682944" xfId="45403" xr:uid="{B939FA3C-96CE-4206-A747-223546DA4EEA}"/>
    <cellStyle name="style1558973682960" xfId="45406" xr:uid="{63FCA995-BE30-46AC-A5F6-0428972EBEAF}"/>
    <cellStyle name="style1558973682991" xfId="45407" xr:uid="{ACAD8A1C-B52A-44BB-9B20-3404D6E389BC}"/>
    <cellStyle name="style1558973683022" xfId="45408" xr:uid="{64546D3E-923F-47AE-98E1-19895A1BF550}"/>
    <cellStyle name="style1558973683038" xfId="45409" xr:uid="{B16EC334-CC56-4D12-BE96-89E7B55BE24B}"/>
    <cellStyle name="style1558973683054" xfId="45410" xr:uid="{037DB5DD-9189-4D67-B795-7E3F3698C658}"/>
    <cellStyle name="style1558973683085" xfId="45412" xr:uid="{3EB2D9EA-640B-4D70-B9B9-DA65565E6E3A}"/>
    <cellStyle name="style1558973683101" xfId="45413" xr:uid="{7615A115-CE5F-4842-9729-CF3A6088AB78}"/>
    <cellStyle name="style1558973683132" xfId="45415" xr:uid="{70AB3EC9-0302-46FD-9AB9-390FC8E0261C}"/>
    <cellStyle name="style1558973683147" xfId="45416" xr:uid="{F65E8017-F18A-444F-BDD7-C9CBCBAA5C32}"/>
    <cellStyle name="style1558973683179" xfId="45411" xr:uid="{985857B3-DB5A-4C58-9C47-F9B4126B6D22}"/>
    <cellStyle name="style1558973683194" xfId="45414" xr:uid="{51E28651-6B59-4E25-9003-4E07BFD843D5}"/>
    <cellStyle name="style1558973683210" xfId="45417" xr:uid="{BD98D431-2117-4444-B325-EEEE0991AE6E}"/>
    <cellStyle name="style1558973683257" xfId="45419" xr:uid="{51B1ED2E-A9C1-4C5F-925E-154CA71D3809}"/>
    <cellStyle name="style1558973683288" xfId="45420" xr:uid="{C45BCE97-2CE1-4F67-8B80-5B1A78ED0372}"/>
    <cellStyle name="style1558973683319" xfId="45418" xr:uid="{EACF6C7C-65DB-4F52-82A6-9ECC91A2DA64}"/>
    <cellStyle name="style1558976143510" xfId="45149" xr:uid="{132CC945-9130-4BCA-9ED6-3C6CE4B3BB45}"/>
    <cellStyle name="style1558976143556" xfId="45152" xr:uid="{B6A21C07-8C06-45E8-8BB0-9EB1FD21D5AA}"/>
    <cellStyle name="style1558976143651" xfId="45155" xr:uid="{F9090654-5340-4EAF-9F2F-C209FE982991}"/>
    <cellStyle name="style1558976143667" xfId="45158" xr:uid="{490D9173-DC47-468C-8305-7BFE55DFB948}"/>
    <cellStyle name="style1558976143698" xfId="45162" xr:uid="{475F2CA0-2950-4904-8CEE-0A04827CA155}"/>
    <cellStyle name="style1558976143745" xfId="45165" xr:uid="{774DBE99-295F-465F-9BB4-8CE5079D447E}"/>
    <cellStyle name="style1558976143823" xfId="45179" xr:uid="{8214B1C3-7062-4848-ABD5-E87AEDB0BBAB}"/>
    <cellStyle name="style1558976143839" xfId="45180" xr:uid="{E97E294F-A156-4E11-B1E7-EE5A6B021E8F}"/>
    <cellStyle name="style1558976143870" xfId="45178" xr:uid="{034728D4-213B-4B48-BA33-B8B99EFD2902}"/>
    <cellStyle name="style1558976143886" xfId="45184" xr:uid="{F50578C7-D511-426F-87A9-44ED0F74E358}"/>
    <cellStyle name="style1558976143917" xfId="45185" xr:uid="{05ECB970-9126-4E36-9254-A64F09CFAAF9}"/>
    <cellStyle name="style1558976143948" xfId="45186" xr:uid="{83451A47-5A84-4CB3-B277-46C7D5958E6C}"/>
    <cellStyle name="style1558976144011" xfId="45190" xr:uid="{CC1A6C64-C388-40DF-A532-9D8220D47FFC}"/>
    <cellStyle name="style1558976144045" xfId="45191" xr:uid="{7197F4F0-924A-48B6-A512-E7A36E1BEB27}"/>
    <cellStyle name="style1558976144061" xfId="45192" xr:uid="{475EE17C-56F3-4C88-BC23-8B7B2142B778}"/>
    <cellStyle name="style1558976144108" xfId="45198" xr:uid="{488C2CE5-8936-4F17-8AF9-C123BCFADF35}"/>
    <cellStyle name="style1558976144124" xfId="45200" xr:uid="{B570B886-F7AC-45AF-803F-A4F50EAF0281}"/>
    <cellStyle name="style1558976157350" xfId="45150" xr:uid="{D29933D8-FEE3-475B-8585-0F43B244A783}"/>
    <cellStyle name="style1558976157395" xfId="45153" xr:uid="{C980B5D0-931E-455A-986A-32384A2F0DB4}"/>
    <cellStyle name="style1558976157482" xfId="45156" xr:uid="{2948B3D1-C6C1-415B-8674-CB83DA706224}"/>
    <cellStyle name="style1558976157497" xfId="45159" xr:uid="{47583236-F558-448D-87D0-D708A1AFC5F5}"/>
    <cellStyle name="style1558976157513" xfId="45161" xr:uid="{D377A4CA-409F-4DD9-AF54-6E296736A3A1}"/>
    <cellStyle name="style1558976157560" xfId="45164" xr:uid="{7AABB4FA-914F-420A-B2B1-E1685EA7DD12}"/>
    <cellStyle name="style1558976157591" xfId="45168" xr:uid="{B066E9BE-772B-4049-B38F-983CAA874F35}"/>
    <cellStyle name="style1558976157653" xfId="45170" xr:uid="{0A780AFB-3646-4FF6-8055-0E8EF4CC4F61}"/>
    <cellStyle name="style1558976157669" xfId="45171" xr:uid="{3A3639F5-1A8F-4A5B-8036-F4445C199BBC}"/>
    <cellStyle name="style1558976157700" xfId="45169" xr:uid="{94950200-E39E-4C85-8320-28983B278084}"/>
    <cellStyle name="style1558976157716" xfId="45172" xr:uid="{F90FBE1B-16E4-4D08-8778-54DBDD026709}"/>
    <cellStyle name="style1558976157732" xfId="45173" xr:uid="{442F0925-3927-4DE7-AC58-5A9BBD4D376B}"/>
    <cellStyle name="style1558976157763" xfId="45174" xr:uid="{0A1CD630-4B17-4C7E-A634-FD78D4B8D670}"/>
    <cellStyle name="style1558976157825" xfId="45175" xr:uid="{E0578F9A-65B3-4177-9FD6-928654B08ECD}"/>
    <cellStyle name="style1558976157841" xfId="45176" xr:uid="{1D49C32A-0A95-407D-964C-CC2F66B61CCA}"/>
    <cellStyle name="style1558976157857" xfId="45177" xr:uid="{E0B23ABA-E951-418D-883D-527E53291229}"/>
    <cellStyle name="style1558976157903" xfId="45196" xr:uid="{A3BE2AD4-491D-4B33-979A-F37828E8D7D5}"/>
    <cellStyle name="style1558976157923" xfId="45197" xr:uid="{AF2ABBEA-621F-4919-8B34-E546989D9763}"/>
    <cellStyle name="style1558976170949" xfId="45151" xr:uid="{1A4C4556-D16C-40AC-A299-51ABD026C9DD}"/>
    <cellStyle name="style1558976170996" xfId="45154" xr:uid="{0295476A-C07D-4418-961D-700D0FFD5D5B}"/>
    <cellStyle name="style1558976171091" xfId="45157" xr:uid="{8F486D67-8194-4743-BA9A-F4DF7D445D4D}"/>
    <cellStyle name="style1558976171107" xfId="45160" xr:uid="{26E43B2C-D96C-436C-ADDD-535BBE993C9F}"/>
    <cellStyle name="style1558976171138" xfId="45163" xr:uid="{14FE47B1-6770-41E3-A015-1F1C92ECAFB1}"/>
    <cellStyle name="style1558976171179" xfId="45166" xr:uid="{A1C2AEEC-FC76-4027-8271-4C685FCBEEA3}"/>
    <cellStyle name="style1558976171201" xfId="45167" xr:uid="{30F47E89-033F-4F2F-BD9B-65A87B64C085}"/>
    <cellStyle name="style1558976171263" xfId="45182" xr:uid="{FF88E7EE-72FC-4577-840E-53E4ECBE6005}"/>
    <cellStyle name="style1558976171279" xfId="45183" xr:uid="{DEFC58C1-89F6-43D2-BDCE-180950F8E905}"/>
    <cellStyle name="style1558976171310" xfId="45181" xr:uid="{349069FE-45AB-4AC3-BAB7-AB90F9A19650}"/>
    <cellStyle name="style1558976171326" xfId="45187" xr:uid="{1DEB6B39-BF5F-4B6B-8695-8A2742751985}"/>
    <cellStyle name="style1558976171342" xfId="45188" xr:uid="{90196CE2-60EC-4495-B930-AA45FA8C0E7A}"/>
    <cellStyle name="style1558976171373" xfId="45189" xr:uid="{BADA95EB-0BEC-4D7D-8E75-0107FBC86A4A}"/>
    <cellStyle name="style1558976171435" xfId="45193" xr:uid="{9C4F43FD-97D0-45CD-B2A3-DCC9281C3D5C}"/>
    <cellStyle name="style1558976171451" xfId="45194" xr:uid="{E8A4358C-ED7B-433E-96B3-DFBA3ADE0519}"/>
    <cellStyle name="style1558976171467" xfId="45195" xr:uid="{8B07D768-C1FD-4B31-ABDB-B371243E12CD}"/>
    <cellStyle name="style1558976171498" xfId="45199" xr:uid="{DDC1BC58-E1B0-4C6B-AF06-0418C9831A12}"/>
    <cellStyle name="style1558976171529" xfId="45201" xr:uid="{53F84D14-144A-404C-AD23-3C4F1118D8E4}"/>
    <cellStyle name="style1558976372373" xfId="44927" xr:uid="{CC3BC84B-5C3E-44F0-8AFA-32E438392E34}"/>
    <cellStyle name="style1558976372404" xfId="44928" xr:uid="{93038F9D-D52D-42BF-BDF3-58EFC674EE74}"/>
    <cellStyle name="style1558976372420" xfId="44933" xr:uid="{C6C9332E-EAAC-49C4-82D4-3EA007987FFE}"/>
    <cellStyle name="style1558976372435" xfId="44934" xr:uid="{350507FC-1B4C-420B-A2ED-2DFA56A9980C}"/>
    <cellStyle name="style1558976372498" xfId="44930" xr:uid="{1387B2C3-5D91-47A6-BCE6-42F6D3849B61}"/>
    <cellStyle name="style1558976372514" xfId="44931" xr:uid="{690742DF-8098-4A54-86C3-B67CB62F82D4}"/>
    <cellStyle name="style1558976372529" xfId="44929" xr:uid="{874FE329-5EED-4144-B630-479E2C830037}"/>
    <cellStyle name="style1558976372566" xfId="44932" xr:uid="{074892A0-82EA-42A0-AEA0-78FEB2DDE408}"/>
    <cellStyle name="style1558976372588" xfId="44935" xr:uid="{B85BF9A3-5828-4A6C-A881-B5BADC2D65F4}"/>
    <cellStyle name="style1558976372609" xfId="44936" xr:uid="{E6B544DC-C4E1-4C23-B27E-BE3398E59BD4}"/>
    <cellStyle name="style1558976372624" xfId="44937" xr:uid="{FDFD86A9-6D78-43AD-B09C-EE3F43C66172}"/>
    <cellStyle name="style1558976372655" xfId="44938" xr:uid="{D18C3006-6FC8-4E95-B8AC-0896CD3AC8AE}"/>
    <cellStyle name="style1558976372671" xfId="44939" xr:uid="{56BEDFCB-7F1B-431E-BC6A-CB49F65C5520}"/>
    <cellStyle name="style1558976372702" xfId="44945" xr:uid="{FB3251D4-804D-4F42-BE78-6B1B7209E291}"/>
    <cellStyle name="style1558976372718" xfId="44940" xr:uid="{D3A0BDFC-1E3E-4265-8A67-839893EBED87}"/>
    <cellStyle name="style1558976372749" xfId="44946" xr:uid="{B1CF3FBD-58CE-40E7-A4D6-786AD819D2A6}"/>
    <cellStyle name="style1558976372765" xfId="44951" xr:uid="{09E53C06-F999-42BB-9C02-4088622D05DA}"/>
    <cellStyle name="style1558976372796" xfId="44952" xr:uid="{F1BFAD03-F374-4357-9C9A-486BFB84B916}"/>
    <cellStyle name="style1558976372827" xfId="44941" xr:uid="{6EB86199-C872-48B4-A236-FAC01FE91742}"/>
    <cellStyle name="style1558976372843" xfId="44942" xr:uid="{08AFF4C2-CBDE-4163-93F2-87678D4160D5}"/>
    <cellStyle name="style1558976372874" xfId="44943" xr:uid="{8B9221E9-BBA4-4E3B-943A-B3AD5CCCA322}"/>
    <cellStyle name="style1558976372905" xfId="44944" xr:uid="{4EF64F1F-5D37-4AA7-A312-80B536A60E04}"/>
    <cellStyle name="style1558976372921" xfId="44947" xr:uid="{F214CB0F-E8AF-4B41-8974-BB728E594B13}"/>
    <cellStyle name="style1558976372952" xfId="44948" xr:uid="{2314CC5C-E00E-400E-BD60-06CBB83B4FF6}"/>
    <cellStyle name="style1558976372968" xfId="44949" xr:uid="{37647040-0DA7-42FF-8EA7-4641BDB47E4B}"/>
    <cellStyle name="style1558976372999" xfId="44950" xr:uid="{1D89BE73-6979-4C6E-80D1-D2BA0950DFAC}"/>
    <cellStyle name="style1558976373030" xfId="44953" xr:uid="{28E0FB0D-E252-432A-80B9-DDC57C2476E4}"/>
    <cellStyle name="style1558976373046" xfId="44954" xr:uid="{645AEEA2-7B8E-4DE9-BECF-FA100506A76E}"/>
    <cellStyle name="style1558976373077" xfId="44955" xr:uid="{3C30DBC5-26AD-442F-87FB-396E9F6BE101}"/>
    <cellStyle name="style1558976373108" xfId="44956" xr:uid="{814E1640-DBE1-4513-B4AB-2177925B9532}"/>
    <cellStyle name="style1558976386409" xfId="44957" xr:uid="{6138CD1C-0698-4E7C-9788-45ED844D5450}"/>
    <cellStyle name="style1558976386424" xfId="44958" xr:uid="{4850AF38-44F3-449B-903D-460970D0EEC1}"/>
    <cellStyle name="style1558976386440" xfId="44963" xr:uid="{67888836-A954-4116-A8CC-2B042AA1E471}"/>
    <cellStyle name="style1558976386471" xfId="44964" xr:uid="{A832A2B2-6FC7-49A5-BCF9-CA5ED5A04A84}"/>
    <cellStyle name="style1558976386503" xfId="44960" xr:uid="{DF897821-AC97-4733-BB44-6576586681F9}"/>
    <cellStyle name="style1558976386534" xfId="44961" xr:uid="{7B653A14-B3E7-4787-A7C3-D7744FCF750A}"/>
    <cellStyle name="style1558976386549" xfId="44959" xr:uid="{C2EF4B7A-0A81-49A9-A5D4-EE61672CECDB}"/>
    <cellStyle name="style1558976386565" xfId="44962" xr:uid="{906FE44C-F65D-456C-863E-FD4C9DC4E919}"/>
    <cellStyle name="style1558976386596" xfId="44965" xr:uid="{C32644DD-48F0-44FD-B2BA-E51FB165F065}"/>
    <cellStyle name="style1558976386612" xfId="44966" xr:uid="{CF020DE8-B96A-45A8-99AC-B6B5103411B0}"/>
    <cellStyle name="style1558976386643" xfId="44967" xr:uid="{1ABF2360-6EA1-4334-A956-7C1A8EE2EA7F}"/>
    <cellStyle name="style1558976386659" xfId="44968" xr:uid="{A07AA0DE-B9BD-442A-8E60-2387A5FF11E7}"/>
    <cellStyle name="style1558976386674" xfId="44969" xr:uid="{36689FF4-3C17-46FA-A164-476984A7BEDE}"/>
    <cellStyle name="style1558976386706" xfId="44975" xr:uid="{44771145-F975-4D34-9F54-9B12B4909C82}"/>
    <cellStyle name="style1558976386721" xfId="44970" xr:uid="{CC5ED7A2-A690-4385-88B4-0E65C4BAD0C0}"/>
    <cellStyle name="style1558976386752" xfId="44976" xr:uid="{ACDB8933-9F21-403C-A769-143E9CAF66AE}"/>
    <cellStyle name="style1558976386768" xfId="44981" xr:uid="{63B8B93D-C3BE-42AD-8A2B-053ECD9691D0}"/>
    <cellStyle name="style1558976386799" xfId="44982" xr:uid="{7FA84F27-D833-4F48-81E2-2A3A163B79B1}"/>
    <cellStyle name="style1558976386815" xfId="44971" xr:uid="{8CEB9FBF-1CD8-49DA-AA5D-3B66D9EF543C}"/>
    <cellStyle name="style1558976386831" xfId="44972" xr:uid="{BEA3BF2B-AAE4-4FCE-A9C1-49F2FC820A9E}"/>
    <cellStyle name="style1558976386862" xfId="44973" xr:uid="{2EF71F9F-1CAB-4784-91B1-CEC1546DA878}"/>
    <cellStyle name="style1558976386885" xfId="44974" xr:uid="{DDA528CB-E66F-41C8-A74E-AE6E41D53313}"/>
    <cellStyle name="style1558976386908" xfId="44977" xr:uid="{65A718CB-DACD-448D-83D6-F2E0BC2FAAE7}"/>
    <cellStyle name="style1558976386925" xfId="44978" xr:uid="{0A5FA965-89F6-432E-80BD-E70BCD1AB5EA}"/>
    <cellStyle name="style1558976386940" xfId="44979" xr:uid="{1C759A20-82BC-474A-BE9B-B85B67DBFCCD}"/>
    <cellStyle name="style1558976386971" xfId="44980" xr:uid="{76E30DA6-1CFD-434D-B34D-C4F9A6D7DF12}"/>
    <cellStyle name="style1558976386987" xfId="44983" xr:uid="{146D822A-B8BD-4111-8FFC-624101950BD9}"/>
    <cellStyle name="style1558976387018" xfId="44984" xr:uid="{7066DF4C-6E83-47EB-8D46-EE1B88275191}"/>
    <cellStyle name="style1558976387034" xfId="44985" xr:uid="{AF917149-E6A2-4E8E-9F56-8312EA186872}"/>
    <cellStyle name="style1558976387050" xfId="44986" xr:uid="{7652BBE5-871A-466C-A491-62D6F0A9136A}"/>
    <cellStyle name="style1558976400131" xfId="44987" xr:uid="{CF4B45A1-421E-470D-80FE-022B15331251}"/>
    <cellStyle name="style1558976400156" xfId="44988" xr:uid="{4EFCF954-7302-4315-9165-B5FA1103E4F4}"/>
    <cellStyle name="style1558976400174" xfId="44993" xr:uid="{D3761468-1954-40DC-95B3-A90537ECEB92}"/>
    <cellStyle name="style1558976400186" xfId="44994" xr:uid="{850CF15F-CF10-4706-9237-A126FAA45B5A}"/>
    <cellStyle name="style1558976400233" xfId="44990" xr:uid="{90DD7AF1-E5D6-4A12-8C55-0A2FB9B6DE75}"/>
    <cellStyle name="style1558976400249" xfId="44991" xr:uid="{F7793888-E437-4256-A562-189D67B141F1}"/>
    <cellStyle name="style1558976400280" xfId="44989" xr:uid="{012A52D1-C41F-4AE6-856F-0CBD6D9D6329}"/>
    <cellStyle name="style1558976400295" xfId="44992" xr:uid="{F85FABA9-1DB2-4E04-AC97-1D87B2B18788}"/>
    <cellStyle name="style1558976400327" xfId="44995" xr:uid="{9E328ECF-5759-46E2-B784-B40243FE82C9}"/>
    <cellStyle name="style1558976400342" xfId="44996" xr:uid="{DAAA8628-5F78-4DBF-A378-D3B93297E1FF}"/>
    <cellStyle name="style1558976400358" xfId="44997" xr:uid="{F072C27A-0809-4599-B5E6-B6EE6EBFA48D}"/>
    <cellStyle name="style1558976400389" xfId="44998" xr:uid="{A0F03566-7C13-4B0B-84A5-52102B425B24}"/>
    <cellStyle name="style1558976400405" xfId="44999" xr:uid="{60C9B8F8-DCE4-4DEA-B1E4-2FF2669CE784}"/>
    <cellStyle name="style1558976400436" xfId="45005" xr:uid="{014D38A9-40A5-425B-BD10-156A9262EC86}"/>
    <cellStyle name="style1558976400452" xfId="45000" xr:uid="{6D36DD88-6FD0-476C-9AB1-1354C56158AE}"/>
    <cellStyle name="style1558976400467" xfId="45006" xr:uid="{FE543686-6943-46E8-84FE-DE1B8E040417}"/>
    <cellStyle name="style1558976400498" xfId="45011" xr:uid="{EA47BF1E-3E0B-463C-92A3-80FE1A05F39A}"/>
    <cellStyle name="style1558976400514" xfId="45012" xr:uid="{40D3881D-C701-4AC6-8230-F3A71ED43CFE}"/>
    <cellStyle name="style1558976400545" xfId="45001" xr:uid="{461FE0D6-76D1-439E-A89D-B9A7EF2E4022}"/>
    <cellStyle name="style1558976400561" xfId="45002" xr:uid="{501A2336-8861-4101-9DF0-9E9225A6539E}"/>
    <cellStyle name="style1558976400577" xfId="45003" xr:uid="{A6B06D92-C454-4D28-BA46-FD1624AAEB4C}"/>
    <cellStyle name="style1558976400608" xfId="45004" xr:uid="{E6AC6F35-8D81-4A12-BEE2-94935239A763}"/>
    <cellStyle name="style1558976400623" xfId="45007" xr:uid="{D1D28928-AE2F-4CEE-9DF9-1CDD5D36662E}"/>
    <cellStyle name="style1558976400655" xfId="45008" xr:uid="{B4C49DD9-AA39-4B3B-848B-E8059CF0E895}"/>
    <cellStyle name="style1558976400677" xfId="45009" xr:uid="{F0FECD85-983C-4FBA-B3E2-3D6B5871C224}"/>
    <cellStyle name="style1558976400692" xfId="45010" xr:uid="{2200E3BD-6C20-4FA8-9328-3F04ACB4663A}"/>
    <cellStyle name="style1558976400723" xfId="45013" xr:uid="{667F1888-1A8B-475F-9648-B1F7599AD5A5}"/>
    <cellStyle name="style1558976400739" xfId="45014" xr:uid="{759773DF-6C9D-45E9-A207-2ADBC6B6DF89}"/>
    <cellStyle name="style1558976400770" xfId="45015" xr:uid="{A569BE65-CB9D-4528-A861-C9205B1F04D1}"/>
    <cellStyle name="style1558976400786" xfId="45016" xr:uid="{86B5FB82-CC80-4D30-A2A5-8D7B6BCA13CC}"/>
    <cellStyle name="style1558976414129" xfId="45017" xr:uid="{F2D91B32-081F-418B-940E-55669125B400}"/>
    <cellStyle name="style1558976414145" xfId="45018" xr:uid="{C92E9C9F-9BB2-4426-ADC7-F662E475FBDD}"/>
    <cellStyle name="style1558976414176" xfId="45023" xr:uid="{CE0EF3CF-11B2-4370-8E4B-05733C608C2A}"/>
    <cellStyle name="style1558976414193" xfId="45024" xr:uid="{7FD3DDDF-C550-42FB-B5D2-F5E25F38BE42}"/>
    <cellStyle name="style1558976414240" xfId="45020" xr:uid="{AA3B9712-F61C-48B2-99C5-D928B47A3DC5}"/>
    <cellStyle name="style1558976414255" xfId="45021" xr:uid="{9AD26607-B955-4972-AE56-20E91B0D521A}"/>
    <cellStyle name="style1558976414271" xfId="45019" xr:uid="{5DC0226C-F4CE-415F-8717-8B9E215A3B21}"/>
    <cellStyle name="style1558976414302" xfId="45022" xr:uid="{BA93DF48-4739-44A0-A68B-BEA13777F666}"/>
    <cellStyle name="style1558976414318" xfId="45025" xr:uid="{2E821954-2723-4675-AE79-EC60FC3224FF}"/>
    <cellStyle name="style1558976414349" xfId="45026" xr:uid="{6B5678CE-8AE5-435F-AE67-9F68B6353B91}"/>
    <cellStyle name="style1558976414365" xfId="45027" xr:uid="{42006B2D-84DD-49B0-8201-615892E03A67}"/>
    <cellStyle name="style1558976414380" xfId="45028" xr:uid="{2A260C38-0706-4CD2-86EE-0B4C52140807}"/>
    <cellStyle name="style1558976414411" xfId="45029" xr:uid="{15818ADC-006E-461E-8749-7D01295C24E1}"/>
    <cellStyle name="style1558976414439" xfId="45032" xr:uid="{9F28F083-1DA7-43FA-A8A6-269F94AEF317}"/>
    <cellStyle name="style1558976414461" xfId="45030" xr:uid="{C5D436D8-31B4-445D-B90B-D73361095A7A}"/>
    <cellStyle name="style1558976414475" xfId="45033" xr:uid="{AD86D2F4-6A9C-498F-B229-59D28E46A9D2}"/>
    <cellStyle name="style1558976414491" xfId="45038" xr:uid="{63ECE909-655E-4A98-80E3-21292338CBD9}"/>
    <cellStyle name="style1558976414522" xfId="45039" xr:uid="{5310B451-F09C-400E-B50D-0C29AD76B55C}"/>
    <cellStyle name="style1558976414538" xfId="45031" xr:uid="{94CE38EF-6A13-4930-AFA8-B464D7C734C4}"/>
    <cellStyle name="style1558976414616" xfId="45034" xr:uid="{4C7EE0FB-EA65-4F76-8251-B7F21E0C9CB7}"/>
    <cellStyle name="style1558976414647" xfId="45035" xr:uid="{3141E38B-4D42-498F-AFCF-8128ED6131F8}"/>
    <cellStyle name="style1558976414663" xfId="45036" xr:uid="{DC408F58-E86A-4B69-AB85-E483B494ED21}"/>
    <cellStyle name="style1558976414694" xfId="45037" xr:uid="{E0E712A3-77E8-4354-9C1C-CE8046264402}"/>
    <cellStyle name="style1558976414710" xfId="45040" xr:uid="{D19418B6-FA29-4DB4-A913-4E44DA3EFCFF}"/>
    <cellStyle name="style1558976414725" xfId="45041" xr:uid="{635A3717-86A2-48B1-BF8B-D22D8A347CBD}"/>
    <cellStyle name="style1558976414756" xfId="45042" xr:uid="{BD68BB0D-B6AE-4D0D-8165-84B82229BB50}"/>
    <cellStyle name="style1558976414772" xfId="45043" xr:uid="{B5DA432F-AD19-4444-87D5-F60EF5C2FA9A}"/>
    <cellStyle name="style1558976428128" xfId="45044" xr:uid="{5598C0B6-2021-42AC-81FE-C3845C2C83CD}"/>
    <cellStyle name="style1558976428159" xfId="45045" xr:uid="{9519A3DB-2953-48D2-9717-29F9417C7D37}"/>
    <cellStyle name="style1558976428179" xfId="45050" xr:uid="{9E2B59D6-1915-4C30-9148-3B086F0E5C34}"/>
    <cellStyle name="style1558976428200" xfId="45051" xr:uid="{BA040C71-9D6E-423A-87F0-4CA2C8FBB8A2}"/>
    <cellStyle name="style1558976428241" xfId="45047" xr:uid="{AE6E5A90-A0DD-4DAA-BA76-53E36B1528D4}"/>
    <cellStyle name="style1558976428269" xfId="45048" xr:uid="{6F736649-E93E-4070-91D0-F2F656B6111E}"/>
    <cellStyle name="style1558976428289" xfId="45046" xr:uid="{B7F7CB50-ED15-4851-B370-9D474A08D14D}"/>
    <cellStyle name="style1558976428311" xfId="45049" xr:uid="{D8A1A9A1-626D-4C1E-A0DD-EF78CF414690}"/>
    <cellStyle name="style1558976428331" xfId="45052" xr:uid="{69E59BFA-A8C4-43C4-A60D-0D9005F21464}"/>
    <cellStyle name="style1558976428351" xfId="45053" xr:uid="{77728D63-143E-40A5-9E33-AF8EDF81635F}"/>
    <cellStyle name="style1558976428382" xfId="45054" xr:uid="{149D995D-EB44-4AB7-8D1E-CF1171B1B790}"/>
    <cellStyle name="style1558976428402" xfId="45055" xr:uid="{F167C99E-9F8E-47CE-AAF0-E7481724B1CB}"/>
    <cellStyle name="style1558976428423" xfId="45056" xr:uid="{1565C526-7AE8-4FC8-8E2E-7C6540F8FE26}"/>
    <cellStyle name="style1558976428451" xfId="45062" xr:uid="{DE52AE9B-DEB5-4D13-A0D0-E55A4FEBCD54}"/>
    <cellStyle name="style1558976428473" xfId="45057" xr:uid="{BAD2168E-AAF4-4AAB-9CAA-9753D366EC3B}"/>
    <cellStyle name="style1558976428494" xfId="45063" xr:uid="{0534A6CA-CE03-4E0D-9C78-52D39195D275}"/>
    <cellStyle name="style1558976428514" xfId="45068" xr:uid="{5434867D-ABB8-40EB-ACA8-F5CDCC254BCA}"/>
    <cellStyle name="style1558976428534" xfId="45069" xr:uid="{0A3AEA91-063C-49F9-9B69-5E10A385132E}"/>
    <cellStyle name="style1558976428555" xfId="45058" xr:uid="{E28694B6-AD7A-4405-B17D-BDE2F8131558}"/>
    <cellStyle name="style1558976428573" xfId="45059" xr:uid="{941988A8-E8C0-4B51-9A57-D842051EBD4F}"/>
    <cellStyle name="style1558976428595" xfId="45060" xr:uid="{FF52D6D1-D787-4A4A-A6A0-A36B56FC753B}"/>
    <cellStyle name="style1558976428624" xfId="45061" xr:uid="{A13ACC73-33B5-46AC-8D86-E4FF0FEF1B43}"/>
    <cellStyle name="style1558976428646" xfId="45064" xr:uid="{D9779263-E2A7-4E1D-AE04-5271193FD158}"/>
    <cellStyle name="style1558976428666" xfId="45065" xr:uid="{6AE64224-1503-40B9-A21E-9C35CC67C3FC}"/>
    <cellStyle name="style1558976428687" xfId="45066" xr:uid="{E1A85F39-BADC-4EBC-B55C-CD1A43B62BFB}"/>
    <cellStyle name="style1558976428710" xfId="45067" xr:uid="{18EC44C4-E64E-4328-84D9-660ADDD421FC}"/>
    <cellStyle name="style1558976428742" xfId="45070" xr:uid="{A51482FF-F6D4-49DA-8FFB-F3C0C4B9812B}"/>
    <cellStyle name="style1558976428764" xfId="45071" xr:uid="{780404A4-B032-4173-BAA0-62D0121A45BF}"/>
    <cellStyle name="style1558976428774" xfId="45072" xr:uid="{A955F94D-E6F0-4901-93EC-4108D8F8A7E7}"/>
    <cellStyle name="style1558976428806" xfId="45073" xr:uid="{FC45A5A1-4DE9-4729-BF85-F31B3D664B7B}"/>
    <cellStyle name="style1558976428821" xfId="45077" xr:uid="{A82A774C-1F80-461B-B7C1-D66D6FB21759}"/>
    <cellStyle name="style1558976428852" xfId="45078" xr:uid="{8CBE891D-EAAC-44F8-955F-AA7BBEB2E7C3}"/>
    <cellStyle name="style1558976428868" xfId="45079" xr:uid="{21F4C400-9DAD-45B6-9D7F-82CD33477B01}"/>
    <cellStyle name="style1558976428884" xfId="45080" xr:uid="{854A410D-BD33-49A0-AFB8-0211DBA554D4}"/>
    <cellStyle name="style1558976428899" xfId="45081" xr:uid="{71153C10-6612-4197-98B1-1185C5757919}"/>
    <cellStyle name="style1558976428915" xfId="45082" xr:uid="{5AB593D5-80C9-415D-B5F7-871E467BD9A5}"/>
    <cellStyle name="style1558976428930" xfId="45083" xr:uid="{B1CAE67C-8FB6-4954-B79B-A6FB8ED24A55}"/>
    <cellStyle name="style1558976428962" xfId="45084" xr:uid="{B4B74F2B-F09B-4139-8D22-CDCBC056ACA5}"/>
    <cellStyle name="style1558976428977" xfId="45085" xr:uid="{32B1E7BA-0C67-4972-8CD4-FD58705CFD7C}"/>
    <cellStyle name="style1558976428993" xfId="45086" xr:uid="{BC606769-4991-49F6-A42B-D83567FE7653}"/>
    <cellStyle name="style1558976429009" xfId="45087" xr:uid="{8347914E-21FD-42F5-B4BB-EBCDD58628A6}"/>
    <cellStyle name="style1558976429040" xfId="45088" xr:uid="{535DB4DD-D41D-46FF-B274-E3F51A6EF057}"/>
    <cellStyle name="style1558976442442" xfId="45089" xr:uid="{26305587-545A-4D07-A9C6-327DC59F8F36}"/>
    <cellStyle name="style1558976442473" xfId="45090" xr:uid="{B8478BA5-9342-4BD1-8E03-75F0A028509F}"/>
    <cellStyle name="style1558976442489" xfId="45095" xr:uid="{086EEF03-E388-4CE5-B9C1-ACC0E47BB010}"/>
    <cellStyle name="style1558976442504" xfId="45096" xr:uid="{3B89A454-DA53-4869-B5BF-2EBA1F24794D}"/>
    <cellStyle name="style1558976442556" xfId="45092" xr:uid="{8F7FDA64-C27A-4F30-B986-D7B5ECC4DD43}"/>
    <cellStyle name="style1558976442572" xfId="45093" xr:uid="{F2C9B5C1-1962-4D64-93E8-4E79BC411D3B}"/>
    <cellStyle name="style1558976442603" xfId="45091" xr:uid="{AE3875BE-FD20-4123-B042-93F8F6FF3451}"/>
    <cellStyle name="style1558976442619" xfId="45094" xr:uid="{BEFC4B3D-804A-460C-91B2-6834344ABC54}"/>
    <cellStyle name="style1558976442634" xfId="45097" xr:uid="{FA8DAC61-ED3E-410A-83A3-488F8D499E2D}"/>
    <cellStyle name="style1558976442665" xfId="45098" xr:uid="{C864E3FB-8B66-4F42-BA40-61A3EBBD7F54}"/>
    <cellStyle name="style1558976442681" xfId="45099" xr:uid="{18605130-10D3-4AB0-89E2-F08621C942A0}"/>
    <cellStyle name="style1558976442697" xfId="45100" xr:uid="{F122F981-949C-49A3-B227-3F5981D693D0}"/>
    <cellStyle name="style1558976442728" xfId="45101" xr:uid="{A8CF9D11-56E5-4C35-BCB1-262F570F5D48}"/>
    <cellStyle name="style1558976442743" xfId="45107" xr:uid="{E31DCF76-07E2-4375-B424-DE86A0F47136}"/>
    <cellStyle name="style1558976442759" xfId="45113" xr:uid="{4191C76F-07BE-43D8-B05E-994F9C943A5F}"/>
    <cellStyle name="style1558976442790" xfId="45102" xr:uid="{44DB0E56-A787-40EF-835D-FA4C01AEC3A9}"/>
    <cellStyle name="style1558976442806" xfId="45108" xr:uid="{AFD93AF5-591D-422C-B081-E78E03F5F423}"/>
    <cellStyle name="style1558976442822" xfId="45114" xr:uid="{01F080BD-631E-467E-A20D-E1FD17EBAFA4}"/>
    <cellStyle name="style1558976442853" xfId="45103" xr:uid="{DEFD62C5-F2CE-4572-A1A5-C5FCA2C37E8B}"/>
    <cellStyle name="style1558976442868" xfId="45104" xr:uid="{54BA9960-97E6-49E8-8E0F-9C2DA2CE80C3}"/>
    <cellStyle name="style1558976442884" xfId="45105" xr:uid="{C253C579-EC7F-4D40-993E-42BE3EDD288E}"/>
    <cellStyle name="style1558976442915" xfId="45106" xr:uid="{C3E7E646-989C-4C98-B2DD-E15C55A07786}"/>
    <cellStyle name="style1558976442931" xfId="45109" xr:uid="{67D8CFC0-2CF9-4D48-B48B-9DE044996BB2}"/>
    <cellStyle name="style1558976442947" xfId="45110" xr:uid="{5313220E-5585-49C9-92F3-64FA2C6CC68C}"/>
    <cellStyle name="style1558976442978" xfId="45111" xr:uid="{43658BC2-28C7-40A6-AF21-3255ED8A39E5}"/>
    <cellStyle name="style1558976442993" xfId="45112" xr:uid="{238348ED-DA2E-4F49-AADA-A8069F280DE9}"/>
    <cellStyle name="style1558976443009" xfId="45115" xr:uid="{D412D059-3B34-4A4E-AB87-A257A7C563AF}"/>
    <cellStyle name="style1558976443040" xfId="45116" xr:uid="{D591872E-EBF2-43C2-AFDF-F84098EE3D76}"/>
    <cellStyle name="style1558976443068" xfId="45117" xr:uid="{B5E9609E-83AA-4A60-AF69-59CFAA28CE65}"/>
    <cellStyle name="style1558976443089" xfId="45118" xr:uid="{32C0AE34-1726-487B-8BCB-6EB18777A5EE}"/>
    <cellStyle name="style1558976443106" xfId="45119" xr:uid="{B01E8C2E-066D-4E5F-A9F2-F0E357F38DF8}"/>
    <cellStyle name="style1558976443122" xfId="45120" xr:uid="{7DD35631-D6CD-4A42-B5AD-453BAED4034F}"/>
    <cellStyle name="style1558976443137" xfId="45121" xr:uid="{D4833313-8ACF-4088-A946-4F29C1F20AB7}"/>
    <cellStyle name="style1558976443153" xfId="45122" xr:uid="{DBB5AE1D-8BD3-40A1-87E0-EB2710F44EB1}"/>
    <cellStyle name="style1558976443184" xfId="45123" xr:uid="{80D397EA-6FE3-4830-B91C-1A832E0F4301}"/>
    <cellStyle name="style1558976443200" xfId="45124" xr:uid="{87559C3C-A13D-4B47-A418-4EF70BE3681C}"/>
    <cellStyle name="style1558976443208" xfId="45125" xr:uid="{2A3E14EC-7CEA-48BF-8AC6-5819D941B06C}"/>
    <cellStyle name="style1558976443239" xfId="45126" xr:uid="{627260CD-74D0-4872-A4D6-6726BC43EE18}"/>
    <cellStyle name="style1558976443255" xfId="45127" xr:uid="{B0C6EDD2-C32A-48F2-BF55-1757AE908112}"/>
    <cellStyle name="style1558976443270" xfId="45128" xr:uid="{A406BDAC-A2CE-424C-AF21-C85963834EE5}"/>
    <cellStyle name="style1558976443286" xfId="45129" xr:uid="{FE07DBC2-B474-45ED-9EED-62E6BF0C304C}"/>
    <cellStyle name="style1558976443301" xfId="45130" xr:uid="{07086B5A-C361-4D75-9BDB-AB50F7A781FA}"/>
    <cellStyle name="style1558976456763" xfId="45132" xr:uid="{FDA093FA-9FF5-4E19-A320-8D329B8DC5BA}"/>
    <cellStyle name="style1558976456794" xfId="45133" xr:uid="{793AE844-6638-4FCF-9B2A-BF75D7AD9A76}"/>
    <cellStyle name="style1558976456810" xfId="45131" xr:uid="{8CCFD3D8-3557-49A5-85A9-630B54834437}"/>
    <cellStyle name="style1558976456844" xfId="45134" xr:uid="{55CF45BC-C358-466F-AFA0-FC54E4355ACE}"/>
    <cellStyle name="style1558976456869" xfId="45135" xr:uid="{E87E4250-DE9F-4B03-81F9-4E181CC1B2DA}"/>
    <cellStyle name="style1558976456889" xfId="45136" xr:uid="{518F51D6-0DEE-4D8D-B31E-393BEEC373BC}"/>
    <cellStyle name="style1558976456905" xfId="45137" xr:uid="{FAA35739-8853-4BA3-BA28-A4DEAF6F6023}"/>
    <cellStyle name="style1558976456936" xfId="45138" xr:uid="{98EE3C81-ADE1-401F-858C-CA2A1A4006F8}"/>
    <cellStyle name="style1558976456952" xfId="45140" xr:uid="{0E80D9AA-713B-49E8-BFE4-621705782D0F}"/>
    <cellStyle name="style1558976456968" xfId="45141" xr:uid="{4493CE51-1D4E-4EA3-AF50-A1222C12ED49}"/>
    <cellStyle name="style1558976456999" xfId="45143" xr:uid="{3EDD500D-406C-4C25-A22D-47EA100B9201}"/>
    <cellStyle name="style1558976457014" xfId="45144" xr:uid="{4DB03810-56B4-4668-977C-CB87BC7DDB6C}"/>
    <cellStyle name="style1558976457030" xfId="45139" xr:uid="{6D7FE0D4-CD86-4737-97B4-C92B2DCCF473}"/>
    <cellStyle name="style1558976457061" xfId="45142" xr:uid="{692ADCE4-F95D-4FE4-9E0E-C4204D1E4BE3}"/>
    <cellStyle name="style1558976457077" xfId="45145" xr:uid="{AA8BC37F-8B86-4C0D-93D2-60E4F86CFD61}"/>
    <cellStyle name="style1558976457124" xfId="45147" xr:uid="{071C1670-E9E4-46B8-BC9E-5892A8C06B8A}"/>
    <cellStyle name="style1558976457155" xfId="45148" xr:uid="{F29850FC-19FD-4734-A7EE-DAEFCE2CD107}"/>
    <cellStyle name="style1558976457171" xfId="45146" xr:uid="{79779640-BA35-4969-B9BD-CA29CE7277E3}"/>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 Target="worksheets/sheet7.xml" Type="http://schemas.openxmlformats.org/officeDocument/2006/relationships/worksheet" Id="rId12"/></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2016</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2016</c:v>
                </c:pt>
              </c:numCache>
            </c:numRef>
          </c:xVal>
          <c:yVal>
            <c:numRef>
              <c:f>Water!$W$105:$W$116</c:f>
              <c:numCache>
                <c:formatCode>0.0</c:formatCode>
                <c:ptCount val="12"/>
                <c:pt idx="0">
                  <c:v>0</c:v>
                </c:pt>
                <c:pt idx="1">
                  <c:v>9.9075024081315105E-2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2016</c:v>
                </c:pt>
              </c:numCache>
            </c:numRef>
          </c:xVal>
          <c:yVal>
            <c:numRef>
              <c:f>Water!$R$105:$R$116</c:f>
              <c:numCache>
                <c:formatCode>0.0</c:formatCode>
                <c:ptCount val="12"/>
                <c:pt idx="0">
                  <c:v>1.8300297330307647</c:v>
                </c:pt>
                <c:pt idx="1">
                  <c:v>1.1904586384886864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2016</c:v>
                </c:pt>
              </c:numCache>
            </c:numRef>
          </c:xVal>
          <c:yVal>
            <c:numRef>
              <c:f>Water!$M$105:$M$116</c:f>
              <c:numCache>
                <c:formatCode>0.0</c:formatCode>
                <c:ptCount val="12"/>
                <c:pt idx="0">
                  <c:v>1.3184182151455848</c:v>
                </c:pt>
                <c:pt idx="1">
                  <c:v>2.8052585472491978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2016</c:v>
                </c:pt>
              </c:numCache>
            </c:numRef>
          </c:xVal>
          <c:yVal>
            <c:numRef>
              <c:f>Water!$H$105:$H$116</c:f>
              <c:numCache>
                <c:formatCode>0.0</c:formatCode>
                <c:ptCount val="12"/>
                <c:pt idx="0">
                  <c:v>11.225922132815622</c:v>
                </c:pt>
                <c:pt idx="1">
                  <c:v>12.813930325505698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2016</c:v>
                </c:pt>
              </c:numCache>
            </c:numRef>
          </c:xVal>
          <c:yVal>
            <c:numRef>
              <c:f>Water!$X$105:$X$116</c:f>
              <c:numCache>
                <c:formatCode>0.0</c:formatCode>
                <c:ptCount val="12"/>
                <c:pt idx="0">
                  <c:v>96.168209281710261</c:v>
                </c:pt>
                <c:pt idx="1">
                  <c:v>99.944878806103858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2016</c:v>
                </c:pt>
              </c:numCache>
            </c:numRef>
          </c:xVal>
          <c:yVal>
            <c:numRef>
              <c:f>Water!$S$105:$S$116</c:f>
              <c:numCache>
                <c:formatCode>0.0</c:formatCode>
                <c:ptCount val="12"/>
                <c:pt idx="0">
                  <c:v>94.576822495471291</c:v>
                </c:pt>
                <c:pt idx="1">
                  <c:v>99.64033765423946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2016</c:v>
                </c:pt>
              </c:numCache>
            </c:numRef>
          </c:xVal>
          <c:yVal>
            <c:numRef>
              <c:f>Water!$N$105:$N$116</c:f>
              <c:numCache>
                <c:formatCode>0.0</c:formatCode>
                <c:ptCount val="12"/>
                <c:pt idx="0">
                  <c:v>88.394823248131146</c:v>
                </c:pt>
                <c:pt idx="1">
                  <c:v>97.72706698727815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2016</c:v>
                </c:pt>
              </c:numCache>
            </c:numRef>
          </c:xVal>
          <c:yVal>
            <c:numRef>
              <c:f>Water!$I$105:$I$116</c:f>
              <c:numCache>
                <c:formatCode>0.0</c:formatCode>
                <c:ptCount val="12"/>
                <c:pt idx="0">
                  <c:v>87.732691011365787</c:v>
                </c:pt>
                <c:pt idx="1">
                  <c:v>93.97726975437854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2016</c:v>
                </c:pt>
              </c:numCache>
            </c:numRef>
          </c:xVal>
          <c:yVal>
            <c:numRef>
              <c:f>Water!$D$105:$D$116</c:f>
              <c:numCache>
                <c:formatCode>0.0</c:formatCode>
                <c:ptCount val="12"/>
                <c:pt idx="0">
                  <c:v>77.944360289429625</c:v>
                </c:pt>
                <c:pt idx="1">
                  <c:v>75.816252401883204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67.511573384889232</c:v>
                </c:pt>
                <c:pt idx="1">
                  <c:v>65.111235762324284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10.760188118009069</c:v>
                </c:pt>
                <c:pt idx="1">
                  <c:v>10.377615426090228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10.746625317007613</c:v>
                </c:pt>
                <c:pt idx="1">
                  <c:v>11.452909533358223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10.981613180094087</c:v>
                </c:pt>
                <c:pt idx="1">
                  <c:v>13.058239278227262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82.457469056907684</c:v>
                </c:pt>
                <c:pt idx="1">
                  <c:v>90.217423568057043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4.3145175324561027</c:v>
                </c:pt>
                <c:pt idx="1">
                  <c:v>4.7205506083234843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12.13833986196812</c:v>
                </c:pt>
                <c:pt idx="1">
                  <c:v>2.0280226098928154</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1.0896735486680882</c:v>
                </c:pt>
                <c:pt idx="1">
                  <c:v>3.0340032137266633</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83.52386252765929</c:v>
                </c:pt>
                <c:pt idx="1">
                  <c:v>95.003345526598153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3.4352309144492068</c:v>
                </c:pt>
                <c:pt idx="1">
                  <c:v>3.9073675432693822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11.112481271854264</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1.9284252860372391</c:v>
                </c:pt>
                <c:pt idx="1">
                  <c:v>1.0892869301324899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89.339002255882235</c:v>
                </c:pt>
                <c:pt idx="1">
                  <c:v>95.137593552271596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4.45881790747086</c:v>
                </c:pt>
                <c:pt idx="1">
                  <c:v>4.7482196475573764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6.2021798366469056</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0.11418680017101765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95.511186504538841</c:v>
                </c:pt>
                <c:pt idx="1">
                  <c:v>99.920494888592259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7.5996696495503821E-2</c:v>
                </c:pt>
                <c:pt idx="1">
                  <c:v>7.9505111407740969E-2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4.4128167989656504</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2016</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2016</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2016</c:v>
                </c:pt>
              </c:numCache>
            </c:numRef>
          </c:xVal>
          <c:yVal>
            <c:numRef>
              <c:f>Water!$R$205:$R$216</c:f>
              <c:numCache>
                <c:formatCode>0.0</c:formatCode>
                <c:ptCount val="12"/>
                <c:pt idx="0">
                  <c:v>0</c:v>
                </c:pt>
                <c:pt idx="1">
                  <c:v>2.0521277900165068E-2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2016</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2016</c:v>
                </c:pt>
              </c:numCache>
            </c:numRef>
          </c:xVal>
          <c:yVal>
            <c:numRef>
              <c:f>Water!$H$205:$H$216</c:f>
              <c:numCache>
                <c:formatCode>0.0</c:formatCode>
                <c:ptCount val="12"/>
                <c:pt idx="0">
                  <c:v>0</c:v>
                </c:pt>
                <c:pt idx="1">
                  <c:v>0.82907445193692053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2016</c:v>
                </c:pt>
              </c:numCache>
            </c:numRef>
          </c:xVal>
          <c:yVal>
            <c:numRef>
              <c:f>Water!$X$205:$X$216</c:f>
              <c:numCache>
                <c:formatCode>0.0</c:formatCode>
                <c:ptCount val="12"/>
                <c:pt idx="0">
                  <c:v>97.166585546946195</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2016</c:v>
                </c:pt>
              </c:numCache>
            </c:numRef>
          </c:xVal>
          <c:yVal>
            <c:numRef>
              <c:f>Water!$S$205:$S$216</c:f>
              <c:numCache>
                <c:formatCode>0.0</c:formatCode>
                <c:ptCount val="12"/>
                <c:pt idx="0">
                  <c:v>95.417664976781239</c:v>
                </c:pt>
                <c:pt idx="1">
                  <c:v>99.929962314559546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2016</c:v>
                </c:pt>
              </c:numCache>
            </c:numRef>
          </c:xVal>
          <c:yVal>
            <c:numRef>
              <c:f>Water!$N$205:$N$216</c:f>
              <c:numCache>
                <c:formatCode>0.0</c:formatCode>
                <c:ptCount val="12"/>
                <c:pt idx="0">
                  <c:v>88.159255564250302</c:v>
                </c:pt>
                <c:pt idx="1">
                  <c:v>99.97162975568294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2016</c:v>
                </c:pt>
              </c:numCache>
            </c:numRef>
          </c:xVal>
          <c:yVal>
            <c:numRef>
              <c:f>Water!$I$205:$I$216</c:f>
              <c:numCache>
                <c:formatCode>0.0</c:formatCode>
                <c:ptCount val="12"/>
                <c:pt idx="0">
                  <c:v>89.602387920847164</c:v>
                </c:pt>
                <c:pt idx="1">
                  <c:v>99.415631439447935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2016</c:v>
                </c:pt>
              </c:numCache>
            </c:numRef>
          </c:xVal>
          <c:yVal>
            <c:numRef>
              <c:f>Water!$D$205:$D$216</c:f>
              <c:numCache>
                <c:formatCode>0.0</c:formatCode>
                <c:ptCount val="12"/>
                <c:pt idx="0">
                  <c:v>93.606277307482117</c:v>
                </c:pt>
                <c:pt idx="1">
                  <c:v>98.786191257359917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87.643697832120765</c:v>
                </c:pt>
                <c:pt idx="1">
                  <c:v>93.535577397412183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5.1656696369185742</c:v>
                </c:pt>
                <c:pt idx="1">
                  <c:v>5.5129336630566002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7.1906325309606558</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0.95148893953121649</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85.170659923227362</c:v>
                </c:pt>
                <c:pt idx="1">
                  <c:v>96.68304000931245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2.92199822552735</c:v>
                </c:pt>
                <c:pt idx="1">
                  <c:v>3.3169599906875504</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11.907341851245292</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86.266434353829197</c:v>
                </c:pt>
                <c:pt idx="1">
                  <c:v>99.888866851038699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7.553287327783606E-2</c:v>
                </c:pt>
                <c:pt idx="1">
                  <c:v>8.7460356722060817E-2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13.658032772892966</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2.3672792239249306E-2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94.723465386353837</c:v>
                </c:pt>
                <c:pt idx="1">
                  <c:v>100</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5.2765346136461631</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96.639073514203901</c:v>
                </c:pt>
                <c:pt idx="1">
                  <c:v>99.90530189488473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9.1602116887842547E-2</c:v>
                </c:pt>
                <c:pt idx="1">
                  <c:v>9.4698105115270437E-2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3.2693243689082578</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2016</c:v>
                </c:pt>
              </c:numCache>
            </c:numRef>
          </c:xVal>
          <c:yVal>
            <c:numRef>
              <c:f>Water!$AB$305:$AB$316</c:f>
              <c:numCache>
                <c:formatCode>0.0</c:formatCode>
                <c:ptCount val="12"/>
                <c:pt idx="0">
                  <c:v>0</c:v>
                </c:pt>
                <c:pt idx="1">
                  <c:v>0.68254316424229666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2016</c:v>
                </c:pt>
              </c:numCache>
            </c:numRef>
          </c:xVal>
          <c:yVal>
            <c:numRef>
              <c:f>Water!$W$305:$W$316</c:f>
              <c:numCache>
                <c:formatCode>0.0</c:formatCode>
                <c:ptCount val="12"/>
                <c:pt idx="0">
                  <c:v>5.00406100723536</c:v>
                </c:pt>
                <c:pt idx="1">
                  <c:v>3.5827630758975304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2016</c:v>
                </c:pt>
              </c:numCache>
            </c:numRef>
          </c:xVal>
          <c:yVal>
            <c:numRef>
              <c:f>Water!$R$305:$R$316</c:f>
              <c:numCache>
                <c:formatCode>0.0</c:formatCode>
                <c:ptCount val="12"/>
                <c:pt idx="0">
                  <c:v>2.3920328662146235</c:v>
                </c:pt>
                <c:pt idx="1">
                  <c:v>5.5710219084107333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2016</c:v>
                </c:pt>
              </c:numCache>
            </c:numRef>
          </c:xVal>
          <c:yVal>
            <c:numRef>
              <c:f>Water!$M$305:$M$316</c:f>
              <c:numCache>
                <c:formatCode>0.0</c:formatCode>
                <c:ptCount val="12"/>
                <c:pt idx="0">
                  <c:v>3.6748610457232065</c:v>
                </c:pt>
                <c:pt idx="1">
                  <c:v>9.6293616145697669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2016</c:v>
                </c:pt>
              </c:numCache>
            </c:numRef>
          </c:xVal>
          <c:yVal>
            <c:numRef>
              <c:f>Water!$H$305:$H$316</c:f>
              <c:numCache>
                <c:formatCode>0.0</c:formatCode>
                <c:ptCount val="12"/>
                <c:pt idx="0">
                  <c:v>22.009148961570038</c:v>
                </c:pt>
                <c:pt idx="1">
                  <c:v>25.234945132474774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2016</c:v>
                </c:pt>
              </c:numCache>
            </c:numRef>
          </c:xVal>
          <c:yVal>
            <c:numRef>
              <c:f>Water!$X$305:$X$316</c:f>
              <c:numCache>
                <c:formatCode>0.0</c:formatCode>
                <c:ptCount val="12"/>
                <c:pt idx="0">
                  <c:v>96.713893273045898</c:v>
                </c:pt>
                <c:pt idx="1">
                  <c:v>97.72406870071849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2016</c:v>
                </c:pt>
              </c:numCache>
            </c:numRef>
          </c:xVal>
          <c:yVal>
            <c:numRef>
              <c:f>Water!$S$305:$S$316</c:f>
              <c:numCache>
                <c:formatCode>0.0</c:formatCode>
                <c:ptCount val="12"/>
                <c:pt idx="0">
                  <c:v>87.108186746156505</c:v>
                </c:pt>
                <c:pt idx="1">
                  <c:v>93.680415606172801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2016</c:v>
                </c:pt>
              </c:numCache>
            </c:numRef>
          </c:xVal>
          <c:yVal>
            <c:numRef>
              <c:f>Water!$N$305:$N$316</c:f>
              <c:numCache>
                <c:formatCode>0.0</c:formatCode>
                <c:ptCount val="12"/>
                <c:pt idx="0">
                  <c:v>85.722563202374928</c:v>
                </c:pt>
                <c:pt idx="1">
                  <c:v>88.438192855411032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2016</c:v>
                </c:pt>
              </c:numCache>
            </c:numRef>
          </c:xVal>
          <c:yVal>
            <c:numRef>
              <c:f>Water!$I$305:$I$316</c:f>
              <c:numCache>
                <c:formatCode>0.0</c:formatCode>
                <c:ptCount val="12"/>
                <c:pt idx="0">
                  <c:v>80.77909336707323</c:v>
                </c:pt>
                <c:pt idx="1">
                  <c:v>79.768429310548839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2016</c:v>
                </c:pt>
              </c:numCache>
            </c:numRef>
          </c:xVal>
          <c:yVal>
            <c:numRef>
              <c:f>Water!$D$305:$D$316</c:f>
              <c:numCache>
                <c:formatCode>0.0</c:formatCode>
                <c:ptCount val="12"/>
                <c:pt idx="0">
                  <c:v>63.180487962996011</c:v>
                </c:pt>
                <c:pt idx="1">
                  <c:v>53.861220826086765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52.938074242466016</c:v>
                </c:pt>
                <c:pt idx="1">
                  <c:v>42.953550512845624</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11.676147126208392</c:v>
                </c:pt>
                <c:pt idx="1">
                  <c:v>9.4739369075630062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13.872906003740866</c:v>
                </c:pt>
                <c:pt idx="1">
                  <c:v>21.841291113131263</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21.512872627584727</c:v>
                </c:pt>
                <c:pt idx="1">
                  <c:v>25.731221466460113</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69.768617441985612</c:v>
                </c:pt>
                <c:pt idx="1">
                  <c:v>68.629316678211396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11.165962703014438</c:v>
                </c:pt>
                <c:pt idx="1">
                  <c:v>10.983625854410596</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16.306635819868447</c:v>
                </c:pt>
                <c:pt idx="1">
                  <c:v>9.8416188422164907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2.7587840351314981</c:v>
                </c:pt>
                <c:pt idx="1">
                  <c:v>10.545438625161523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78.362811851587011</c:v>
                </c:pt>
                <c:pt idx="1">
                  <c:v>81.62502839389758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6.9419621733977293</c:v>
                </c:pt>
                <c:pt idx="1">
                  <c:v>7.2309536389036175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12.792268346061576</c:v>
                </c:pt>
                <c:pt idx="1">
                  <c:v>5.0839208215271015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1.9029576289536863</c:v>
                </c:pt>
                <c:pt idx="1">
                  <c:v>6.0600971456717048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80.160476329485178</c:v>
                </c:pt>
                <c:pt idx="1">
                  <c:v>88.162321448523727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5.9365982843611302</c:v>
                </c:pt>
                <c:pt idx="1">
                  <c:v>6.5292062899592027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8.6802031587124873</c:v>
                </c:pt>
                <c:pt idx="1">
                  <c:v>1.9443704058253388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5.22272222744121</c:v>
                </c:pt>
                <c:pt idx="1">
                  <c:v>3.3641018556917288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88.543582004712064</c:v>
                </c:pt>
                <c:pt idx="1">
                  <c:v>89.754930288672966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8.0148996640765358</c:v>
                </c:pt>
                <c:pt idx="1">
                  <c:v>8.1245500163028677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3.4415183312113982</c:v>
                </c:pt>
                <c:pt idx="1">
                  <c:v>1.3329698901292062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0.78754980489496518</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52.938074242466016</c:v>
                </c:pt>
                <c:pt idx="1">
                  <c:v>42.953550512845624</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11.676147126208392</c:v>
                </c:pt>
                <c:pt idx="1">
                  <c:v>9.4739369075630062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13.872906003740866</c:v>
                </c:pt>
                <c:pt idx="1">
                  <c:v>21.841291113131263</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21.512872627584727</c:v>
                </c:pt>
                <c:pt idx="1">
                  <c:v>25.731221466460113</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69.768617441985612</c:v>
                </c:pt>
                <c:pt idx="1">
                  <c:v>68.629316678211396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11.165962703014438</c:v>
                </c:pt>
                <c:pt idx="1">
                  <c:v>10.983625854410596</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16.306635819868447</c:v>
                </c:pt>
                <c:pt idx="1">
                  <c:v>9.8416188422164907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2.7587840351314981</c:v>
                </c:pt>
                <c:pt idx="1">
                  <c:v>10.545438625161523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78.362811851587011</c:v>
                </c:pt>
                <c:pt idx="1">
                  <c:v>81.62502839389758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6.9419621733977293</c:v>
                </c:pt>
                <c:pt idx="1">
                  <c:v>7.2309536389036175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12.792268346061576</c:v>
                </c:pt>
                <c:pt idx="1">
                  <c:v>5.0839208215271015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1.9029576289536863</c:v>
                </c:pt>
                <c:pt idx="1">
                  <c:v>6.0600971456717048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80.160476329485178</c:v>
                </c:pt>
                <c:pt idx="1">
                  <c:v>88.162321448523727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5.9365982843611302</c:v>
                </c:pt>
                <c:pt idx="1">
                  <c:v>6.5292062899592027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8.6802031587124873</c:v>
                </c:pt>
                <c:pt idx="1">
                  <c:v>1.9443704058253388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5.22272222744121</c:v>
                </c:pt>
                <c:pt idx="1">
                  <c:v>3.3641018556917288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88.543582004712064</c:v>
                </c:pt>
                <c:pt idx="1">
                  <c:v>89.754930288672966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8.0148996640765358</c:v>
                </c:pt>
                <c:pt idx="1">
                  <c:v>8.1245500163028677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3.4415183312113982</c:v>
                </c:pt>
                <c:pt idx="1">
                  <c:v>1.3329698901292062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0.78754980489496518</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67.511573384889232</c:v>
                </c:pt>
                <c:pt idx="1">
                  <c:v>65.111235762324284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10.760188118009069</c:v>
                </c:pt>
                <c:pt idx="1">
                  <c:v>10.377615426090228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10.746625317007613</c:v>
                </c:pt>
                <c:pt idx="1">
                  <c:v>11.452909533358223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10.981613180094087</c:v>
                </c:pt>
                <c:pt idx="1">
                  <c:v>13.058239278227262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82.457469056907684</c:v>
                </c:pt>
                <c:pt idx="1">
                  <c:v>90.217423568057043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4.3145175324561027</c:v>
                </c:pt>
                <c:pt idx="1">
                  <c:v>4.7205506083234843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12.13833986196812</c:v>
                </c:pt>
                <c:pt idx="1">
                  <c:v>2.0280226098928154</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1.0896735486680882</c:v>
                </c:pt>
                <c:pt idx="1">
                  <c:v>3.0340032137266633</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83.52386252765929</c:v>
                </c:pt>
                <c:pt idx="1">
                  <c:v>95.003345526598153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3.4352309144492068</c:v>
                </c:pt>
                <c:pt idx="1">
                  <c:v>3.9073675432693822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11.112481271854264</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1.9284252860372391</c:v>
                </c:pt>
                <c:pt idx="1">
                  <c:v>1.0892869301324899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89.339002255882235</c:v>
                </c:pt>
                <c:pt idx="1">
                  <c:v>95.137593552271596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4.45881790747086</c:v>
                </c:pt>
                <c:pt idx="1">
                  <c:v>4.7482196475573764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6.2021798366469056</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0.11418680017101765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95.511186504538841</c:v>
                </c:pt>
                <c:pt idx="1">
                  <c:v>99.920494888592259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7.5996696495503821E-2</c:v>
                </c:pt>
                <c:pt idx="1">
                  <c:v>7.9505111407740969E-2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4.4128167989656504</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87.643697832120765</c:v>
                </c:pt>
                <c:pt idx="1">
                  <c:v>93.535577397412183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5.1656696369185742</c:v>
                </c:pt>
                <c:pt idx="1">
                  <c:v>5.5129336630566002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7.1906325309606558</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0.95148893953121649</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85.170659923227362</c:v>
                </c:pt>
                <c:pt idx="1">
                  <c:v>96.68304000931245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2.92199822552735</c:v>
                </c:pt>
                <c:pt idx="1">
                  <c:v>3.3169599906875504</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11.907341851245292</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86.266434353829197</c:v>
                </c:pt>
                <c:pt idx="1">
                  <c:v>99.888866851038699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7.553287327783606E-2</c:v>
                </c:pt>
                <c:pt idx="1">
                  <c:v>8.7460356722060817E-2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13.658032772892966</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2.3672792239249306E-2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94.723465386353837</c:v>
                </c:pt>
                <c:pt idx="1">
                  <c:v>100</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5.2765346136461631</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96.639073514203901</c:v>
                </c:pt>
                <c:pt idx="1">
                  <c:v>99.90530189488473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9.1602116887842547E-2</c:v>
                </c:pt>
                <c:pt idx="1">
                  <c:v>9.4698105115270437E-2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3.2693243689082578</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2016</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2016</c:v>
                </c:pt>
              </c:numCache>
            </c:numRef>
          </c:xVal>
          <c:yVal>
            <c:numRef>
              <c:f>Sanitation!$W$105:$W$116</c:f>
              <c:numCache>
                <c:formatCode>0.0</c:formatCode>
                <c:ptCount val="12"/>
                <c:pt idx="0">
                  <c:v>0</c:v>
                </c:pt>
                <c:pt idx="1">
                  <c:v>0.26554461537678575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2016</c:v>
                </c:pt>
              </c:numCache>
            </c:numRef>
          </c:xVal>
          <c:yVal>
            <c:numRef>
              <c:f>Sanitation!$R$105:$R$116</c:f>
              <c:numCache>
                <c:formatCode>0.0</c:formatCode>
                <c:ptCount val="12"/>
                <c:pt idx="0">
                  <c:v>0.98585863384008166</c:v>
                </c:pt>
                <c:pt idx="1">
                  <c:v>0.83215242214189944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2016</c:v>
                </c:pt>
              </c:numCache>
            </c:numRef>
          </c:xVal>
          <c:yVal>
            <c:numRef>
              <c:f>Sanitation!$M$105:$M$116</c:f>
              <c:numCache>
                <c:formatCode>0.0</c:formatCode>
                <c:ptCount val="12"/>
                <c:pt idx="0">
                  <c:v>3.2982085335788209</c:v>
                </c:pt>
                <c:pt idx="1">
                  <c:v>2.4201018713097522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2016</c:v>
                </c:pt>
              </c:numCache>
            </c:numRef>
          </c:xVal>
          <c:yVal>
            <c:numRef>
              <c:f>Sanitation!$H$105:$H$116</c:f>
              <c:numCache>
                <c:formatCode>0.0</c:formatCode>
                <c:ptCount val="12"/>
                <c:pt idx="0">
                  <c:v>21.212812473512031</c:v>
                </c:pt>
                <c:pt idx="1">
                  <c:v>7.6771782224179841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2016</c:v>
                </c:pt>
              </c:numCache>
            </c:numRef>
          </c:xVal>
          <c:yVal>
            <c:numRef>
              <c:f>Sanitation!$X$105:$X$116</c:f>
              <c:numCache>
                <c:formatCode>0.0</c:formatCode>
                <c:ptCount val="12"/>
                <c:pt idx="0">
                  <c:v>98.945403204504004</c:v>
                </c:pt>
                <c:pt idx="1">
                  <c:v>99.669437499476714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2016</c:v>
                </c:pt>
              </c:numCache>
            </c:numRef>
          </c:xVal>
          <c:yVal>
            <c:numRef>
              <c:f>Sanitation!$S$105:$S$116</c:f>
              <c:numCache>
                <c:formatCode>0.0</c:formatCode>
                <c:ptCount val="12"/>
                <c:pt idx="0">
                  <c:v>95.892816338950908</c:v>
                </c:pt>
                <c:pt idx="1">
                  <c:v>95.398742504222128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2016</c:v>
                </c:pt>
              </c:numCache>
            </c:numRef>
          </c:xVal>
          <c:yVal>
            <c:numRef>
              <c:f>Sanitation!$N$105:$N$116</c:f>
              <c:numCache>
                <c:formatCode>0.0</c:formatCode>
                <c:ptCount val="12"/>
                <c:pt idx="0">
                  <c:v>92.884783624466166</c:v>
                </c:pt>
                <c:pt idx="1">
                  <c:v>88.745218890270351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2016</c:v>
                </c:pt>
              </c:numCache>
            </c:numRef>
          </c:xVal>
          <c:yVal>
            <c:numRef>
              <c:f>Sanitation!$I$105:$I$116</c:f>
              <c:numCache>
                <c:formatCode>0.0</c:formatCode>
                <c:ptCount val="12"/>
                <c:pt idx="0">
                  <c:v>82.4211993555557</c:v>
                </c:pt>
                <c:pt idx="1">
                  <c:v>82.992492611907082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2016</c:v>
                </c:pt>
              </c:numCache>
            </c:numRef>
          </c:xVal>
          <c:yVal>
            <c:numRef>
              <c:f>Sanitation!$D$105:$D$116</c:f>
              <c:numCache>
                <c:formatCode>0.0</c:formatCode>
                <c:ptCount val="12"/>
                <c:pt idx="0">
                  <c:v>50.554764249773811</c:v>
                </c:pt>
                <c:pt idx="1">
                  <c:v>75.483175864222218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32.537140299703182</c:v>
                </c:pt>
                <c:pt idx="1">
                  <c:v>55.239981803249393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14.182483701694098</c:v>
                </c:pt>
                <c:pt idx="1">
                  <c:v>24.078334309349554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29.985158255691658</c:v>
                </c:pt>
                <c:pt idx="1">
                  <c:v>15.086910934382104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23.295217742911063</c:v>
                </c:pt>
                <c:pt idx="1">
                  <c:v>5.5947729530189463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55.155722165849141</c:v>
                </c:pt>
                <c:pt idx="1">
                  <c:v>55.656194040981461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27.177585919498668</c:v>
                </c:pt>
                <c:pt idx="1">
                  <c:v>27.424189841133533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14.233390048416581</c:v>
                </c:pt>
                <c:pt idx="1">
                  <c:v>14.634607579232011</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3.4333018662356096</c:v>
                </c:pt>
                <c:pt idx="1">
                  <c:v>2.2850085386529884</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58.740384700417174</c:v>
                </c:pt>
                <c:pt idx="1">
                  <c:v>55.340337695049293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34.781255037002204</c:v>
                </c:pt>
                <c:pt idx="1">
                  <c:v>32.768025082267911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5.4688545192485094</c:v>
                </c:pt>
                <c:pt idx="1">
                  <c:v>11.083131910032918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1.0095057433321131</c:v>
                </c:pt>
                <c:pt idx="1">
                  <c:v>0.80850531264987424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83.536186053893815</c:v>
                </c:pt>
                <c:pt idx="1">
                  <c:v>82.973790501466326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12.432641644246162</c:v>
                </c:pt>
                <c:pt idx="1">
                  <c:v>12.348940643566793</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4.0311723018600247</c:v>
                </c:pt>
                <c:pt idx="1">
                  <c:v>4.3708712218398205</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0.30639763312706236</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93.739195227210743</c:v>
                </c:pt>
                <c:pt idx="1">
                  <c:v>94.637201760895948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5.0948180857590044</c:v>
                </c:pt>
                <c:pt idx="1">
                  <c:v>5.1436256301150181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1.1659866870302551</c:v>
                </c:pt>
                <c:pt idx="1">
                  <c:v>0.21917260898902668</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2016</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2016</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2016</c:v>
                </c:pt>
              </c:numCache>
            </c:numRef>
          </c:xVal>
          <c:yVal>
            <c:numRef>
              <c:f>Sanitation!$R$205:$R$216</c:f>
              <c:numCache>
                <c:formatCode>0.0</c:formatCode>
                <c:ptCount val="12"/>
                <c:pt idx="0">
                  <c:v>0.42338873488670503</c:v>
                </c:pt>
                <c:pt idx="1">
                  <c:v>0.14119001398428227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2016</c:v>
                </c:pt>
              </c:numCache>
            </c:numRef>
          </c:xVal>
          <c:yVal>
            <c:numRef>
              <c:f>Sanitation!$M$205:$M$216</c:f>
              <c:numCache>
                <c:formatCode>0.0</c:formatCode>
                <c:ptCount val="12"/>
                <c:pt idx="0">
                  <c:v>0.29605472362238267</c:v>
                </c:pt>
                <c:pt idx="1">
                  <c:v>8.052433961183271E-2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2016</c:v>
                </c:pt>
              </c:numCache>
            </c:numRef>
          </c:xVal>
          <c:yVal>
            <c:numRef>
              <c:f>Sanitation!$H$205:$H$216</c:f>
              <c:numCache>
                <c:formatCode>0.0</c:formatCode>
                <c:ptCount val="12"/>
                <c:pt idx="0">
                  <c:v>0.9030074934507859</c:v>
                </c:pt>
                <c:pt idx="1">
                  <c:v>3.343857256094724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2016</c:v>
                </c:pt>
              </c:numCache>
            </c:numRef>
          </c:xVal>
          <c:yVal>
            <c:numRef>
              <c:f>Sanitation!$X$205:$X$216</c:f>
              <c:numCache>
                <c:formatCode>0.0</c:formatCode>
                <c:ptCount val="12"/>
                <c:pt idx="0">
                  <c:v>98.914158438578383</c:v>
                </c:pt>
                <c:pt idx="1">
                  <c:v>99.976180961945374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2016</c:v>
                </c:pt>
              </c:numCache>
            </c:numRef>
          </c:xVal>
          <c:yVal>
            <c:numRef>
              <c:f>Sanitation!$S$205:$S$216</c:f>
              <c:numCache>
                <c:formatCode>0.0</c:formatCode>
                <c:ptCount val="12"/>
                <c:pt idx="0">
                  <c:v>99.774078393744162</c:v>
                </c:pt>
                <c:pt idx="1">
                  <c:v>99.321626582342148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2016</c:v>
                </c:pt>
              </c:numCache>
            </c:numRef>
          </c:xVal>
          <c:yVal>
            <c:numRef>
              <c:f>Sanitation!$N$205:$N$216</c:f>
              <c:numCache>
                <c:formatCode>0.0</c:formatCode>
                <c:ptCount val="12"/>
                <c:pt idx="0">
                  <c:v>98.104658264332713</c:v>
                </c:pt>
                <c:pt idx="1">
                  <c:v>98.380183970941331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2016</c:v>
                </c:pt>
              </c:numCache>
            </c:numRef>
          </c:xVal>
          <c:yVal>
            <c:numRef>
              <c:f>Sanitation!$I$205:$I$216</c:f>
              <c:numCache>
                <c:formatCode>0.0</c:formatCode>
                <c:ptCount val="12"/>
                <c:pt idx="0">
                  <c:v>97.527783473479175</c:v>
                </c:pt>
                <c:pt idx="1">
                  <c:v>94.756575496382609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2016</c:v>
                </c:pt>
              </c:numCache>
            </c:numRef>
          </c:xVal>
          <c:yVal>
            <c:numRef>
              <c:f>Sanitation!$D$205:$D$216</c:f>
              <c:numCache>
                <c:formatCode>0.0</c:formatCode>
                <c:ptCount val="12"/>
                <c:pt idx="0">
                  <c:v>90.968883205375931</c:v>
                </c:pt>
                <c:pt idx="1">
                  <c:v>77.505588089455998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45.156553179087183</c:v>
                </c:pt>
                <c:pt idx="1">
                  <c:v>36.611647491254374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47.883606197968987</c:v>
                </c:pt>
                <c:pt idx="1">
                  <c:v>38.822664426521712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6.4323484775921429</c:v>
                </c:pt>
                <c:pt idx="1">
                  <c:v>20.846315478030135</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0.52749214535168676</c:v>
                </c:pt>
                <c:pt idx="1">
                  <c:v>3.7193726041937794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53.014234966284633</c:v>
                </c:pt>
                <c:pt idx="1">
                  <c:v>51.052932986241402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44.939888195978703</c:v>
                </c:pt>
                <c:pt idx="1">
                  <c:v>43.277302821357168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1.7166635934972732</c:v>
                </c:pt>
                <c:pt idx="1">
                  <c:v>5.622398373406611</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0.3292132442393978</c:v>
                </c:pt>
                <c:pt idx="1">
                  <c:v>4.7365818994826725E-2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79.141497664856956</c:v>
                </c:pt>
                <c:pt idx="1">
                  <c:v>79.432281337533965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18.920772029228271</c:v>
                </c:pt>
                <c:pt idx="1">
                  <c:v>18.990291203654845</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1.4709263831969253</c:v>
                </c:pt>
                <c:pt idx="1">
                  <c:v>1.4796526326580448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0.46680392271784399</c:v>
                </c:pt>
                <c:pt idx="1">
                  <c:v>9.7774826153141703E-2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91.631072634044145</c:v>
                </c:pt>
                <c:pt idx="1">
                  <c:v>91.088072341703267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8.2126137306849358</c:v>
                </c:pt>
                <c:pt idx="1">
                  <c:v>8.16394626965395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0.15631363527091935</c:v>
                </c:pt>
                <c:pt idx="1">
                  <c:v>0.74798138864278485</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94.941843954479296</c:v>
                </c:pt>
                <c:pt idx="1">
                  <c:v>96.142889427828976</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3.8089264035810766</c:v>
                </c:pt>
                <c:pt idx="1">
                  <c:v>3.8571105721710239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1.2492296419396212</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2016</c:v>
                </c:pt>
              </c:numCache>
            </c:numRef>
          </c:xVal>
          <c:yVal>
            <c:numRef>
              <c:f>Sanitation!$AB$305:$AB$316</c:f>
              <c:numCache>
                <c:formatCode>0.0</c:formatCode>
                <c:ptCount val="12"/>
                <c:pt idx="0">
                  <c:v>1.0595699581693867</c:v>
                </c:pt>
                <c:pt idx="1">
                  <c:v>1.031267455676774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2016</c:v>
                </c:pt>
              </c:numCache>
            </c:numRef>
          </c:xVal>
          <c:yVal>
            <c:numRef>
              <c:f>Sanitation!$W$305:$W$316</c:f>
              <c:numCache>
                <c:formatCode>0.0</c:formatCode>
                <c:ptCount val="12"/>
                <c:pt idx="0">
                  <c:v>1.4935474049268986</c:v>
                </c:pt>
                <c:pt idx="1">
                  <c:v>3.7856292820304707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2016</c:v>
                </c:pt>
              </c:numCache>
            </c:numRef>
          </c:xVal>
          <c:yVal>
            <c:numRef>
              <c:f>Sanitation!$R$305:$R$316</c:f>
              <c:numCache>
                <c:formatCode>0.0</c:formatCode>
                <c:ptCount val="12"/>
                <c:pt idx="0">
                  <c:v>8.8760199875376173</c:v>
                </c:pt>
                <c:pt idx="1">
                  <c:v>3.0127969407410178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2016</c:v>
                </c:pt>
              </c:numCache>
            </c:numRef>
          </c:xVal>
          <c:yVal>
            <c:numRef>
              <c:f>Sanitation!$M$305:$M$316</c:f>
              <c:numCache>
                <c:formatCode>0.0</c:formatCode>
                <c:ptCount val="12"/>
                <c:pt idx="0">
                  <c:v>22.186171693703823</c:v>
                </c:pt>
                <c:pt idx="1">
                  <c:v>5.4487677809224939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2016</c:v>
                </c:pt>
              </c:numCache>
            </c:numRef>
          </c:xVal>
          <c:yVal>
            <c:numRef>
              <c:f>Sanitation!$H$305:$H$316</c:f>
              <c:numCache>
                <c:formatCode>0.0</c:formatCode>
                <c:ptCount val="12"/>
                <c:pt idx="0">
                  <c:v>30.943064969168582</c:v>
                </c:pt>
                <c:pt idx="1">
                  <c:v>11.118012241581852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2016</c:v>
                </c:pt>
              </c:numCache>
            </c:numRef>
          </c:xVal>
          <c:yVal>
            <c:numRef>
              <c:f>Sanitation!$X$305:$X$316</c:f>
              <c:numCache>
                <c:formatCode>0.0</c:formatCode>
                <c:ptCount val="12"/>
                <c:pt idx="0">
                  <c:v>88.078651243298836</c:v>
                </c:pt>
                <c:pt idx="1">
                  <c:v>80.932459156060588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2016</c:v>
                </c:pt>
              </c:numCache>
            </c:numRef>
          </c:xVal>
          <c:yVal>
            <c:numRef>
              <c:f>Sanitation!$S$305:$S$316</c:f>
              <c:numCache>
                <c:formatCode>0.0</c:formatCode>
                <c:ptCount val="12"/>
                <c:pt idx="0">
                  <c:v>76.524412907954769</c:v>
                </c:pt>
                <c:pt idx="1">
                  <c:v>77.699235163998836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2016</c:v>
                </c:pt>
              </c:numCache>
            </c:numRef>
          </c:xVal>
          <c:yVal>
            <c:numRef>
              <c:f>Sanitation!$N$305:$N$316</c:f>
              <c:numCache>
                <c:formatCode>0.0</c:formatCode>
                <c:ptCount val="12"/>
                <c:pt idx="0">
                  <c:v>66.637681525682567</c:v>
                </c:pt>
                <c:pt idx="1">
                  <c:v>80.062607346318146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2016</c:v>
                </c:pt>
              </c:numCache>
            </c:numRef>
          </c:xVal>
          <c:yVal>
            <c:numRef>
              <c:f>Sanitation!$I$305:$I$316</c:f>
              <c:numCache>
                <c:formatCode>0.0</c:formatCode>
                <c:ptCount val="12"/>
                <c:pt idx="0">
                  <c:v>41.006043302060078</c:v>
                </c:pt>
                <c:pt idx="1">
                  <c:v>77.645862864360865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2016</c:v>
                </c:pt>
              </c:numCache>
            </c:numRef>
          </c:xVal>
          <c:yVal>
            <c:numRef>
              <c:f>Sanitation!$D$305:$D$316</c:f>
              <c:numCache>
                <c:formatCode>0.0</c:formatCode>
                <c:ptCount val="12"/>
                <c:pt idx="0">
                  <c:v>42.220539908813244</c:v>
                </c:pt>
                <c:pt idx="1">
                  <c:v>76.611885663199132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29.386501179579355</c:v>
                </c:pt>
                <c:pt idx="1">
                  <c:v>65.173760847591879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7.5430624593285396</c:v>
                </c:pt>
                <c:pt idx="1">
                  <c:v>16.72910108551288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29.077363279987367</c:v>
                </c:pt>
                <c:pt idx="1">
                  <c:v>10.029133937249753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33.99307308110474</c:v>
                </c:pt>
                <c:pt idx="1">
                  <c:v>8.0680041296454874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29.266048265767392</c:v>
                </c:pt>
                <c:pt idx="1">
                  <c:v>68.911957440951824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6.1030997190147129</c:v>
                </c:pt>
                <c:pt idx="1">
                  <c:v>14.370800740685475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39.869695104162929</c:v>
                </c:pt>
                <c:pt idx="1">
                  <c:v>13.843459254791014</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24.761156911054968</c:v>
                </c:pt>
                <c:pt idx="1">
                  <c:v>2.8737825635716945</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51.617291828212629</c:v>
                </c:pt>
                <c:pt idx="1">
                  <c:v>65.650803717779951</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12.955016494295354</c:v>
                </c:pt>
                <c:pt idx="1">
                  <c:v>16.477176831712846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25.649637375062639</c:v>
                </c:pt>
                <c:pt idx="1">
                  <c:v>15.761256824657949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9.778054302429382</c:v>
                </c:pt>
                <c:pt idx="1">
                  <c:v>2.1107626258492473</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61.845529095882831</c:v>
                </c:pt>
                <c:pt idx="1">
                  <c:v>63.09008097331926</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14.498141926526696</c:v>
                </c:pt>
                <c:pt idx="1">
                  <c:v>14.789896076224801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22.515409553756399</c:v>
                </c:pt>
                <c:pt idx="1">
                  <c:v>17.981765687332569</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1.1409194238340774</c:v>
                </c:pt>
                <c:pt idx="1">
                  <c:v>4.1382572631233643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76.877122084241407</c:v>
                </c:pt>
                <c:pt idx="1">
                  <c:v>68.821124541158795</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12.300943326325028</c:v>
                </c:pt>
                <c:pt idx="1">
                  <c:v>11.011920447634488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9.7580104001114734</c:v>
                </c:pt>
                <c:pt idx="1">
                  <c:v>19.140041786682644</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1.0639241893220959</c:v>
                </c:pt>
                <c:pt idx="1">
                  <c:v>1.0269132245240646</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29.386501179579355</c:v>
                </c:pt>
                <c:pt idx="1">
                  <c:v>65.173760847591879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7.5430624593285396</c:v>
                </c:pt>
                <c:pt idx="1">
                  <c:v>16.72910108551288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29.077363279987367</c:v>
                </c:pt>
                <c:pt idx="1">
                  <c:v>10.029133937249753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33.99307308110474</c:v>
                </c:pt>
                <c:pt idx="1">
                  <c:v>8.0680041296454874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29.266048265767392</c:v>
                </c:pt>
                <c:pt idx="1">
                  <c:v>68.911957440951824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6.1030997190147129</c:v>
                </c:pt>
                <c:pt idx="1">
                  <c:v>14.370800740685475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39.869695104162929</c:v>
                </c:pt>
                <c:pt idx="1">
                  <c:v>13.843459254791014</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24.761156911054968</c:v>
                </c:pt>
                <c:pt idx="1">
                  <c:v>2.8737825635716945</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51.617291828212629</c:v>
                </c:pt>
                <c:pt idx="1">
                  <c:v>65.650803717779951</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12.955016494295354</c:v>
                </c:pt>
                <c:pt idx="1">
                  <c:v>16.477176831712846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25.649637375062639</c:v>
                </c:pt>
                <c:pt idx="1">
                  <c:v>15.761256824657949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9.778054302429382</c:v>
                </c:pt>
                <c:pt idx="1">
                  <c:v>2.1107626258492473</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61.845529095882831</c:v>
                </c:pt>
                <c:pt idx="1">
                  <c:v>63.09008097331926</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14.498141926526696</c:v>
                </c:pt>
                <c:pt idx="1">
                  <c:v>14.789896076224801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22.515409553756399</c:v>
                </c:pt>
                <c:pt idx="1">
                  <c:v>17.981765687332569</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1.1409194238340774</c:v>
                </c:pt>
                <c:pt idx="1">
                  <c:v>4.1382572631233643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76.877122084241407</c:v>
                </c:pt>
                <c:pt idx="1">
                  <c:v>68.821124541158795</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12.300943326325028</c:v>
                </c:pt>
                <c:pt idx="1">
                  <c:v>11.011920447634488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9.7580104001114734</c:v>
                </c:pt>
                <c:pt idx="1">
                  <c:v>19.140041786682644</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1.0639241893220959</c:v>
                </c:pt>
                <c:pt idx="1">
                  <c:v>1.0269132245240646</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32.537140299703182</c:v>
                </c:pt>
                <c:pt idx="1">
                  <c:v>55.239981803249393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14.182483701694098</c:v>
                </c:pt>
                <c:pt idx="1">
                  <c:v>24.078334309349554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29.985158255691658</c:v>
                </c:pt>
                <c:pt idx="1">
                  <c:v>15.086910934382104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23.295217742911063</c:v>
                </c:pt>
                <c:pt idx="1">
                  <c:v>5.5947729530189463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55.155722165849141</c:v>
                </c:pt>
                <c:pt idx="1">
                  <c:v>55.656194040981461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27.177585919498668</c:v>
                </c:pt>
                <c:pt idx="1">
                  <c:v>27.424189841133533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14.233390048416581</c:v>
                </c:pt>
                <c:pt idx="1">
                  <c:v>14.634607579232011</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3.4333018662356096</c:v>
                </c:pt>
                <c:pt idx="1">
                  <c:v>2.2850085386529884</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58.740384700417174</c:v>
                </c:pt>
                <c:pt idx="1">
                  <c:v>55.340337695049293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34.781255037002204</c:v>
                </c:pt>
                <c:pt idx="1">
                  <c:v>32.768025082267911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5.4688545192485094</c:v>
                </c:pt>
                <c:pt idx="1">
                  <c:v>11.083131910032918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1.0095057433321131</c:v>
                </c:pt>
                <c:pt idx="1">
                  <c:v>0.80850531264987424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83.536186053893815</c:v>
                </c:pt>
                <c:pt idx="1">
                  <c:v>82.973790501466326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12.432641644246162</c:v>
                </c:pt>
                <c:pt idx="1">
                  <c:v>12.348940643566793</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4.0311723018600247</c:v>
                </c:pt>
                <c:pt idx="1">
                  <c:v>4.3708712218398205</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0.30639763312706236</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93.739195227210743</c:v>
                </c:pt>
                <c:pt idx="1">
                  <c:v>94.637201760895948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5.0948180857590044</c:v>
                </c:pt>
                <c:pt idx="1">
                  <c:v>5.1436256301150181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1.1659866870302551</c:v>
                </c:pt>
                <c:pt idx="1">
                  <c:v>0.21917260898902668</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45.156553179087183</c:v>
                </c:pt>
                <c:pt idx="1">
                  <c:v>36.611647491254374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47.883606197968987</c:v>
                </c:pt>
                <c:pt idx="1">
                  <c:v>38.822664426521712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6.4323484775921429</c:v>
                </c:pt>
                <c:pt idx="1">
                  <c:v>20.846315478030135</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0.52749214535168676</c:v>
                </c:pt>
                <c:pt idx="1">
                  <c:v>3.7193726041937794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53.014234966284633</c:v>
                </c:pt>
                <c:pt idx="1">
                  <c:v>51.052932986241402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44.939888195978703</c:v>
                </c:pt>
                <c:pt idx="1">
                  <c:v>43.277302821357168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1.7166635934972732</c:v>
                </c:pt>
                <c:pt idx="1">
                  <c:v>5.622398373406611</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0.3292132442393978</c:v>
                </c:pt>
                <c:pt idx="1">
                  <c:v>4.7365818994826725E-2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79.141497664856956</c:v>
                </c:pt>
                <c:pt idx="1">
                  <c:v>79.432281337533965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18.920772029228271</c:v>
                </c:pt>
                <c:pt idx="1">
                  <c:v>18.990291203654845</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1.4709263831969253</c:v>
                </c:pt>
                <c:pt idx="1">
                  <c:v>1.4796526326580448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0.46680392271784399</c:v>
                </c:pt>
                <c:pt idx="1">
                  <c:v>9.7774826153141703E-2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91.631072634044145</c:v>
                </c:pt>
                <c:pt idx="1">
                  <c:v>91.088072341703267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8.2126137306849358</c:v>
                </c:pt>
                <c:pt idx="1">
                  <c:v>8.16394626965395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0.15631363527091935</c:v>
                </c:pt>
                <c:pt idx="1">
                  <c:v>0.74798138864278485</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94.941843954479296</c:v>
                </c:pt>
                <c:pt idx="1">
                  <c:v>96.142889427828976</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3.8089264035810766</c:v>
                </c:pt>
                <c:pt idx="1">
                  <c:v>3.8571105721710239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1.2492296419396212</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4.6531895644275307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61.803173238523293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33.543637197049136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4.0093453441798124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76.127113970010356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19.863540685809763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3.8810731101498961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82.596275805066341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13.522651084783558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7.8942572429017766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80.819219832876982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11.286522924221213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28.330774769220824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63.012895217227957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8.6563300135510879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4.3439503321594035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67.223111916311794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28.432937751529018</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9.7407705191169214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73.378353695144455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16.880875785738564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21.939055790860234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67.681492659518412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10.379451549621365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50.537080582987002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44.83600711093046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4.6269123060826454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79.815928015328154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17.726394068126119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2.4576779165457854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7.2848820303462762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66.074326093145316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26.640791876508523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27.711705039486738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61.362934304316497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10.925360656196915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44.687193431999731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48.897218147983232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6.4155884200171158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70.555185099732796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26.817200575185517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2.6276143250817365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84.262802275787493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13.583563043697383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2.1536346805151401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50.258336689663281</c:v>
                </c:pt>
                <c:pt idx="1">
                  <c:v>68.317629028677658</c:v>
                </c:pt>
                <c:pt idx="2">
                  <c:v>78.801430196584008</c:v>
                </c:pt>
                <c:pt idx="3">
                  <c:v>79.664593220089628</c:v>
                </c:pt>
                <c:pt idx="4">
                  <c:v>82.259951104973041</c:v>
                </c:pt>
              </c:numCache>
            </c:numRef>
          </c:val>
          <c:extLst>
            <c:ext xmlns:c16="http://schemas.microsoft.com/office/drawing/2014/chart" uri="{C3380CC4-5D6E-409C-BE32-E72D297353CC}">
              <c16:uniqueId val="{00000000-00D0-4475-B18B-879202B4F438}"/>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12.922151273332728</c:v>
                </c:pt>
                <c:pt idx="1">
                  <c:v>12.461464338395579</c:v>
                </c:pt>
                <c:pt idx="2">
                  <c:v>6.9211330057909164</c:v>
                </c:pt>
                <c:pt idx="3">
                  <c:v>7.4435935260668851</c:v>
                </c:pt>
                <c:pt idx="4">
                  <c:v>14.453942168072848</c:v>
                </c:pt>
              </c:numCache>
            </c:numRef>
          </c:val>
          <c:extLst>
            <c:ext xmlns:c16="http://schemas.microsoft.com/office/drawing/2014/chart" uri="{C3380CC4-5D6E-409C-BE32-E72D297353CC}">
              <c16:uniqueId val="{00000001-00D0-4475-B18B-879202B4F438}"/>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14.810363075433951</c:v>
                </c:pt>
                <c:pt idx="1">
                  <c:v>15.546045587203556</c:v>
                </c:pt>
                <c:pt idx="2">
                  <c:v>11.885403931410451</c:v>
                </c:pt>
                <c:pt idx="3">
                  <c:v>7.8877522466081276</c:v>
                </c:pt>
                <c:pt idx="4">
                  <c:v>3.2861067269541113</c:v>
                </c:pt>
              </c:numCache>
            </c:numRef>
          </c:val>
          <c:extLst>
            <c:ext xmlns:c16="http://schemas.microsoft.com/office/drawing/2014/chart" uri="{C3380CC4-5D6E-409C-BE32-E72D297353CC}">
              <c16:uniqueId val="{00000002-00D0-4475-B18B-879202B4F438}"/>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22.009148961570038</c:v>
                </c:pt>
                <c:pt idx="1">
                  <c:v>3.6748610457232065</c:v>
                </c:pt>
                <c:pt idx="2">
                  <c:v>2.3920328662146235</c:v>
                </c:pt>
                <c:pt idx="3">
                  <c:v>5.00406100723536</c:v>
                </c:pt>
                <c:pt idx="4">
                  <c:v>0</c:v>
                </c:pt>
              </c:numCache>
            </c:numRef>
          </c:val>
          <c:extLst>
            <c:ext xmlns:c16="http://schemas.microsoft.com/office/drawing/2014/chart" uri="{C3380CC4-5D6E-409C-BE32-E72D297353CC}">
              <c16:uniqueId val="{00000003-00D0-4475-B18B-879202B4F438}"/>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64.576065648432035</c:v>
                </c:pt>
                <c:pt idx="1">
                  <c:v>82.850706013339362</c:v>
                </c:pt>
                <c:pt idx="2">
                  <c:v>82.837563056371252</c:v>
                </c:pt>
                <c:pt idx="3">
                  <c:v>85.893839471132765</c:v>
                </c:pt>
                <c:pt idx="4">
                  <c:v>96.168209281710261</c:v>
                </c:pt>
              </c:numCache>
            </c:numRef>
          </c:val>
          <c:extLst>
            <c:ext xmlns:c16="http://schemas.microsoft.com/office/drawing/2014/chart" uri="{C3380CC4-5D6E-409C-BE32-E72D297353CC}">
              <c16:uniqueId val="{00000000-D2AF-4912-A8F1-0AB8DA0A2D8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13.368294640997581</c:v>
                </c:pt>
                <c:pt idx="1">
                  <c:v>4.8819849980264083</c:v>
                </c:pt>
                <c:pt idx="2">
                  <c:v>5.5572601917598865</c:v>
                </c:pt>
                <c:pt idx="3">
                  <c:v>8.6829830243385224</c:v>
                </c:pt>
                <c:pt idx="4">
                  <c:v>0</c:v>
                </c:pt>
              </c:numCache>
            </c:numRef>
          </c:val>
          <c:extLst>
            <c:ext xmlns:c16="http://schemas.microsoft.com/office/drawing/2014/chart" uri="{C3380CC4-5D6E-409C-BE32-E72D297353CC}">
              <c16:uniqueId val="{00000001-D2AF-4912-A8F1-0AB8DA0A2D8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10.82971757775476</c:v>
                </c:pt>
                <c:pt idx="1">
                  <c:v>10.948890773488646</c:v>
                </c:pt>
                <c:pt idx="2">
                  <c:v>9.775147018838096</c:v>
                </c:pt>
                <c:pt idx="3">
                  <c:v>5.4231775045287129</c:v>
                </c:pt>
                <c:pt idx="4">
                  <c:v>3.8317907182897386</c:v>
                </c:pt>
              </c:numCache>
            </c:numRef>
          </c:val>
          <c:extLst>
            <c:ext xmlns:c16="http://schemas.microsoft.com/office/drawing/2014/chart" uri="{C3380CC4-5D6E-409C-BE32-E72D297353CC}">
              <c16:uniqueId val="{00000002-D2AF-4912-A8F1-0AB8DA0A2D8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11.225922132815622</c:v>
                </c:pt>
                <c:pt idx="1">
                  <c:v>1.3184182151455848</c:v>
                </c:pt>
                <c:pt idx="2">
                  <c:v>1.8300297330307647</c:v>
                </c:pt>
                <c:pt idx="3">
                  <c:v>0</c:v>
                </c:pt>
                <c:pt idx="4">
                  <c:v>0</c:v>
                </c:pt>
              </c:numCache>
            </c:numRef>
          </c:val>
          <c:extLst>
            <c:ext xmlns:c16="http://schemas.microsoft.com/office/drawing/2014/chart" uri="{C3380CC4-5D6E-409C-BE32-E72D297353CC}">
              <c16:uniqueId val="{00000003-D2AF-4912-A8F1-0AB8DA0A2D86}"/>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7EF-473E-86D7-A27AAF3ECE6D}"/>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7EF-473E-86D7-A27AAF3ECE6D}"/>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7EF-473E-86D7-A27AAF3ECE6D}"/>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604-41DD-B4FB-67B086ED4014}"/>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04-41DD-B4FB-67B086ED4014}"/>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604-41DD-B4FB-67B086ED4014}"/>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86.20477693974793</c:v>
                </c:pt>
                <c:pt idx="1">
                  <c:v>83.752994683984411</c:v>
                </c:pt>
                <c:pt idx="2">
                  <c:v>88.159255564250302</c:v>
                </c:pt>
                <c:pt idx="3">
                  <c:v>95.417664976781239</c:v>
                </c:pt>
                <c:pt idx="4">
                  <c:v>97.166585546946195</c:v>
                </c:pt>
              </c:numCache>
            </c:numRef>
          </c:val>
          <c:extLst>
            <c:ext xmlns:c16="http://schemas.microsoft.com/office/drawing/2014/chart" uri="{C3380CC4-5D6E-409C-BE32-E72D297353CC}">
              <c16:uniqueId val="{00000000-9EA5-42BF-8120-09D0A85DE7F4}"/>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7.4015003677341733</c:v>
                </c:pt>
                <c:pt idx="1">
                  <c:v>5.8493932368627375</c:v>
                </c:pt>
                <c:pt idx="2">
                  <c:v>0</c:v>
                </c:pt>
                <c:pt idx="3">
                  <c:v>0</c:v>
                </c:pt>
                <c:pt idx="4">
                  <c:v>0</c:v>
                </c:pt>
              </c:numCache>
            </c:numRef>
          </c:val>
          <c:extLst>
            <c:ext xmlns:c16="http://schemas.microsoft.com/office/drawing/2014/chart" uri="{C3380CC4-5D6E-409C-BE32-E72D297353CC}">
              <c16:uniqueId val="{00000001-9EA5-42BF-8120-09D0A85DE7F4}"/>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6.3937226925178967</c:v>
                </c:pt>
                <c:pt idx="1">
                  <c:v>10.39761207915285</c:v>
                </c:pt>
                <c:pt idx="2">
                  <c:v>11.840744435749698</c:v>
                </c:pt>
                <c:pt idx="3">
                  <c:v>4.5823350232187607</c:v>
                </c:pt>
                <c:pt idx="4">
                  <c:v>2.8334144530538055</c:v>
                </c:pt>
              </c:numCache>
            </c:numRef>
          </c:val>
          <c:extLst>
            <c:ext xmlns:c16="http://schemas.microsoft.com/office/drawing/2014/chart" uri="{C3380CC4-5D6E-409C-BE32-E72D297353CC}">
              <c16:uniqueId val="{00000002-9EA5-42BF-8120-09D0A85DE7F4}"/>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EA5-42BF-8120-09D0A85DE7F4}"/>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50.373338959666789</c:v>
                </c:pt>
                <c:pt idx="1">
                  <c:v>40.662163305876646</c:v>
                </c:pt>
                <c:pt idx="2">
                  <c:v>73.176670628767411</c:v>
                </c:pt>
                <c:pt idx="3">
                  <c:v>87.898240474113095</c:v>
                </c:pt>
                <c:pt idx="4">
                  <c:v>93.407665950270513</c:v>
                </c:pt>
              </c:numCache>
            </c:numRef>
          </c:val>
          <c:extLst>
            <c:ext xmlns:c16="http://schemas.microsoft.com/office/drawing/2014/chart" uri="{C3380CC4-5D6E-409C-BE32-E72D297353CC}">
              <c16:uniqueId val="{00000000-1973-4595-BBD4-749B1B670B4D}"/>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40.595544245709135</c:v>
                </c:pt>
                <c:pt idx="1">
                  <c:v>56.865620167602536</c:v>
                </c:pt>
                <c:pt idx="2">
                  <c:v>24.927987635565295</c:v>
                </c:pt>
                <c:pt idx="3">
                  <c:v>11.875837919631051</c:v>
                </c:pt>
                <c:pt idx="4">
                  <c:v>5.506492488307873</c:v>
                </c:pt>
              </c:numCache>
            </c:numRef>
          </c:val>
          <c:extLst>
            <c:ext xmlns:c16="http://schemas.microsoft.com/office/drawing/2014/chart" uri="{C3380CC4-5D6E-409C-BE32-E72D297353CC}">
              <c16:uniqueId val="{00000001-1973-4595-BBD4-749B1B670B4D}"/>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8.1281093011732892</c:v>
                </c:pt>
                <c:pt idx="1">
                  <c:v>2.1761618028984349</c:v>
                </c:pt>
                <c:pt idx="2">
                  <c:v>1.4719530007805894</c:v>
                </c:pt>
                <c:pt idx="3">
                  <c:v>0.225921606255854</c:v>
                </c:pt>
                <c:pt idx="4">
                  <c:v>1.0858415614216144</c:v>
                </c:pt>
              </c:numCache>
            </c:numRef>
          </c:val>
          <c:extLst>
            <c:ext xmlns:c16="http://schemas.microsoft.com/office/drawing/2014/chart" uri="{C3380CC4-5D6E-409C-BE32-E72D297353CC}">
              <c16:uniqueId val="{00000002-1973-4595-BBD4-749B1B670B4D}"/>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0.9030074934507859</c:v>
                </c:pt>
                <c:pt idx="1">
                  <c:v>0.29605472362238267</c:v>
                </c:pt>
                <c:pt idx="2">
                  <c:v>0.42338873488670503</c:v>
                </c:pt>
                <c:pt idx="3">
                  <c:v>0</c:v>
                </c:pt>
                <c:pt idx="4">
                  <c:v>0</c:v>
                </c:pt>
              </c:numCache>
            </c:numRef>
          </c:val>
          <c:extLst>
            <c:ext xmlns:c16="http://schemas.microsoft.com/office/drawing/2014/chart" uri="{C3380CC4-5D6E-409C-BE32-E72D297353CC}">
              <c16:uniqueId val="{00000003-1973-4595-BBD4-749B1B670B4D}"/>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570-4171-8E9C-DF73CA44C2F9}"/>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570-4171-8E9C-DF73CA44C2F9}"/>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570-4171-8E9C-DF73CA44C2F9}"/>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31.178617978710143</c:v>
                </c:pt>
                <c:pt idx="1">
                  <c:v>53.999992980497773</c:v>
                </c:pt>
                <c:pt idx="2">
                  <c:v>44.748285502344991</c:v>
                </c:pt>
                <c:pt idx="3">
                  <c:v>80.33563694039249</c:v>
                </c:pt>
                <c:pt idx="4">
                  <c:v>91.627181169674756</c:v>
                </c:pt>
              </c:numCache>
            </c:numRef>
          </c:val>
          <c:extLst>
            <c:ext xmlns:c16="http://schemas.microsoft.com/office/drawing/2014/chart" uri="{C3380CC4-5D6E-409C-BE32-E72D297353CC}">
              <c16:uniqueId val="{00000000-FEF3-4249-A005-6979D0F7C85F}"/>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19.376146271063668</c:v>
                </c:pt>
                <c:pt idx="1">
                  <c:v>28.421206375057928</c:v>
                </c:pt>
                <c:pt idx="2">
                  <c:v>48.136498122121182</c:v>
                </c:pt>
                <c:pt idx="3">
                  <c:v>15.557179398558411</c:v>
                </c:pt>
                <c:pt idx="4">
                  <c:v>7.3182220348292484</c:v>
                </c:pt>
              </c:numCache>
            </c:numRef>
          </c:val>
          <c:extLst>
            <c:ext xmlns:c16="http://schemas.microsoft.com/office/drawing/2014/chart" uri="{C3380CC4-5D6E-409C-BE32-E72D297353CC}">
              <c16:uniqueId val="{00000001-FEF3-4249-A005-6979D0F7C85F}"/>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28.232423276714151</c:v>
                </c:pt>
                <c:pt idx="1">
                  <c:v>14.280592110865479</c:v>
                </c:pt>
                <c:pt idx="2">
                  <c:v>6.1293577416937453</c:v>
                </c:pt>
                <c:pt idx="3">
                  <c:v>4.107183661049099</c:v>
                </c:pt>
                <c:pt idx="4">
                  <c:v>1.0545967954959954</c:v>
                </c:pt>
              </c:numCache>
            </c:numRef>
          </c:val>
          <c:extLst>
            <c:ext xmlns:c16="http://schemas.microsoft.com/office/drawing/2014/chart" uri="{C3380CC4-5D6E-409C-BE32-E72D297353CC}">
              <c16:uniqueId val="{00000002-FEF3-4249-A005-6979D0F7C85F}"/>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21.212812473512031</c:v>
                </c:pt>
                <c:pt idx="1">
                  <c:v>3.2982085335788209</c:v>
                </c:pt>
                <c:pt idx="2">
                  <c:v>0.98585863384008166</c:v>
                </c:pt>
                <c:pt idx="3">
                  <c:v>0</c:v>
                </c:pt>
                <c:pt idx="4">
                  <c:v>0</c:v>
                </c:pt>
              </c:numCache>
            </c:numRef>
          </c:val>
          <c:extLst>
            <c:ext xmlns:c16="http://schemas.microsoft.com/office/drawing/2014/chart" uri="{C3380CC4-5D6E-409C-BE32-E72D297353CC}">
              <c16:uniqueId val="{00000003-FEF3-4249-A005-6979D0F7C85F}"/>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27.143681282214516</c:v>
                </c:pt>
                <c:pt idx="1">
                  <c:v>28.020967063150628</c:v>
                </c:pt>
                <c:pt idx="2">
                  <c:v>45.456818129914012</c:v>
                </c:pt>
                <c:pt idx="3">
                  <c:v>56.748725532165217</c:v>
                </c:pt>
                <c:pt idx="4">
                  <c:v>68.230658176477547</c:v>
                </c:pt>
              </c:numCache>
            </c:numRef>
          </c:val>
          <c:extLst>
            <c:ext xmlns:c16="http://schemas.microsoft.com/office/drawing/2014/chart" uri="{C3380CC4-5D6E-409C-BE32-E72D297353CC}">
              <c16:uniqueId val="{00000000-2649-40A0-A64A-FFBB0B830BF8}"/>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15.07685862659873</c:v>
                </c:pt>
                <c:pt idx="1">
                  <c:v>12.985076238909448</c:v>
                </c:pt>
                <c:pt idx="2">
                  <c:v>21.180863395768561</c:v>
                </c:pt>
                <c:pt idx="3">
                  <c:v>19.775687375789552</c:v>
                </c:pt>
                <c:pt idx="4">
                  <c:v>19.847993066821285</c:v>
                </c:pt>
              </c:numCache>
            </c:numRef>
          </c:val>
          <c:extLst>
            <c:ext xmlns:c16="http://schemas.microsoft.com/office/drawing/2014/chart" uri="{C3380CC4-5D6E-409C-BE32-E72D297353CC}">
              <c16:uniqueId val="{00000001-2649-40A0-A64A-FFBB0B830BF8}"/>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26.836395122018175</c:v>
                </c:pt>
                <c:pt idx="1">
                  <c:v>36.807785004236095</c:v>
                </c:pt>
                <c:pt idx="2">
                  <c:v>24.486298486779809</c:v>
                </c:pt>
                <c:pt idx="3">
                  <c:v>21.982039687118331</c:v>
                </c:pt>
                <c:pt idx="4">
                  <c:v>10.86177879853178</c:v>
                </c:pt>
              </c:numCache>
            </c:numRef>
          </c:val>
          <c:extLst>
            <c:ext xmlns:c16="http://schemas.microsoft.com/office/drawing/2014/chart" uri="{C3380CC4-5D6E-409C-BE32-E72D297353CC}">
              <c16:uniqueId val="{00000002-2649-40A0-A64A-FFBB0B830BF8}"/>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30.943064969168582</c:v>
                </c:pt>
                <c:pt idx="1">
                  <c:v>22.186171693703823</c:v>
                </c:pt>
                <c:pt idx="2">
                  <c:v>8.8760199875376173</c:v>
                </c:pt>
                <c:pt idx="3">
                  <c:v>1.4935474049268986</c:v>
                </c:pt>
                <c:pt idx="4">
                  <c:v>1.0595699581693867</c:v>
                </c:pt>
              </c:numCache>
            </c:numRef>
          </c:val>
          <c:extLst>
            <c:ext xmlns:c16="http://schemas.microsoft.com/office/drawing/2014/chart" uri="{C3380CC4-5D6E-409C-BE32-E72D297353CC}">
              <c16:uniqueId val="{00000003-2649-40A0-A64A-FFBB0B830BF8}"/>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1 Poorest</c:v>
                </c:pt>
                <c:pt idx="1">
                  <c:v>2 Poor</c:v>
                </c:pt>
                <c:pt idx="2">
                  <c:v>3 Middle</c:v>
                </c:pt>
                <c:pt idx="3">
                  <c:v>4 Rich</c:v>
                </c:pt>
                <c:pt idx="4">
                  <c:v>5 Richest</c:v>
                </c:pt>
              </c:strCache>
            </c:strRef>
          </c:cat>
          <c:val>
            <c:numRef>
              <c:f>'DHS16'!$M$18:$Q$18</c:f>
              <c:numCache>
                <c:formatCode>###0.0</c:formatCode>
                <c:ptCount val="5"/>
                <c:pt idx="0">
                  <c:v>45.411284171502153</c:v>
                </c:pt>
                <c:pt idx="1">
                  <c:v>70.063828091897335</c:v>
                </c:pt>
                <c:pt idx="2">
                  <c:v>81.184673131790419</c:v>
                </c:pt>
                <c:pt idx="3">
                  <c:v>88.766645698187403</c:v>
                </c:pt>
                <c:pt idx="4">
                  <c:v>96.105682167525785</c:v>
                </c:pt>
              </c:numCache>
            </c:numRef>
          </c:val>
          <c:extLst>
            <c:ext xmlns:c16="http://schemas.microsoft.com/office/drawing/2014/chart" uri="{C3380CC4-5D6E-409C-BE32-E72D297353CC}">
              <c16:uniqueId val="{00000000-C462-40E8-9F82-BEFA5CB136FF}"/>
            </c:ext>
          </c:extLst>
        </c:ser>
        <c:ser>
          <c:idx val="1"/>
          <c:order val="1"/>
          <c:tx>
            <c:strRef>
              <c:f>'DHS16'!$B$19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1 Poorest</c:v>
                </c:pt>
                <c:pt idx="1">
                  <c:v>2 Poor</c:v>
                </c:pt>
                <c:pt idx="2">
                  <c:v>3 Middle</c:v>
                </c:pt>
                <c:pt idx="3">
                  <c:v>4 Rich</c:v>
                </c:pt>
                <c:pt idx="4">
                  <c:v>5 Richest</c:v>
                </c:pt>
              </c:strCache>
            </c:strRef>
          </c:cat>
          <c:val>
            <c:numRef>
              <c:f>'DHS16'!$M$19:$Q$19</c:f>
              <c:numCache>
                <c:formatCode>###0.0</c:formatCode>
                <c:ptCount val="5"/>
                <c:pt idx="0">
                  <c:v>8.4499366545845316</c:v>
                </c:pt>
                <c:pt idx="1">
                  <c:v>9.7046012186514741</c:v>
                </c:pt>
                <c:pt idx="2">
                  <c:v>7.2535197236204771</c:v>
                </c:pt>
                <c:pt idx="3">
                  <c:v>4.9137699079854356</c:v>
                </c:pt>
                <c:pt idx="4">
                  <c:v>1.6183865331927363</c:v>
                </c:pt>
              </c:numCache>
            </c:numRef>
          </c:val>
          <c:extLst>
            <c:ext xmlns:c16="http://schemas.microsoft.com/office/drawing/2014/chart" uri="{C3380CC4-5D6E-409C-BE32-E72D297353CC}">
              <c16:uniqueId val="{00000001-C462-40E8-9F82-BEFA5CB136FF}"/>
            </c:ext>
          </c:extLst>
        </c:ser>
        <c:ser>
          <c:idx val="2"/>
          <c:order val="2"/>
          <c:tx>
            <c:strRef>
              <c:f>'DHS16'!$B$20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1 Poorest</c:v>
                </c:pt>
                <c:pt idx="1">
                  <c:v>2 Poor</c:v>
                </c:pt>
                <c:pt idx="2">
                  <c:v>3 Middle</c:v>
                </c:pt>
                <c:pt idx="3">
                  <c:v>4 Rich</c:v>
                </c:pt>
                <c:pt idx="4">
                  <c:v>5 Richest</c:v>
                </c:pt>
              </c:strCache>
            </c:strRef>
          </c:cat>
          <c:val>
            <c:numRef>
              <c:f>'DHS16'!$M$20:$Q$20</c:f>
              <c:numCache>
                <c:formatCode>###0.0</c:formatCode>
                <c:ptCount val="5"/>
                <c:pt idx="0">
                  <c:v>20.90383404143838</c:v>
                </c:pt>
                <c:pt idx="1">
                  <c:v>10.602209074881301</c:v>
                </c:pt>
                <c:pt idx="2">
                  <c:v>5.9907852361782483</c:v>
                </c:pt>
                <c:pt idx="3">
                  <c:v>2.7368213179296568</c:v>
                </c:pt>
                <c:pt idx="4">
                  <c:v>1.5933881350392107</c:v>
                </c:pt>
              </c:numCache>
            </c:numRef>
          </c:val>
          <c:extLst>
            <c:ext xmlns:c16="http://schemas.microsoft.com/office/drawing/2014/chart" uri="{C3380CC4-5D6E-409C-BE32-E72D297353CC}">
              <c16:uniqueId val="{00000002-C462-40E8-9F82-BEFA5CB136FF}"/>
            </c:ext>
          </c:extLst>
        </c:ser>
        <c:ser>
          <c:idx val="3"/>
          <c:order val="3"/>
          <c:tx>
            <c:strRef>
              <c:f>'DHS16'!$B$21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1 Poorest</c:v>
                </c:pt>
                <c:pt idx="1">
                  <c:v>2 Poor</c:v>
                </c:pt>
                <c:pt idx="2">
                  <c:v>3 Middle</c:v>
                </c:pt>
                <c:pt idx="3">
                  <c:v>4 Rich</c:v>
                </c:pt>
                <c:pt idx="4">
                  <c:v>5 Richest</c:v>
                </c:pt>
              </c:strCache>
            </c:strRef>
          </c:cat>
          <c:val>
            <c:numRef>
              <c:f>'DHS16'!$M$21:$Q$21</c:f>
              <c:numCache>
                <c:formatCode>###0.0</c:formatCode>
                <c:ptCount val="5"/>
                <c:pt idx="0">
                  <c:v>25.234945132474774</c:v>
                </c:pt>
                <c:pt idx="1">
                  <c:v>9.6293616145697669</c:v>
                </c:pt>
                <c:pt idx="2">
                  <c:v>5.5710219084107333</c:v>
                </c:pt>
                <c:pt idx="3">
                  <c:v>3.5827630758975304</c:v>
                </c:pt>
                <c:pt idx="4">
                  <c:v>0.68254316424229666</c:v>
                </c:pt>
              </c:numCache>
            </c:numRef>
          </c:val>
          <c:extLst>
            <c:ext xmlns:c16="http://schemas.microsoft.com/office/drawing/2014/chart" uri="{C3380CC4-5D6E-409C-BE32-E72D297353CC}">
              <c16:uniqueId val="{00000003-C462-40E8-9F82-BEFA5CB136FF}"/>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'DHS16'!$R$15:$Z$15</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'DHS16'!$R$18:$Z$18</c:f>
              <c:numCache>
                <c:formatCode>###0.0</c:formatCode>
                <c:ptCount val="9"/>
                <c:pt idx="0">
                  <c:v>71.284048941676446</c:v>
                </c:pt>
                <c:pt idx="1">
                  <c:v>98.877011976292621</c:v>
                </c:pt>
                <c:pt idx="2">
                  <c:v>99.497680327231961</c:v>
                </c:pt>
                <c:pt idx="3">
                  <c:v>86.776348113162882</c:v>
                </c:pt>
                <c:pt idx="4">
                  <c:v>81.171819700040814</c:v>
                </c:pt>
                <c:pt idx="5">
                  <c:v>90.926029586830055</c:v>
                </c:pt>
                <c:pt idx="6">
                  <c:v>96.699459280443406</c:v>
                </c:pt>
                <c:pt idx="7">
                  <c:v>98.114022124950324</c:v>
                </c:pt>
                <c:pt idx="8">
                  <c:v>99.401016052404628</c:v>
                </c:pt>
              </c:numCache>
            </c:numRef>
          </c:val>
          <c:extLst>
            <c:ext xmlns:c16="http://schemas.microsoft.com/office/drawing/2014/chart" uri="{C3380CC4-5D6E-409C-BE32-E72D297353CC}">
              <c16:uniqueId val="{00000000-D052-4EFA-9639-5759CD2BE6E7}"/>
            </c:ext>
          </c:extLst>
        </c:ser>
        <c:ser>
          <c:idx val="1"/>
          <c:order val="1"/>
          <c:tx>
            <c:strRef>
              <c:f>'DHS16'!$B$19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'DHS16'!$R$15:$Z$15</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'DHS16'!$R$19:$Z$19</c:f>
              <c:numCache>
                <c:formatCode>###0.0</c:formatCode>
                <c:ptCount val="9"/>
                <c:pt idx="0">
                  <c:v>2.4943222734904236</c:v>
                </c:pt>
                <c:pt idx="1">
                  <c:v>1.0404761360214752</c:v>
                </c:pt>
                <c:pt idx="2">
                  <c:v>0.50231967276806078</c:v>
                </c:pt>
                <c:pt idx="3">
                  <c:v>2.5912737351010664</c:v>
                </c:pt>
                <c:pt idx="4">
                  <c:v>11.506232224564195</c:v>
                </c:pt>
                <c:pt idx="5">
                  <c:v>4.3884367621902394</c:v>
                </c:pt>
                <c:pt idx="6">
                  <c:v>3.2023101664576781</c:v>
                </c:pt>
                <c:pt idx="7">
                  <c:v>1.3827069054312644</c:v>
                </c:pt>
                <c:pt idx="8">
                  <c:v>0</c:v>
                </c:pt>
              </c:numCache>
            </c:numRef>
          </c:val>
          <c:extLst>
            <c:ext xmlns:c16="http://schemas.microsoft.com/office/drawing/2014/chart" uri="{C3380CC4-5D6E-409C-BE32-E72D297353CC}">
              <c16:uniqueId val="{00000001-D052-4EFA-9639-5759CD2BE6E7}"/>
            </c:ext>
          </c:extLst>
        </c:ser>
        <c:ser>
          <c:idx val="2"/>
          <c:order val="2"/>
          <c:tx>
            <c:strRef>
              <c:f>'DHS16'!$B$20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'DHS16'!$R$15:$Z$15</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'DHS16'!$R$20:$Z$20</c:f>
              <c:numCache>
                <c:formatCode>###0.0</c:formatCode>
                <c:ptCount val="9"/>
                <c:pt idx="0">
                  <c:v>13.083453981287462</c:v>
                </c:pt>
                <c:pt idx="1">
                  <c:v>8.2511887685943724E-2</c:v>
                </c:pt>
                <c:pt idx="2">
                  <c:v>0</c:v>
                </c:pt>
                <c:pt idx="3">
                  <c:v>5.0351749092705615</c:v>
                </c:pt>
                <c:pt idx="4">
                  <c:v>2.689511009385205</c:v>
                </c:pt>
                <c:pt idx="5">
                  <c:v>2.7193097547043741</c:v>
                </c:pt>
                <c:pt idx="6">
                  <c:v>9.8230553098930931E-2</c:v>
                </c:pt>
                <c:pt idx="7">
                  <c:v>0.12915041765043458</c:v>
                </c:pt>
                <c:pt idx="8">
                  <c:v>0.59898394759535856</c:v>
                </c:pt>
              </c:numCache>
            </c:numRef>
          </c:val>
          <c:extLst>
            <c:ext xmlns:c16="http://schemas.microsoft.com/office/drawing/2014/chart" uri="{C3380CC4-5D6E-409C-BE32-E72D297353CC}">
              <c16:uniqueId val="{00000002-D052-4EFA-9639-5759CD2BE6E7}"/>
            </c:ext>
          </c:extLst>
        </c:ser>
        <c:ser>
          <c:idx val="3"/>
          <c:order val="3"/>
          <c:tx>
            <c:strRef>
              <c:f>'DHS16'!$B$21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'DHS16'!$R$15:$Z$15</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'DHS16'!$R$21:$Z$21</c:f>
              <c:numCache>
                <c:formatCode>###0.0</c:formatCode>
                <c:ptCount val="9"/>
                <c:pt idx="0">
                  <c:v>13.138174803545525</c:v>
                </c:pt>
                <c:pt idx="1">
                  <c:v>0</c:v>
                </c:pt>
                <c:pt idx="2">
                  <c:v>0</c:v>
                </c:pt>
                <c:pt idx="3">
                  <c:v>5.5972032424655334</c:v>
                </c:pt>
                <c:pt idx="4">
                  <c:v>4.6324370660097252</c:v>
                </c:pt>
                <c:pt idx="5">
                  <c:v>1.9662238962753129</c:v>
                </c:pt>
                <c:pt idx="6">
                  <c:v>0</c:v>
                </c:pt>
                <c:pt idx="7">
                  <c:v>0.37412055196798744</c:v>
                </c:pt>
                <c:pt idx="8">
                  <c:v>0</c:v>
                </c:pt>
              </c:numCache>
            </c:numRef>
          </c:val>
          <c:extLst>
            <c:ext xmlns:c16="http://schemas.microsoft.com/office/drawing/2014/chart" uri="{C3380CC4-5D6E-409C-BE32-E72D297353CC}">
              <c16:uniqueId val="{00000003-D052-4EFA-9639-5759CD2BE6E7}"/>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67.974305735527494</c:v>
                </c:pt>
                <c:pt idx="1">
                  <c:v>89.861177389738145</c:v>
                </c:pt>
                <c:pt idx="2">
                  <c:v>96.149814819168313</c:v>
                </c:pt>
                <c:pt idx="3">
                  <c:v>99.315094635807384</c:v>
                </c:pt>
                <c:pt idx="4">
                  <c:v>99.785956231621626</c:v>
                </c:pt>
              </c:numCache>
            </c:numRef>
          </c:val>
          <c:extLst>
            <c:ext xmlns:c16="http://schemas.microsoft.com/office/drawing/2014/chart" uri="{C3380CC4-5D6E-409C-BE32-E72D297353CC}">
              <c16:uniqueId val="{00000000-948E-4866-BCFC-C86CA09B7C87}"/>
            </c:ext>
          </c:extLst>
        </c:ser>
        <c:ser>
          <c:idx val="1"/>
          <c:order val="1"/>
          <c:tx>
            <c:strRef>
              <c:f>'DHS16'!$B$19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7.8419466663557795</c:v>
                </c:pt>
                <c:pt idx="1">
                  <c:v>4.1160923646403944</c:v>
                </c:pt>
                <c:pt idx="2">
                  <c:v>1.5772521681098235</c:v>
                </c:pt>
                <c:pt idx="3">
                  <c:v>0.32524301843207082</c:v>
                </c:pt>
                <c:pt idx="4">
                  <c:v>0.15892257448223415</c:v>
                </c:pt>
              </c:numCache>
            </c:numRef>
          </c:val>
          <c:extLst>
            <c:ext xmlns:c16="http://schemas.microsoft.com/office/drawing/2014/chart" uri="{C3380CC4-5D6E-409C-BE32-E72D297353CC}">
              <c16:uniqueId val="{00000001-948E-4866-BCFC-C86CA09B7C87}"/>
            </c:ext>
          </c:extLst>
        </c:ser>
        <c:ser>
          <c:idx val="2"/>
          <c:order val="2"/>
          <c:tx>
            <c:strRef>
              <c:f>'DHS16'!$B$20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11.369817272611149</c:v>
                </c:pt>
                <c:pt idx="1">
                  <c:v>3.2174716983722975</c:v>
                </c:pt>
                <c:pt idx="2">
                  <c:v>1.0824743742331979</c:v>
                </c:pt>
                <c:pt idx="3">
                  <c:v>0.26058732167922088</c:v>
                </c:pt>
                <c:pt idx="4">
                  <c:v>5.5121193896124146E-2</c:v>
                </c:pt>
              </c:numCache>
            </c:numRef>
          </c:val>
          <c:extLst>
            <c:ext xmlns:c16="http://schemas.microsoft.com/office/drawing/2014/chart" uri="{C3380CC4-5D6E-409C-BE32-E72D297353CC}">
              <c16:uniqueId val="{00000002-948E-4866-BCFC-C86CA09B7C87}"/>
            </c:ext>
          </c:extLst>
        </c:ser>
        <c:ser>
          <c:idx val="3"/>
          <c:order val="3"/>
          <c:tx>
            <c:strRef>
              <c:f>'DHS16'!$B$21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12.813930325505698</c:v>
                </c:pt>
                <c:pt idx="1">
                  <c:v>2.8052585472491978</c:v>
                </c:pt>
                <c:pt idx="2">
                  <c:v>1.1904586384886864</c:v>
                </c:pt>
                <c:pt idx="3">
                  <c:v>9.9075024081315105E-2</c:v>
                </c:pt>
                <c:pt idx="4">
                  <c:v>0</c:v>
                </c:pt>
              </c:numCache>
            </c:numRef>
          </c:val>
          <c:extLst>
            <c:ext xmlns:c16="http://schemas.microsoft.com/office/drawing/2014/chart" uri="{C3380CC4-5D6E-409C-BE32-E72D297353CC}">
              <c16:uniqueId val="{00000003-948E-4866-BCFC-C86CA09B7C87}"/>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'DHS16'!$R$121:$Z$121</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'DHS16'!$R$124:$Z$124</c:f>
              <c:numCache>
                <c:formatCode>###0.0</c:formatCode>
                <c:ptCount val="9"/>
                <c:pt idx="0">
                  <c:v>82.192766413890936</c:v>
                </c:pt>
                <c:pt idx="1">
                  <c:v>81.98058808942065</c:v>
                </c:pt>
                <c:pt idx="2">
                  <c:v>69.403224888309637</c:v>
                </c:pt>
                <c:pt idx="3">
                  <c:v>78.064061958779206</c:v>
                </c:pt>
                <c:pt idx="4">
                  <c:v>73.216207105703688</c:v>
                </c:pt>
                <c:pt idx="5">
                  <c:v>62.806737785560792</c:v>
                </c:pt>
                <c:pt idx="6">
                  <c:v>66.825377335810103</c:v>
                </c:pt>
                <c:pt idx="7">
                  <c:v>85.475561810101865</c:v>
                </c:pt>
                <c:pt idx="8">
                  <c:v>82.456361491094</c:v>
                </c:pt>
              </c:numCache>
            </c:numRef>
          </c:val>
          <c:extLst>
            <c:ext xmlns:c16="http://schemas.microsoft.com/office/drawing/2014/chart" uri="{C3380CC4-5D6E-409C-BE32-E72D297353CC}">
              <c16:uniqueId val="{00000000-D137-4A70-994B-5FC4080B104C}"/>
            </c:ext>
          </c:extLst>
        </c:ser>
        <c:ser>
          <c:idx val="1"/>
          <c:order val="1"/>
          <c:tx>
            <c:strRef>
              <c:f>'DHS16'!$B$125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'DHS16'!$R$121:$Z$121</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'DHS16'!$R$125:$Z$125</c:f>
              <c:numCache>
                <c:formatCode>###0.0</c:formatCode>
                <c:ptCount val="9"/>
                <c:pt idx="0">
                  <c:v>7.0679430405717403</c:v>
                </c:pt>
                <c:pt idx="1">
                  <c:v>9.0851899402389833</c:v>
                </c:pt>
                <c:pt idx="2">
                  <c:v>25.537237543246349</c:v>
                </c:pt>
                <c:pt idx="3">
                  <c:v>9.5853265225947339</c:v>
                </c:pt>
                <c:pt idx="4">
                  <c:v>6.3586190133601699</c:v>
                </c:pt>
                <c:pt idx="5">
                  <c:v>12.311246487762714</c:v>
                </c:pt>
                <c:pt idx="6">
                  <c:v>15.188211867043064</c:v>
                </c:pt>
                <c:pt idx="7">
                  <c:v>3.9269551691232003</c:v>
                </c:pt>
                <c:pt idx="8">
                  <c:v>12.929604546487624</c:v>
                </c:pt>
              </c:numCache>
            </c:numRef>
          </c:val>
          <c:extLst>
            <c:ext xmlns:c16="http://schemas.microsoft.com/office/drawing/2014/chart" uri="{C3380CC4-5D6E-409C-BE32-E72D297353CC}">
              <c16:uniqueId val="{00000001-D137-4A70-994B-5FC4080B104C}"/>
            </c:ext>
          </c:extLst>
        </c:ser>
        <c:ser>
          <c:idx val="2"/>
          <c:order val="2"/>
          <c:tx>
            <c:strRef>
              <c:f>'DHS16'!$B$126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'DHS16'!$R$121:$Z$121</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'DHS16'!$R$126:$Z$126</c:f>
              <c:numCache>
                <c:formatCode>###0.0</c:formatCode>
                <c:ptCount val="9"/>
                <c:pt idx="0">
                  <c:v>5.3572483775092508</c:v>
                </c:pt>
                <c:pt idx="1">
                  <c:v>8.483772499395883</c:v>
                </c:pt>
                <c:pt idx="2">
                  <c:v>4.5136998302018441</c:v>
                </c:pt>
                <c:pt idx="3">
                  <c:v>10.709074553965749</c:v>
                </c:pt>
                <c:pt idx="4">
                  <c:v>17.080440340682387</c:v>
                </c:pt>
                <c:pt idx="5">
                  <c:v>21.736727491234063</c:v>
                </c:pt>
                <c:pt idx="6">
                  <c:v>13.544804612104059</c:v>
                </c:pt>
                <c:pt idx="7">
                  <c:v>6.3600085751869671</c:v>
                </c:pt>
                <c:pt idx="8">
                  <c:v>3.8789022555010746</c:v>
                </c:pt>
              </c:numCache>
            </c:numRef>
          </c:val>
          <c:extLst>
            <c:ext xmlns:c16="http://schemas.microsoft.com/office/drawing/2014/chart" uri="{C3380CC4-5D6E-409C-BE32-E72D297353CC}">
              <c16:uniqueId val="{00000002-D137-4A70-994B-5FC4080B104C}"/>
            </c:ext>
          </c:extLst>
        </c:ser>
        <c:ser>
          <c:idx val="3"/>
          <c:order val="3"/>
          <c:tx>
            <c:strRef>
              <c:f>'DHS16'!$B$127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'DHS16'!$R$121:$Z$121</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'DHS16'!$R$127:$Z$127</c:f>
              <c:numCache>
                <c:formatCode>###0.0</c:formatCode>
                <c:ptCount val="9"/>
                <c:pt idx="0">
                  <c:v>5.3820421680280743</c:v>
                </c:pt>
                <c:pt idx="1">
                  <c:v>0.4504494709444839</c:v>
                </c:pt>
                <c:pt idx="2">
                  <c:v>0.54583773824216919</c:v>
                </c:pt>
                <c:pt idx="3">
                  <c:v>1.641536964660316</c:v>
                </c:pt>
                <c:pt idx="4">
                  <c:v>3.3447335402537539</c:v>
                </c:pt>
                <c:pt idx="5">
                  <c:v>3.145288235442433</c:v>
                </c:pt>
                <c:pt idx="6">
                  <c:v>4.4416061850427653</c:v>
                </c:pt>
                <c:pt idx="7">
                  <c:v>4.2374744455879609</c:v>
                </c:pt>
                <c:pt idx="8">
                  <c:v>0.73513170691729635</c:v>
                </c:pt>
              </c:numCache>
            </c:numRef>
          </c:val>
          <c:extLst>
            <c:ext xmlns:c16="http://schemas.microsoft.com/office/drawing/2014/chart" uri="{C3380CC4-5D6E-409C-BE32-E72D297353CC}">
              <c16:uniqueId val="{00000003-D137-4A70-994B-5FC4080B104C}"/>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1 Poorest</c:v>
                </c:pt>
                <c:pt idx="1">
                  <c:v>2 Poor</c:v>
                </c:pt>
                <c:pt idx="2">
                  <c:v>3 Middle</c:v>
                </c:pt>
                <c:pt idx="3">
                  <c:v>4 Rich</c:v>
                </c:pt>
                <c:pt idx="4">
                  <c:v>5 Richest</c:v>
                </c:pt>
              </c:strCache>
            </c:strRef>
          </c:cat>
          <c:val>
            <c:numRef>
              <c:f>'DHS16'!$M$222:$Q$222</c:f>
              <c:numCache>
                <c:formatCode>###0.0</c:formatCode>
                <c:ptCount val="5"/>
                <c:pt idx="0">
                  <c:v>4.6531895644275307</c:v>
                </c:pt>
                <c:pt idx="1">
                  <c:v>4.0093453441798124</c:v>
                </c:pt>
                <c:pt idx="2">
                  <c:v>3.8810731101498961</c:v>
                </c:pt>
                <c:pt idx="3">
                  <c:v>7.8942572429017766</c:v>
                </c:pt>
                <c:pt idx="4">
                  <c:v>28.330774769220824</c:v>
                </c:pt>
              </c:numCache>
            </c:numRef>
          </c:val>
          <c:extLst>
            <c:ext xmlns:c16="http://schemas.microsoft.com/office/drawing/2014/chart" uri="{C3380CC4-5D6E-409C-BE32-E72D297353CC}">
              <c16:uniqueId val="{00000000-9B97-4FB0-B3B3-224170825F29}"/>
            </c:ext>
          </c:extLst>
        </c:ser>
        <c:ser>
          <c:idx val="1"/>
          <c:order val="1"/>
          <c:tx>
            <c:strRef>
              <c:f>'DHS16'!$B$223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1 Poorest</c:v>
                </c:pt>
                <c:pt idx="1">
                  <c:v>2 Poor</c:v>
                </c:pt>
                <c:pt idx="2">
                  <c:v>3 Middle</c:v>
                </c:pt>
                <c:pt idx="3">
                  <c:v>4 Rich</c:v>
                </c:pt>
                <c:pt idx="4">
                  <c:v>5 Richest</c:v>
                </c:pt>
              </c:strCache>
            </c:strRef>
          </c:cat>
          <c:val>
            <c:numRef>
              <c:f>'DHS16'!$M$223:$Q$223</c:f>
              <c:numCache>
                <c:formatCode>###0.0</c:formatCode>
                <c:ptCount val="5"/>
                <c:pt idx="0">
                  <c:v>61.803173238523293</c:v>
                </c:pt>
                <c:pt idx="1">
                  <c:v>76.127113970010356</c:v>
                </c:pt>
                <c:pt idx="2">
                  <c:v>82.596275805066341</c:v>
                </c:pt>
                <c:pt idx="3">
                  <c:v>80.819219832876982</c:v>
                </c:pt>
                <c:pt idx="4">
                  <c:v>63.012895217227957</c:v>
                </c:pt>
              </c:numCache>
            </c:numRef>
          </c:val>
          <c:extLst>
            <c:ext xmlns:c16="http://schemas.microsoft.com/office/drawing/2014/chart" uri="{C3380CC4-5D6E-409C-BE32-E72D297353CC}">
              <c16:uniqueId val="{00000001-9B97-4FB0-B3B3-224170825F29}"/>
            </c:ext>
          </c:extLst>
        </c:ser>
        <c:ser>
          <c:idx val="2"/>
          <c:order val="2"/>
          <c:tx>
            <c:strRef>
              <c:f>'DHS16'!$B$224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1 Poorest</c:v>
                </c:pt>
                <c:pt idx="1">
                  <c:v>2 Poor</c:v>
                </c:pt>
                <c:pt idx="2">
                  <c:v>3 Middle</c:v>
                </c:pt>
                <c:pt idx="3">
                  <c:v>4 Rich</c:v>
                </c:pt>
                <c:pt idx="4">
                  <c:v>5 Richest</c:v>
                </c:pt>
              </c:strCache>
            </c:strRef>
          </c:cat>
          <c:val>
            <c:numRef>
              <c:f>'DHS16'!$M$224:$Q$224</c:f>
              <c:numCache>
                <c:formatCode>###0.0</c:formatCode>
                <c:ptCount val="5"/>
                <c:pt idx="0">
                  <c:v>33.543637197049136</c:v>
                </c:pt>
                <c:pt idx="1">
                  <c:v>19.863540685809763</c:v>
                </c:pt>
                <c:pt idx="2">
                  <c:v>13.522651084783558</c:v>
                </c:pt>
                <c:pt idx="3">
                  <c:v>11.286522924221213</c:v>
                </c:pt>
                <c:pt idx="4">
                  <c:v>8.6563300135510879</c:v>
                </c:pt>
              </c:numCache>
            </c:numRef>
          </c:val>
          <c:extLst>
            <c:ext xmlns:c16="http://schemas.microsoft.com/office/drawing/2014/chart" uri="{C3380CC4-5D6E-409C-BE32-E72D297353CC}">
              <c16:uniqueId val="{00000002-9B97-4FB0-B3B3-224170825F29}"/>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'DHS16'!$R$221:$Z$221</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'DHS16'!$R$222:$Z$222</c:f>
              <c:numCache>
                <c:formatCode>###0.0</c:formatCode>
                <c:ptCount val="9"/>
                <c:pt idx="0">
                  <c:v>22.574116790668924</c:v>
                </c:pt>
                <c:pt idx="1">
                  <c:v>27.793550866239059</c:v>
                </c:pt>
                <c:pt idx="2">
                  <c:v>38.923569222577562</c:v>
                </c:pt>
                <c:pt idx="3">
                  <c:v>32.373267938672413</c:v>
                </c:pt>
                <c:pt idx="4">
                  <c:v>11.261209273370069</c:v>
                </c:pt>
                <c:pt idx="5">
                  <c:v>22.75479397085023</c:v>
                </c:pt>
                <c:pt idx="6">
                  <c:v>21.171030061967691</c:v>
                </c:pt>
                <c:pt idx="7">
                  <c:v>41.718452708738859</c:v>
                </c:pt>
                <c:pt idx="8">
                  <c:v>73.872723607033336</c:v>
                </c:pt>
              </c:numCache>
            </c:numRef>
          </c:val>
          <c:extLst>
            <c:ext xmlns:c16="http://schemas.microsoft.com/office/drawing/2014/chart" uri="{C3380CC4-5D6E-409C-BE32-E72D297353CC}">
              <c16:uniqueId val="{00000000-7A4C-4B97-8787-26AC6FD877DA}"/>
            </c:ext>
          </c:extLst>
        </c:ser>
        <c:ser>
          <c:idx val="1"/>
          <c:order val="1"/>
          <c:tx>
            <c:strRef>
              <c:f>'DHS16'!$B$223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'DHS16'!$R$221:$Z$221</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'DHS16'!$R$223:$Z$223</c:f>
              <c:numCache>
                <c:formatCode>###0.0</c:formatCode>
                <c:ptCount val="9"/>
                <c:pt idx="0">
                  <c:v>57.853238037047483</c:v>
                </c:pt>
                <c:pt idx="1">
                  <c:v>59.877940431453716</c:v>
                </c:pt>
                <c:pt idx="2">
                  <c:v>45.645428270057323</c:v>
                </c:pt>
                <c:pt idx="3">
                  <c:v>49.609669837810188</c:v>
                </c:pt>
                <c:pt idx="4">
                  <c:v>84.149946721991</c:v>
                </c:pt>
                <c:pt idx="5">
                  <c:v>70.198251621314739</c:v>
                </c:pt>
                <c:pt idx="6">
                  <c:v>75.320883876159911</c:v>
                </c:pt>
                <c:pt idx="7">
                  <c:v>49.858466410598403</c:v>
                </c:pt>
                <c:pt idx="8">
                  <c:v>19.282234679884866</c:v>
                </c:pt>
              </c:numCache>
            </c:numRef>
          </c:val>
          <c:extLst>
            <c:ext xmlns:c16="http://schemas.microsoft.com/office/drawing/2014/chart" uri="{C3380CC4-5D6E-409C-BE32-E72D297353CC}">
              <c16:uniqueId val="{00000001-7A4C-4B97-8787-26AC6FD877DA}"/>
            </c:ext>
          </c:extLst>
        </c:ser>
        <c:ser>
          <c:idx val="2"/>
          <c:order val="2"/>
          <c:tx>
            <c:strRef>
              <c:f>'DHS16'!$B$224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'DHS16'!$R$221:$Z$221</c:f>
              <c:strCache>
                <c:ptCount val="9"/>
                <c:pt idx="0">
                  <c:v>2 Eastern Cape</c:v>
                </c:pt>
                <c:pt idx="1">
                  <c:v>4 Free State</c:v>
                </c:pt>
                <c:pt idx="2">
                  <c:v>7 Gauteng</c:v>
                </c:pt>
                <c:pt idx="3">
                  <c:v>5 Kwazulu-Natal</c:v>
                </c:pt>
                <c:pt idx="4">
                  <c:v>9 Limpopo</c:v>
                </c:pt>
                <c:pt idx="5">
                  <c:v>8 Mpumalanga</c:v>
                </c:pt>
                <c:pt idx="6">
                  <c:v>6 North West</c:v>
                </c:pt>
                <c:pt idx="7">
                  <c:v>3 Northern Cape</c:v>
                </c:pt>
                <c:pt idx="8">
                  <c:v>1 Western Cape</c:v>
                </c:pt>
              </c:strCache>
            </c:strRef>
          </c:cat>
          <c:val>
            <c:numRef>
              <c:f>'DHS16'!$R$224:$Z$224</c:f>
              <c:numCache>
                <c:formatCode>###0.0</c:formatCode>
                <c:ptCount val="9"/>
                <c:pt idx="0">
                  <c:v>19.572645172283494</c:v>
                </c:pt>
                <c:pt idx="1">
                  <c:v>12.328508702307307</c:v>
                </c:pt>
                <c:pt idx="2">
                  <c:v>15.431002507365124</c:v>
                </c:pt>
                <c:pt idx="3">
                  <c:v>18.017062223517851</c:v>
                </c:pt>
                <c:pt idx="4">
                  <c:v>4.588844004638859</c:v>
                </c:pt>
                <c:pt idx="5">
                  <c:v>7.0469544078352415</c:v>
                </c:pt>
                <c:pt idx="6">
                  <c:v>3.5080860618721852</c:v>
                </c:pt>
                <c:pt idx="7">
                  <c:v>8.4230808806631288</c:v>
                </c:pt>
                <c:pt idx="8">
                  <c:v>6.8450417130818577</c:v>
                </c:pt>
              </c:numCache>
            </c:numRef>
          </c:val>
          <c:extLst>
            <c:ext xmlns:c16="http://schemas.microsoft.com/office/drawing/2014/chart" uri="{C3380CC4-5D6E-409C-BE32-E72D297353CC}">
              <c16:uniqueId val="{00000002-7A4C-4B97-8787-26AC6FD877DA}"/>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4.3439503321594035</c:v>
                </c:pt>
                <c:pt idx="1">
                  <c:v>9.7407705191169214</c:v>
                </c:pt>
                <c:pt idx="2">
                  <c:v>21.939055790860234</c:v>
                </c:pt>
                <c:pt idx="3">
                  <c:v>50.537080582987002</c:v>
                </c:pt>
                <c:pt idx="4">
                  <c:v>79.815928015328154</c:v>
                </c:pt>
              </c:numCache>
            </c:numRef>
          </c:val>
          <c:extLst>
            <c:ext xmlns:c16="http://schemas.microsoft.com/office/drawing/2014/chart" uri="{C3380CC4-5D6E-409C-BE32-E72D297353CC}">
              <c16:uniqueId val="{00000000-BC7D-499C-87B9-2AB2AB42351E}"/>
            </c:ext>
          </c:extLst>
        </c:ser>
        <c:ser>
          <c:idx val="1"/>
          <c:order val="1"/>
          <c:tx>
            <c:strRef>
              <c:f>'DHS16'!$B$223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67.223111916311794</c:v>
                </c:pt>
                <c:pt idx="1">
                  <c:v>73.378353695144455</c:v>
                </c:pt>
                <c:pt idx="2">
                  <c:v>67.681492659518412</c:v>
                </c:pt>
                <c:pt idx="3">
                  <c:v>44.83600711093046</c:v>
                </c:pt>
                <c:pt idx="4">
                  <c:v>17.726394068126119</c:v>
                </c:pt>
              </c:numCache>
            </c:numRef>
          </c:val>
          <c:extLst>
            <c:ext xmlns:c16="http://schemas.microsoft.com/office/drawing/2014/chart" uri="{C3380CC4-5D6E-409C-BE32-E72D297353CC}">
              <c16:uniqueId val="{00000001-BC7D-499C-87B9-2AB2AB42351E}"/>
            </c:ext>
          </c:extLst>
        </c:ser>
        <c:ser>
          <c:idx val="2"/>
          <c:order val="2"/>
          <c:tx>
            <c:strRef>
              <c:f>'DHS16'!$B$224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28.432937751529018</c:v>
                </c:pt>
                <c:pt idx="1">
                  <c:v>16.880875785738564</c:v>
                </c:pt>
                <c:pt idx="2">
                  <c:v>10.379451549621365</c:v>
                </c:pt>
                <c:pt idx="3">
                  <c:v>4.6269123060826454</c:v>
                </c:pt>
                <c:pt idx="4">
                  <c:v>2.4576779165457854</c:v>
                </c:pt>
              </c:numCache>
            </c:numRef>
          </c:val>
          <c:extLst>
            <c:ext xmlns:c16="http://schemas.microsoft.com/office/drawing/2014/chart" uri="{C3380CC4-5D6E-409C-BE32-E72D297353CC}">
              <c16:uniqueId val="{00000002-BC7D-499C-87B9-2AB2AB42351E}"/>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1 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1 Poorest</c:v>
                </c:pt>
                <c:pt idx="1">
                  <c:v>2 Poor</c:v>
                </c:pt>
                <c:pt idx="2">
                  <c:v>3 Middle</c:v>
                </c:pt>
                <c:pt idx="3">
                  <c:v>4 Rich</c:v>
                </c:pt>
                <c:pt idx="4">
                  <c:v>5 Richest</c:v>
                </c:pt>
              </c:strCache>
            </c:strRef>
          </c:cat>
          <c:val>
            <c:numRef>
              <c:f>'DHS16'!$H$18:$L$18</c:f>
              <c:numCache>
                <c:formatCode>###0.0</c:formatCode>
                <c:ptCount val="5"/>
                <c:pt idx="0">
                  <c:v>95.600603850270289</c:v>
                </c:pt>
                <c:pt idx="1">
                  <c:v>99.31049613169975</c:v>
                </c:pt>
                <c:pt idx="2">
                  <c:v>99.796717261001092</c:v>
                </c:pt>
                <c:pt idx="3">
                  <c:v>99.929962314559546</c:v>
                </c:pt>
                <c:pt idx="4">
                  <c:v>99.810603789769445</c:v>
                </c:pt>
              </c:numCache>
            </c:numRef>
          </c:val>
          <c:extLst>
            <c:ext xmlns:c16="http://schemas.microsoft.com/office/drawing/2014/chart" uri="{C3380CC4-5D6E-409C-BE32-E72D297353CC}">
              <c16:uniqueId val="{00000000-76C2-4AF7-9776-2CE7856144D7}"/>
            </c:ext>
          </c:extLst>
        </c:ser>
        <c:ser>
          <c:idx val="1"/>
          <c:order val="1"/>
          <c:tx>
            <c:strRef>
              <c:f>'DHS16'!$B$19</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1 Poorest</c:v>
                </c:pt>
                <c:pt idx="1">
                  <c:v>2 Poor</c:v>
                </c:pt>
                <c:pt idx="2">
                  <c:v>3 Middle</c:v>
                </c:pt>
                <c:pt idx="3">
                  <c:v>4 Rich</c:v>
                </c:pt>
                <c:pt idx="4">
                  <c:v>5 Richest</c:v>
                </c:pt>
              </c:strCache>
            </c:strRef>
          </c:cat>
          <c:val>
            <c:numRef>
              <c:f>'DHS16'!$H$19:$L$19</c:f>
              <c:numCache>
                <c:formatCode>###0.0</c:formatCode>
                <c:ptCount val="5"/>
                <c:pt idx="0">
                  <c:v>3.1855874070896282</c:v>
                </c:pt>
                <c:pt idx="1">
                  <c:v>0.10513530774818093</c:v>
                </c:pt>
                <c:pt idx="2">
                  <c:v>0.17491249468182149</c:v>
                </c:pt>
                <c:pt idx="3">
                  <c:v>0</c:v>
                </c:pt>
                <c:pt idx="4">
                  <c:v>0.18939621023056377</c:v>
                </c:pt>
              </c:numCache>
            </c:numRef>
          </c:val>
          <c:extLst>
            <c:ext xmlns:c16="http://schemas.microsoft.com/office/drawing/2014/chart" uri="{C3380CC4-5D6E-409C-BE32-E72D297353CC}">
              <c16:uniqueId val="{00000001-76C2-4AF7-9776-2CE7856144D7}"/>
            </c:ext>
          </c:extLst>
        </c:ser>
        <c:ser>
          <c:idx val="2"/>
          <c:order val="2"/>
          <c:tx>
            <c:strRef>
              <c:f>'DHS16'!$B$20</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1 Poorest</c:v>
                </c:pt>
                <c:pt idx="1">
                  <c:v>2 Poor</c:v>
                </c:pt>
                <c:pt idx="2">
                  <c:v>3 Middle</c:v>
                </c:pt>
                <c:pt idx="3">
                  <c:v>4 Rich</c:v>
                </c:pt>
                <c:pt idx="4">
                  <c:v>5 Richest</c:v>
                </c:pt>
              </c:strCache>
            </c:strRef>
          </c:cat>
          <c:val>
            <c:numRef>
              <c:f>'DHS16'!$H$20:$L$20</c:f>
              <c:numCache>
                <c:formatCode>###0.0</c:formatCode>
                <c:ptCount val="5"/>
                <c:pt idx="0">
                  <c:v>0.38473429070320642</c:v>
                </c:pt>
                <c:pt idx="1">
                  <c:v>0.58436856055207576</c:v>
                </c:pt>
                <c:pt idx="2">
                  <c:v>7.8489664168908679E-3</c:v>
                </c:pt>
                <c:pt idx="3">
                  <c:v>7.0037685440461211E-2</c:v>
                </c:pt>
                <c:pt idx="4">
                  <c:v>0</c:v>
                </c:pt>
              </c:numCache>
            </c:numRef>
          </c:val>
          <c:extLst>
            <c:ext xmlns:c16="http://schemas.microsoft.com/office/drawing/2014/chart" uri="{C3380CC4-5D6E-409C-BE32-E72D297353CC}">
              <c16:uniqueId val="{00000002-76C2-4AF7-9776-2CE7856144D7}"/>
            </c:ext>
          </c:extLst>
        </c:ser>
        <c:ser>
          <c:idx val="3"/>
          <c:order val="3"/>
          <c:tx>
            <c:strRef>
              <c:f>'DHS16'!$B$21</c:f>
              <c:strCache>
                <c:ptCount val="1"/>
                <c:pt idx="0">
                  <c:v>4 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1 Poorest</c:v>
                </c:pt>
                <c:pt idx="1">
                  <c:v>2 Poor</c:v>
                </c:pt>
                <c:pt idx="2">
                  <c:v>3 Middle</c:v>
                </c:pt>
                <c:pt idx="3">
                  <c:v>4 Rich</c:v>
                </c:pt>
                <c:pt idx="4">
                  <c:v>5 Richest</c:v>
                </c:pt>
              </c:strCache>
            </c:strRef>
          </c:cat>
          <c:val>
            <c:numRef>
              <c:f>'DHS16'!$H$21:$L$21</c:f>
              <c:numCache>
                <c:formatCode>###0.0</c:formatCode>
                <c:ptCount val="5"/>
                <c:pt idx="0">
                  <c:v>0.82907445193692053</c:v>
                </c:pt>
                <c:pt idx="1">
                  <c:v>0</c:v>
                </c:pt>
                <c:pt idx="2">
                  <c:v>2.0521277900165068E-2</c:v>
                </c:pt>
                <c:pt idx="3">
                  <c:v>0</c:v>
                </c:pt>
                <c:pt idx="4">
                  <c:v>0</c:v>
                </c:pt>
              </c:numCache>
            </c:numRef>
          </c:val>
          <c:extLst>
            <c:ext xmlns:c16="http://schemas.microsoft.com/office/drawing/2014/chart" uri="{C3380CC4-5D6E-409C-BE32-E72D297353CC}">
              <c16:uniqueId val="{00000003-76C2-4AF7-9776-2CE7856144D7}"/>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1 Poorest</c:v>
                </c:pt>
                <c:pt idx="1">
                  <c:v>2 Poor</c:v>
                </c:pt>
                <c:pt idx="2">
                  <c:v>3 Middle</c:v>
                </c:pt>
                <c:pt idx="3">
                  <c:v>4 Rich</c:v>
                </c:pt>
                <c:pt idx="4">
                  <c:v>5 Richest</c:v>
                </c:pt>
              </c:strCache>
            </c:strRef>
          </c:cat>
          <c:val>
            <c:numRef>
              <c:f>'DHS16'!$H$124:$L$124</c:f>
              <c:numCache>
                <c:formatCode>###0.0</c:formatCode>
                <c:ptCount val="5"/>
                <c:pt idx="0">
                  <c:v>32.315721081157221</c:v>
                </c:pt>
                <c:pt idx="1">
                  <c:v>63.060582514942588</c:v>
                </c:pt>
                <c:pt idx="2">
                  <c:v>85.413956593723967</c:v>
                </c:pt>
                <c:pt idx="3">
                  <c:v>94.804266683502817</c:v>
                </c:pt>
                <c:pt idx="4">
                  <c:v>97.829411922677778</c:v>
                </c:pt>
              </c:numCache>
            </c:numRef>
          </c:val>
          <c:extLst>
            <c:ext xmlns:c16="http://schemas.microsoft.com/office/drawing/2014/chart" uri="{C3380CC4-5D6E-409C-BE32-E72D297353CC}">
              <c16:uniqueId val="{00000000-780A-43AA-8F54-803B6F919F3B}"/>
            </c:ext>
          </c:extLst>
        </c:ser>
        <c:ser>
          <c:idx val="1"/>
          <c:order val="1"/>
          <c:tx>
            <c:strRef>
              <c:f>'DHS16'!$B$125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1 Poorest</c:v>
                </c:pt>
                <c:pt idx="1">
                  <c:v>2 Poor</c:v>
                </c:pt>
                <c:pt idx="2">
                  <c:v>3 Middle</c:v>
                </c:pt>
                <c:pt idx="3">
                  <c:v>4 Rich</c:v>
                </c:pt>
                <c:pt idx="4">
                  <c:v>5 Richest</c:v>
                </c:pt>
              </c:strCache>
            </c:strRef>
          </c:cat>
          <c:val>
            <c:numRef>
              <c:f>'DHS16'!$H$125:$L$125</c:f>
              <c:numCache>
                <c:formatCode>###0.0</c:formatCode>
                <c:ptCount val="5"/>
                <c:pt idx="0">
                  <c:v>45.189867008298926</c:v>
                </c:pt>
                <c:pt idx="1">
                  <c:v>31.69599298144016</c:v>
                </c:pt>
                <c:pt idx="2">
                  <c:v>12.966227377217489</c:v>
                </c:pt>
                <c:pt idx="3">
                  <c:v>4.5173598988393602</c:v>
                </c:pt>
                <c:pt idx="4">
                  <c:v>2.1467690392676362</c:v>
                </c:pt>
              </c:numCache>
            </c:numRef>
          </c:val>
          <c:extLst>
            <c:ext xmlns:c16="http://schemas.microsoft.com/office/drawing/2014/chart" uri="{C3380CC4-5D6E-409C-BE32-E72D297353CC}">
              <c16:uniqueId val="{00000001-780A-43AA-8F54-803B6F919F3B}"/>
            </c:ext>
          </c:extLst>
        </c:ser>
        <c:ser>
          <c:idx val="2"/>
          <c:order val="2"/>
          <c:tx>
            <c:strRef>
              <c:f>'DHS16'!$B$126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1 Poorest</c:v>
                </c:pt>
                <c:pt idx="1">
                  <c:v>2 Poor</c:v>
                </c:pt>
                <c:pt idx="2">
                  <c:v>3 Middle</c:v>
                </c:pt>
                <c:pt idx="3">
                  <c:v>4 Rich</c:v>
                </c:pt>
                <c:pt idx="4">
                  <c:v>5 Richest</c:v>
                </c:pt>
              </c:strCache>
            </c:strRef>
          </c:cat>
          <c:val>
            <c:numRef>
              <c:f>'DHS16'!$H$126:$L$126</c:f>
              <c:numCache>
                <c:formatCode>###0.0</c:formatCode>
                <c:ptCount val="5"/>
                <c:pt idx="0">
                  <c:v>19.150554654449124</c:v>
                </c:pt>
                <c:pt idx="1">
                  <c:v>5.1629001640054213</c:v>
                </c:pt>
                <c:pt idx="2">
                  <c:v>1.478626015074255</c:v>
                </c:pt>
                <c:pt idx="3">
                  <c:v>0.67837341765782355</c:v>
                </c:pt>
                <c:pt idx="4">
                  <c:v>2.3819038054583075E-2</c:v>
                </c:pt>
              </c:numCache>
            </c:numRef>
          </c:val>
          <c:extLst>
            <c:ext xmlns:c16="http://schemas.microsoft.com/office/drawing/2014/chart" uri="{C3380CC4-5D6E-409C-BE32-E72D297353CC}">
              <c16:uniqueId val="{00000002-780A-43AA-8F54-803B6F919F3B}"/>
            </c:ext>
          </c:extLst>
        </c:ser>
        <c:ser>
          <c:idx val="3"/>
          <c:order val="3"/>
          <c:tx>
            <c:strRef>
              <c:f>'DHS16'!$B$127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1 Poorest</c:v>
                </c:pt>
                <c:pt idx="1">
                  <c:v>2 Poor</c:v>
                </c:pt>
                <c:pt idx="2">
                  <c:v>3 Middle</c:v>
                </c:pt>
                <c:pt idx="3">
                  <c:v>4 Rich</c:v>
                </c:pt>
                <c:pt idx="4">
                  <c:v>5 Richest</c:v>
                </c:pt>
              </c:strCache>
            </c:strRef>
          </c:cat>
          <c:val>
            <c:numRef>
              <c:f>'DHS16'!$H$127:$L$127</c:f>
              <c:numCache>
                <c:formatCode>###0.0</c:formatCode>
                <c:ptCount val="5"/>
                <c:pt idx="0">
                  <c:v>3.343857256094724</c:v>
                </c:pt>
                <c:pt idx="1">
                  <c:v>8.052433961183271E-2</c:v>
                </c:pt>
                <c:pt idx="2">
                  <c:v>0.14119001398428227</c:v>
                </c:pt>
                <c:pt idx="3">
                  <c:v>0</c:v>
                </c:pt>
                <c:pt idx="4">
                  <c:v>0</c:v>
                </c:pt>
              </c:numCache>
            </c:numRef>
          </c:val>
          <c:extLst>
            <c:ext xmlns:c16="http://schemas.microsoft.com/office/drawing/2014/chart" uri="{C3380CC4-5D6E-409C-BE32-E72D297353CC}">
              <c16:uniqueId val="{00000003-780A-43AA-8F54-803B6F919F3B}"/>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1,00 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1 Poorest</c:v>
                </c:pt>
                <c:pt idx="1">
                  <c:v>2 Poor</c:v>
                </c:pt>
                <c:pt idx="2">
                  <c:v>3 Middle</c:v>
                </c:pt>
                <c:pt idx="3">
                  <c:v>4 Rich</c:v>
                </c:pt>
                <c:pt idx="4">
                  <c:v>5 Richest</c:v>
                </c:pt>
              </c:strCache>
            </c:strRef>
          </c:cat>
          <c:val>
            <c:numRef>
              <c:f>'DHS16'!$H$222:$L$222</c:f>
              <c:numCache>
                <c:formatCode>###0.0</c:formatCode>
                <c:ptCount val="5"/>
                <c:pt idx="0">
                  <c:v>7.2848820303462762</c:v>
                </c:pt>
                <c:pt idx="1">
                  <c:v>27.711705039486738</c:v>
                </c:pt>
                <c:pt idx="2">
                  <c:v>44.687193431999731</c:v>
                </c:pt>
                <c:pt idx="3">
                  <c:v>70.555185099732796</c:v>
                </c:pt>
                <c:pt idx="4">
                  <c:v>84.262802275787493</c:v>
                </c:pt>
              </c:numCache>
            </c:numRef>
          </c:val>
          <c:extLst>
            <c:ext xmlns:c16="http://schemas.microsoft.com/office/drawing/2014/chart" uri="{C3380CC4-5D6E-409C-BE32-E72D297353CC}">
              <c16:uniqueId val="{00000000-A67A-4B3F-A43B-673569FA484A}"/>
            </c:ext>
          </c:extLst>
        </c:ser>
        <c:ser>
          <c:idx val="1"/>
          <c:order val="1"/>
          <c:tx>
            <c:strRef>
              <c:f>'DHS16'!$B$223</c:f>
              <c:strCache>
                <c:ptCount val="1"/>
                <c:pt idx="0">
                  <c:v>2,00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1 Poorest</c:v>
                </c:pt>
                <c:pt idx="1">
                  <c:v>2 Poor</c:v>
                </c:pt>
                <c:pt idx="2">
                  <c:v>3 Middle</c:v>
                </c:pt>
                <c:pt idx="3">
                  <c:v>4 Rich</c:v>
                </c:pt>
                <c:pt idx="4">
                  <c:v>5 Richest</c:v>
                </c:pt>
              </c:strCache>
            </c:strRef>
          </c:cat>
          <c:val>
            <c:numRef>
              <c:f>'DHS16'!$H$223:$L$223</c:f>
              <c:numCache>
                <c:formatCode>###0.0</c:formatCode>
                <c:ptCount val="5"/>
                <c:pt idx="0">
                  <c:v>66.074326093145316</c:v>
                </c:pt>
                <c:pt idx="1">
                  <c:v>61.362934304316497</c:v>
                </c:pt>
                <c:pt idx="2">
                  <c:v>48.897218147983232</c:v>
                </c:pt>
                <c:pt idx="3">
                  <c:v>26.817200575185517</c:v>
                </c:pt>
                <c:pt idx="4">
                  <c:v>13.583563043697383</c:v>
                </c:pt>
              </c:numCache>
            </c:numRef>
          </c:val>
          <c:extLst>
            <c:ext xmlns:c16="http://schemas.microsoft.com/office/drawing/2014/chart" uri="{C3380CC4-5D6E-409C-BE32-E72D297353CC}">
              <c16:uniqueId val="{00000001-A67A-4B3F-A43B-673569FA484A}"/>
            </c:ext>
          </c:extLst>
        </c:ser>
        <c:ser>
          <c:idx val="2"/>
          <c:order val="2"/>
          <c:tx>
            <c:strRef>
              <c:f>'DHS16'!$B$224</c:f>
              <c:strCache>
                <c:ptCount val="1"/>
                <c:pt idx="0">
                  <c:v>3,00 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1 Poorest</c:v>
                </c:pt>
                <c:pt idx="1">
                  <c:v>2 Poor</c:v>
                </c:pt>
                <c:pt idx="2">
                  <c:v>3 Middle</c:v>
                </c:pt>
                <c:pt idx="3">
                  <c:v>4 Rich</c:v>
                </c:pt>
                <c:pt idx="4">
                  <c:v>5 Richest</c:v>
                </c:pt>
              </c:strCache>
            </c:strRef>
          </c:cat>
          <c:val>
            <c:numRef>
              <c:f>'DHS16'!$H$224:$L$224</c:f>
              <c:numCache>
                <c:formatCode>###0.0</c:formatCode>
                <c:ptCount val="5"/>
                <c:pt idx="0">
                  <c:v>26.640791876508523</c:v>
                </c:pt>
                <c:pt idx="1">
                  <c:v>10.925360656196915</c:v>
                </c:pt>
                <c:pt idx="2">
                  <c:v>6.4155884200171158</c:v>
                </c:pt>
                <c:pt idx="3">
                  <c:v>2.6276143250817365</c:v>
                </c:pt>
                <c:pt idx="4">
                  <c:v>2.1536346805151401</c:v>
                </c:pt>
              </c:numCache>
            </c:numRef>
          </c:val>
          <c:extLst>
            <c:ext xmlns:c16="http://schemas.microsoft.com/office/drawing/2014/chart" uri="{C3380CC4-5D6E-409C-BE32-E72D297353CC}">
              <c16:uniqueId val="{00000002-A67A-4B3F-A43B-673569FA484A}"/>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58.585412011355196</c:v>
                </c:pt>
                <c:pt idx="1">
                  <c:v>56.820342146416941</c:v>
                </c:pt>
                <c:pt idx="2">
                  <c:v>68.726682652044232</c:v>
                </c:pt>
                <c:pt idx="3">
                  <c:v>86.158190150999047</c:v>
                </c:pt>
                <c:pt idx="4">
                  <c:v>96.765443588569937</c:v>
                </c:pt>
              </c:numCache>
            </c:numRef>
          </c:val>
          <c:extLst>
            <c:ext xmlns:c16="http://schemas.microsoft.com/office/drawing/2014/chart" uri="{C3380CC4-5D6E-409C-BE32-E72D297353CC}">
              <c16:uniqueId val="{00000000-97BA-4241-90D4-B69F606BCB25}"/>
            </c:ext>
          </c:extLst>
        </c:ser>
        <c:ser>
          <c:idx val="1"/>
          <c:order val="1"/>
          <c:tx>
            <c:strRef>
              <c:f>'DHS16'!$B$125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16.897763852867001</c:v>
                </c:pt>
                <c:pt idx="1">
                  <c:v>26.172150465490354</c:v>
                </c:pt>
                <c:pt idx="2">
                  <c:v>20.018536238226385</c:v>
                </c:pt>
                <c:pt idx="3">
                  <c:v>9.2405523532232205</c:v>
                </c:pt>
                <c:pt idx="4">
                  <c:v>2.903993910906792</c:v>
                </c:pt>
              </c:numCache>
            </c:numRef>
          </c:val>
          <c:extLst>
            <c:ext xmlns:c16="http://schemas.microsoft.com/office/drawing/2014/chart" uri="{C3380CC4-5D6E-409C-BE32-E72D297353CC}">
              <c16:uniqueId val="{00000001-97BA-4241-90D4-B69F606BCB25}"/>
            </c:ext>
          </c:extLst>
        </c:ser>
        <c:ser>
          <c:idx val="2"/>
          <c:order val="2"/>
          <c:tx>
            <c:strRef>
              <c:f>'DHS16'!$B$126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16.839645913359817</c:v>
                </c:pt>
                <c:pt idx="1">
                  <c:v>14.587405516782951</c:v>
                </c:pt>
                <c:pt idx="2">
                  <c:v>10.422628687587476</c:v>
                </c:pt>
                <c:pt idx="3">
                  <c:v>4.3357128804009477</c:v>
                </c:pt>
                <c:pt idx="4">
                  <c:v>0.3305625005232713</c:v>
                </c:pt>
              </c:numCache>
            </c:numRef>
          </c:val>
          <c:extLst>
            <c:ext xmlns:c16="http://schemas.microsoft.com/office/drawing/2014/chart" uri="{C3380CC4-5D6E-409C-BE32-E72D297353CC}">
              <c16:uniqueId val="{00000002-97BA-4241-90D4-B69F606BCB25}"/>
            </c:ext>
          </c:extLst>
        </c:ser>
        <c:ser>
          <c:idx val="3"/>
          <c:order val="3"/>
          <c:tx>
            <c:strRef>
              <c:f>'DHS16'!$B$127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7.6771782224179841</c:v>
                </c:pt>
                <c:pt idx="1">
                  <c:v>2.4201018713097522</c:v>
                </c:pt>
                <c:pt idx="2">
                  <c:v>0.83215242214189944</c:v>
                </c:pt>
                <c:pt idx="3">
                  <c:v>0.26554461537678575</c:v>
                </c:pt>
                <c:pt idx="4">
                  <c:v>0</c:v>
                </c:pt>
              </c:numCache>
            </c:numRef>
          </c:val>
          <c:extLst>
            <c:ext xmlns:c16="http://schemas.microsoft.com/office/drawing/2014/chart" uri="{C3380CC4-5D6E-409C-BE32-E72D297353CC}">
              <c16:uniqueId val="{00000003-97BA-4241-90D4-B69F606BCB25}"/>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1 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1 Poorest</c:v>
                </c:pt>
                <c:pt idx="1">
                  <c:v>2 Poor</c:v>
                </c:pt>
                <c:pt idx="2">
                  <c:v>3 Middle</c:v>
                </c:pt>
                <c:pt idx="3">
                  <c:v>4 Rich</c:v>
                </c:pt>
                <c:pt idx="4">
                  <c:v>5 Richest</c:v>
                </c:pt>
              </c:strCache>
            </c:strRef>
          </c:cat>
          <c:val>
            <c:numRef>
              <c:f>'DHS16'!$M$124:$Q$124</c:f>
              <c:numCache>
                <c:formatCode>###0.0</c:formatCode>
                <c:ptCount val="5"/>
                <c:pt idx="0">
                  <c:v>72.673034200290445</c:v>
                </c:pt>
                <c:pt idx="1">
                  <c:v>75.437135947168329</c:v>
                </c:pt>
                <c:pt idx="2">
                  <c:v>73.384988735664351</c:v>
                </c:pt>
                <c:pt idx="3">
                  <c:v>68.267379806418191</c:v>
                </c:pt>
                <c:pt idx="4">
                  <c:v>76.842960521410873</c:v>
                </c:pt>
              </c:numCache>
            </c:numRef>
          </c:val>
          <c:extLst>
            <c:ext xmlns:c16="http://schemas.microsoft.com/office/drawing/2014/chart" uri="{C3380CC4-5D6E-409C-BE32-E72D297353CC}">
              <c16:uniqueId val="{00000000-7A68-40BC-A7B9-CF2613BF2931}"/>
            </c:ext>
          </c:extLst>
        </c:ser>
        <c:ser>
          <c:idx val="1"/>
          <c:order val="1"/>
          <c:tx>
            <c:strRef>
              <c:f>'DHS16'!$B$125</c:f>
              <c:strCache>
                <c:ptCount val="1"/>
                <c:pt idx="0">
                  <c:v>2 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1 Poorest</c:v>
                </c:pt>
                <c:pt idx="1">
                  <c:v>2 Poor</c:v>
                </c:pt>
                <c:pt idx="2">
                  <c:v>3 Middle</c:v>
                </c:pt>
                <c:pt idx="3">
                  <c:v>4 Rich</c:v>
                </c:pt>
                <c:pt idx="4">
                  <c:v>5 Richest</c:v>
                </c:pt>
              </c:strCache>
            </c:strRef>
          </c:cat>
          <c:val>
            <c:numRef>
              <c:f>'DHS16'!$M$125:$Q$125</c:f>
              <c:numCache>
                <c:formatCode>###0.0</c:formatCode>
                <c:ptCount val="5"/>
                <c:pt idx="0">
                  <c:v>3.938851462908703</c:v>
                </c:pt>
                <c:pt idx="1">
                  <c:v>2.2087269171925374</c:v>
                </c:pt>
                <c:pt idx="2">
                  <c:v>6.6776186106537656</c:v>
                </c:pt>
                <c:pt idx="3">
                  <c:v>9.431855357580746</c:v>
                </c:pt>
                <c:pt idx="4">
                  <c:v>4.0894986346496935</c:v>
                </c:pt>
              </c:numCache>
            </c:numRef>
          </c:val>
          <c:extLst>
            <c:ext xmlns:c16="http://schemas.microsoft.com/office/drawing/2014/chart" uri="{C3380CC4-5D6E-409C-BE32-E72D297353CC}">
              <c16:uniqueId val="{00000001-7A68-40BC-A7B9-CF2613BF2931}"/>
            </c:ext>
          </c:extLst>
        </c:ser>
        <c:ser>
          <c:idx val="2"/>
          <c:order val="2"/>
          <c:tx>
            <c:strRef>
              <c:f>'DHS16'!$B$126</c:f>
              <c:strCache>
                <c:ptCount val="1"/>
                <c:pt idx="0">
                  <c:v>3 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1 Poorest</c:v>
                </c:pt>
                <c:pt idx="1">
                  <c:v>2 Poor</c:v>
                </c:pt>
                <c:pt idx="2">
                  <c:v>3 Middle</c:v>
                </c:pt>
                <c:pt idx="3">
                  <c:v>4 Rich</c:v>
                </c:pt>
                <c:pt idx="4">
                  <c:v>5 Richest</c:v>
                </c:pt>
              </c:strCache>
            </c:strRef>
          </c:cat>
          <c:val>
            <c:numRef>
              <c:f>'DHS16'!$M$126:$Q$126</c:f>
              <c:numCache>
                <c:formatCode>###0.0</c:formatCode>
                <c:ptCount val="5"/>
                <c:pt idx="0">
                  <c:v>12.270102095219002</c:v>
                </c:pt>
                <c:pt idx="1">
                  <c:v>16.90536935471664</c:v>
                </c:pt>
                <c:pt idx="2">
                  <c:v>16.924595712940871</c:v>
                </c:pt>
                <c:pt idx="3">
                  <c:v>18.515135553970595</c:v>
                </c:pt>
                <c:pt idx="4">
                  <c:v>18.036273388262671</c:v>
                </c:pt>
              </c:numCache>
            </c:numRef>
          </c:val>
          <c:extLst>
            <c:ext xmlns:c16="http://schemas.microsoft.com/office/drawing/2014/chart" uri="{C3380CC4-5D6E-409C-BE32-E72D297353CC}">
              <c16:uniqueId val="{00000002-7A68-40BC-A7B9-CF2613BF2931}"/>
            </c:ext>
          </c:extLst>
        </c:ser>
        <c:ser>
          <c:idx val="3"/>
          <c:order val="3"/>
          <c:tx>
            <c:strRef>
              <c:f>'DHS16'!$B$127</c:f>
              <c:strCache>
                <c:ptCount val="1"/>
                <c:pt idx="0">
                  <c:v>4 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1 Poorest</c:v>
                </c:pt>
                <c:pt idx="1">
                  <c:v>2 Poor</c:v>
                </c:pt>
                <c:pt idx="2">
                  <c:v>3 Middle</c:v>
                </c:pt>
                <c:pt idx="3">
                  <c:v>4 Rich</c:v>
                </c:pt>
                <c:pt idx="4">
                  <c:v>5 Richest</c:v>
                </c:pt>
              </c:strCache>
            </c:strRef>
          </c:cat>
          <c:val>
            <c:numRef>
              <c:f>'DHS16'!$M$127:$Q$127</c:f>
              <c:numCache>
                <c:formatCode>###0.0</c:formatCode>
                <c:ptCount val="5"/>
                <c:pt idx="0">
                  <c:v>11.118012241581852</c:v>
                </c:pt>
                <c:pt idx="1">
                  <c:v>5.4487677809224939</c:v>
                </c:pt>
                <c:pt idx="2">
                  <c:v>3.0127969407410178</c:v>
                </c:pt>
                <c:pt idx="3">
                  <c:v>3.7856292820304707</c:v>
                </c:pt>
                <c:pt idx="4">
                  <c:v>1.031267455676774</c:v>
                </c:pt>
              </c:numCache>
            </c:numRef>
          </c:val>
          <c:extLst>
            <c:ext xmlns:c16="http://schemas.microsoft.com/office/drawing/2014/chart" uri="{C3380CC4-5D6E-409C-BE32-E72D297353CC}">
              <c16:uniqueId val="{00000003-7A68-40BC-A7B9-CF2613BF2931}"/>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26" hidden="true">
          <a:extLst>
            <a:ext xmlns:a14="http://schemas.microsoft.com/office/drawing/2010/main" uri="{63B3BB69-23CF-44E3-9099-C40C66FF867C}">
              <a14:compatExt xmlns:a14="http://schemas.microsoft.com/office/drawing/2010/main" spid="_x0000_s4122"/>
            </a:ext>
            <a:ext xmlns:a16="http://schemas.microsoft.com/office/drawing/2014/main" uri="{FF2B5EF4-FFF2-40B4-BE49-F238E27FC236}">
              <a16:creationId xmlns:a16="http://schemas.microsoft.com/office/drawing/2014/main" id="{00000000-0008-0000-0400-000002000000}"/>
            </a:ext>
          </a:extLst>
        </xdr:cNvPr>
        <xdr:cNvSpPr/>
      </xdr:nvSpPr>
      <xdr:spPr bwMode="auto">
        <a:xfrm>
          <a:off x="9496425" y="2417445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15" hidden="true">
          <a:extLst>
            <a:ext xmlns:a14="http://schemas.microsoft.com/office/drawing/2010/main" uri="{63B3BB69-23CF-44E3-9099-C40C66FF867C}">
              <a14:compatExt xmlns:a14="http://schemas.microsoft.com/office/drawing/2010/main" spid="_x0000_s4111"/>
            </a:ext>
            <a:ext xmlns:a16="http://schemas.microsoft.com/office/drawing/2014/main" uri="{FF2B5EF4-FFF2-40B4-BE49-F238E27FC236}">
              <a16:creationId xmlns:a16="http://schemas.microsoft.com/office/drawing/2014/main" id="{00000000-0008-0000-0400-000003000000}"/>
            </a:ext>
          </a:extLst>
        </xdr:cNvPr>
        <xdr:cNvSpPr/>
      </xdr:nvSpPr>
      <xdr:spPr bwMode="auto">
        <a:xfrm>
          <a:off x="9505950" y="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5003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7782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4" name="Button 1" hidden="true">
          <a:extLst>
            <a:ext xmlns:a14="http://schemas.microsoft.com/office/drawing/2010/main" uri="{63B3BB69-23CF-44E3-9099-C40C66FF867C}">
              <a14:compatExt xmlns:a14="http://schemas.microsoft.com/office/drawing/2010/main" spid="_x0000_s4097"/>
            </a:ext>
            <a:ext xmlns:a16="http://schemas.microsoft.com/office/drawing/2014/main" uri="{FF2B5EF4-FFF2-40B4-BE49-F238E27FC236}">
              <a16:creationId xmlns:a16="http://schemas.microsoft.com/office/drawing/2014/main" id="{00000000-0008-0000-0400-00000E000000}"/>
            </a:ext>
          </a:extLst>
        </xdr:cNvPr>
        <xdr:cNvSpPr/>
      </xdr:nvSpPr>
      <xdr:spPr bwMode="auto">
        <a:xfrm>
          <a:off x="752475" y="0"/>
          <a:ext cx="11430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5" name="Button 2" hidden="true">
          <a:extLst>
            <a:ext xmlns:a14="http://schemas.microsoft.com/office/drawing/2010/main" uri="{63B3BB69-23CF-44E3-9099-C40C66FF867C}">
              <a14:compatExt xmlns:a14="http://schemas.microsoft.com/office/drawing/2010/main" spid="_x0000_s4098"/>
            </a:ext>
            <a:ext xmlns:a16="http://schemas.microsoft.com/office/drawing/2014/main" uri="{FF2B5EF4-FFF2-40B4-BE49-F238E27FC236}">
              <a16:creationId xmlns:a16="http://schemas.microsoft.com/office/drawing/2014/main" id="{00000000-0008-0000-0400-00000F000000}"/>
            </a:ext>
          </a:extLst>
        </xdr:cNvPr>
        <xdr:cNvSpPr/>
      </xdr:nvSpPr>
      <xdr:spPr bwMode="auto">
        <a:xfrm>
          <a:off x="2214563" y="0"/>
          <a:ext cx="10572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6" name="Button 3" hidden="true">
          <a:extLst>
            <a:ext xmlns:a14="http://schemas.microsoft.com/office/drawing/2010/main" uri="{63B3BB69-23CF-44E3-9099-C40C66FF867C}">
              <a14:compatExt xmlns:a14="http://schemas.microsoft.com/office/drawing/2010/main" spid="_x0000_s4099"/>
            </a:ext>
            <a:ext xmlns:a16="http://schemas.microsoft.com/office/drawing/2014/main" uri="{FF2B5EF4-FFF2-40B4-BE49-F238E27FC236}">
              <a16:creationId xmlns:a16="http://schemas.microsoft.com/office/drawing/2014/main" id="{00000000-0008-0000-0400-000010000000}"/>
            </a:ext>
          </a:extLst>
        </xdr:cNvPr>
        <xdr:cNvSpPr/>
      </xdr:nvSpPr>
      <xdr:spPr bwMode="auto">
        <a:xfrm>
          <a:off x="876300" y="24174450"/>
          <a:ext cx="10191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17" name="Button 4" hidden="true">
          <a:extLst>
            <a:ext xmlns:a14="http://schemas.microsoft.com/office/drawing/2010/main" uri="{63B3BB69-23CF-44E3-9099-C40C66FF867C}">
              <a14:compatExt xmlns:a14="http://schemas.microsoft.com/office/drawing/2010/main" spid="_x0000_s4100"/>
            </a:ext>
            <a:ext xmlns:a16="http://schemas.microsoft.com/office/drawing/2014/main" uri="{FF2B5EF4-FFF2-40B4-BE49-F238E27FC236}">
              <a16:creationId xmlns:a16="http://schemas.microsoft.com/office/drawing/2014/main" id="{00000000-0008-0000-0400-000011000000}"/>
            </a:ext>
          </a:extLst>
        </xdr:cNvPr>
        <xdr:cNvSpPr/>
      </xdr:nvSpPr>
      <xdr:spPr bwMode="auto">
        <a:xfrm>
          <a:off x="2205038" y="24174450"/>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18" name="Button 5" hidden="true">
          <a:extLst>
            <a:ext xmlns:a14="http://schemas.microsoft.com/office/drawing/2010/main" uri="{63B3BB69-23CF-44E3-9099-C40C66FF867C}">
              <a14:compatExt xmlns:a14="http://schemas.microsoft.com/office/drawing/2010/main" spid="_x0000_s4101"/>
            </a:ext>
            <a:ext xmlns:a16="http://schemas.microsoft.com/office/drawing/2014/main" uri="{FF2B5EF4-FFF2-40B4-BE49-F238E27FC236}">
              <a16:creationId xmlns:a16="http://schemas.microsoft.com/office/drawing/2014/main" id="{00000000-0008-0000-0400-000012000000}"/>
            </a:ext>
          </a:extLst>
        </xdr:cNvPr>
        <xdr:cNvSpPr/>
      </xdr:nvSpPr>
      <xdr:spPr bwMode="auto">
        <a:xfrm>
          <a:off x="942975" y="46953488"/>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19" name="Button 6" hidden="true">
          <a:extLst>
            <a:ext xmlns:a14="http://schemas.microsoft.com/office/drawing/2010/main" uri="{63B3BB69-23CF-44E3-9099-C40C66FF867C}">
              <a14:compatExt xmlns:a14="http://schemas.microsoft.com/office/drawing/2010/main" spid="_x0000_s4102"/>
            </a:ext>
            <a:ext xmlns:a16="http://schemas.microsoft.com/office/drawing/2014/main" uri="{FF2B5EF4-FFF2-40B4-BE49-F238E27FC236}">
              <a16:creationId xmlns:a16="http://schemas.microsoft.com/office/drawing/2014/main" id="{00000000-0008-0000-0400-000013000000}"/>
            </a:ext>
          </a:extLst>
        </xdr:cNvPr>
        <xdr:cNvSpPr/>
      </xdr:nvSpPr>
      <xdr:spPr bwMode="auto">
        <a:xfrm>
          <a:off x="2205038" y="46953488"/>
          <a:ext cx="12192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5003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5003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7782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7782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7782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5" name="Button 7" hidden="true">
          <a:extLst>
            <a:ext xmlns:a14="http://schemas.microsoft.com/office/drawing/2010/main" uri="{63B3BB69-23CF-44E3-9099-C40C66FF867C}">
              <a14:compatExt xmlns:a14="http://schemas.microsoft.com/office/drawing/2010/main" spid="_x0000_s4103"/>
            </a:ext>
            <a:ext xmlns:a16="http://schemas.microsoft.com/office/drawing/2014/main" uri="{FF2B5EF4-FFF2-40B4-BE49-F238E27FC236}">
              <a16:creationId xmlns:a16="http://schemas.microsoft.com/office/drawing/2014/main" id="{00000000-0008-0000-0400-000019000000}"/>
            </a:ext>
          </a:extLst>
        </xdr:cNvPr>
        <xdr:cNvSpPr/>
      </xdr:nvSpPr>
      <xdr:spPr bwMode="auto">
        <a:xfrm>
          <a:off x="4533900" y="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6" name="Button 8" hidden="true">
          <a:extLst>
            <a:ext xmlns:a14="http://schemas.microsoft.com/office/drawing/2010/main" uri="{63B3BB69-23CF-44E3-9099-C40C66FF867C}">
              <a14:compatExt xmlns:a14="http://schemas.microsoft.com/office/drawing/2010/main" spid="_x0000_s4104"/>
            </a:ext>
            <a:ext xmlns:a16="http://schemas.microsoft.com/office/drawing/2014/main" uri="{FF2B5EF4-FFF2-40B4-BE49-F238E27FC236}">
              <a16:creationId xmlns:a16="http://schemas.microsoft.com/office/drawing/2014/main" id="{00000000-0008-0000-0400-00001A000000}"/>
            </a:ext>
          </a:extLst>
        </xdr:cNvPr>
        <xdr:cNvSpPr/>
      </xdr:nvSpPr>
      <xdr:spPr bwMode="auto">
        <a:xfrm>
          <a:off x="16035338" y="0"/>
          <a:ext cx="16859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27" name="Button 9" hidden="true">
          <a:extLst>
            <a:ext xmlns:a14="http://schemas.microsoft.com/office/drawing/2010/main" uri="{63B3BB69-23CF-44E3-9099-C40C66FF867C}">
              <a14:compatExt xmlns:a14="http://schemas.microsoft.com/office/drawing/2010/main" spid="_x0000_s4105"/>
            </a:ext>
            <a:ext xmlns:a16="http://schemas.microsoft.com/office/drawing/2014/main" uri="{FF2B5EF4-FFF2-40B4-BE49-F238E27FC236}">
              <a16:creationId xmlns:a16="http://schemas.microsoft.com/office/drawing/2014/main" id="{00000000-0008-0000-0400-00001B000000}"/>
            </a:ext>
          </a:extLst>
        </xdr:cNvPr>
        <xdr:cNvSpPr/>
      </xdr:nvSpPr>
      <xdr:spPr bwMode="auto">
        <a:xfrm>
          <a:off x="0" y="0"/>
          <a:ext cx="5334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28" name="Button 11" hidden="true">
          <a:extLst>
            <a:ext xmlns:a14="http://schemas.microsoft.com/office/drawing/2010/main" uri="{63B3BB69-23CF-44E3-9099-C40C66FF867C}">
              <a14:compatExt xmlns:a14="http://schemas.microsoft.com/office/drawing/2010/main" spid="_x0000_s4107"/>
            </a:ext>
            <a:ext xmlns:a16="http://schemas.microsoft.com/office/drawing/2014/main" uri="{FF2B5EF4-FFF2-40B4-BE49-F238E27FC236}">
              <a16:creationId xmlns:a16="http://schemas.microsoft.com/office/drawing/2014/main" id="{00000000-0008-0000-0400-00001C000000}"/>
            </a:ext>
          </a:extLst>
        </xdr:cNvPr>
        <xdr:cNvSpPr/>
      </xdr:nvSpPr>
      <xdr:spPr bwMode="auto">
        <a:xfrm>
          <a:off x="2357438" y="84567713"/>
          <a:ext cx="1476375" cy="4953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8</xdr:col>
      <xdr:colOff>295275</xdr:colOff>
      <xdr:row>206</xdr:row>
      <xdr:rowOff>0</xdr:rowOff>
    </xdr:from>
    <xdr:ext cx="1647825" cy="209550"/>
    <xdr:sp macro="" textlink="">
      <xdr:nvSpPr>
        <xdr:cNvPr id="32" name="Button 18" hidden="true">
          <a:extLst>
            <a:ext xmlns:a14="http://schemas.microsoft.com/office/drawing/2010/main" uri="{63B3BB69-23CF-44E3-9099-C40C66FF867C}">
              <a14:compatExt xmlns:a14="http://schemas.microsoft.com/office/drawing/2010/main" spid="_x0000_s4114"/>
            </a:ext>
            <a:ext xmlns:a16="http://schemas.microsoft.com/office/drawing/2014/main" uri="{FF2B5EF4-FFF2-40B4-BE49-F238E27FC236}">
              <a16:creationId xmlns:a16="http://schemas.microsoft.com/office/drawing/2014/main" id="{00000000-0008-0000-0400-000020000000}"/>
            </a:ext>
          </a:extLst>
        </xdr:cNvPr>
        <xdr:cNvSpPr/>
      </xdr:nvSpPr>
      <xdr:spPr bwMode="auto">
        <a:xfrm>
          <a:off x="9429750" y="46953488"/>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3" name="Button 20" hidden="true">
          <a:extLst>
            <a:ext xmlns:a14="http://schemas.microsoft.com/office/drawing/2010/main" uri="{63B3BB69-23CF-44E3-9099-C40C66FF867C}">
              <a14:compatExt xmlns:a14="http://schemas.microsoft.com/office/drawing/2010/main" spid="_x0000_s4116"/>
            </a:ext>
            <a:ext xmlns:a16="http://schemas.microsoft.com/office/drawing/2014/main" uri="{FF2B5EF4-FFF2-40B4-BE49-F238E27FC236}">
              <a16:creationId xmlns:a16="http://schemas.microsoft.com/office/drawing/2014/main" id="{00000000-0008-0000-0400-000021000000}"/>
            </a:ext>
          </a:extLst>
        </xdr:cNvPr>
        <xdr:cNvSpPr/>
      </xdr:nvSpPr>
      <xdr:spPr bwMode="auto">
        <a:xfrm>
          <a:off x="4533900" y="24174450"/>
          <a:ext cx="13239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4" name="Button 22" hidden="true">
          <a:extLst>
            <a:ext xmlns:a14="http://schemas.microsoft.com/office/drawing/2010/main" uri="{63B3BB69-23CF-44E3-9099-C40C66FF867C}">
              <a14:compatExt xmlns:a14="http://schemas.microsoft.com/office/drawing/2010/main" spid="_x0000_s4118"/>
            </a:ext>
            <a:ext xmlns:a16="http://schemas.microsoft.com/office/drawing/2014/main" uri="{FF2B5EF4-FFF2-40B4-BE49-F238E27FC236}">
              <a16:creationId xmlns:a16="http://schemas.microsoft.com/office/drawing/2014/main" id="{00000000-0008-0000-0400-000022000000}"/>
            </a:ext>
          </a:extLst>
        </xdr:cNvPr>
        <xdr:cNvSpPr/>
      </xdr:nvSpPr>
      <xdr:spPr bwMode="auto">
        <a:xfrm>
          <a:off x="4533900" y="46953488"/>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106</xdr:row>
      <xdr:rowOff>0</xdr:rowOff>
    </xdr:from>
    <xdr:ext cx="1647825" cy="209550"/>
    <xdr:sp macro="" textlink="">
      <xdr:nvSpPr>
        <xdr:cNvPr id="35" name="Button 23" hidden="true">
          <a:extLst>
            <a:ext xmlns:a14="http://schemas.microsoft.com/office/drawing/2010/main" uri="{63B3BB69-23CF-44E3-9099-C40C66FF867C}">
              <a14:compatExt xmlns:a14="http://schemas.microsoft.com/office/drawing/2010/main" spid="_x0000_s4119"/>
            </a:ext>
            <a:ext xmlns:a16="http://schemas.microsoft.com/office/drawing/2014/main" uri="{FF2B5EF4-FFF2-40B4-BE49-F238E27FC236}">
              <a16:creationId xmlns:a16="http://schemas.microsoft.com/office/drawing/2014/main" id="{00000000-0008-0000-0400-000023000000}"/>
            </a:ext>
          </a:extLst>
        </xdr:cNvPr>
        <xdr:cNvSpPr/>
      </xdr:nvSpPr>
      <xdr:spPr bwMode="auto">
        <a:xfrm>
          <a:off x="16035338" y="241744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0</xdr:colOff>
      <xdr:row>206</xdr:row>
      <xdr:rowOff>0</xdr:rowOff>
    </xdr:from>
    <xdr:ext cx="1647825" cy="209550"/>
    <xdr:sp macro="" textlink="">
      <xdr:nvSpPr>
        <xdr:cNvPr id="36" name="Button 25" hidden="true">
          <a:extLst>
            <a:ext xmlns:a14="http://schemas.microsoft.com/office/drawing/2010/main" uri="{63B3BB69-23CF-44E3-9099-C40C66FF867C}">
              <a14:compatExt xmlns:a14="http://schemas.microsoft.com/office/drawing/2010/main" spid="_x0000_s4121"/>
            </a:ext>
            <a:ext xmlns:a16="http://schemas.microsoft.com/office/drawing/2014/main" uri="{FF2B5EF4-FFF2-40B4-BE49-F238E27FC236}">
              <a16:creationId xmlns:a16="http://schemas.microsoft.com/office/drawing/2014/main" id="{00000000-0008-0000-0400-000024000000}"/>
            </a:ext>
          </a:extLst>
        </xdr:cNvPr>
        <xdr:cNvSpPr/>
      </xdr:nvSpPr>
      <xdr:spPr bwMode="auto">
        <a:xfrm>
          <a:off x="16035338" y="46953488"/>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37" name="Button 27" hidden="true">
          <a:extLst>
            <a:ext xmlns:a14="http://schemas.microsoft.com/office/drawing/2010/main" uri="{63B3BB69-23CF-44E3-9099-C40C66FF867C}">
              <a14:compatExt xmlns:a14="http://schemas.microsoft.com/office/drawing/2010/main" spid="_x0000_s4123"/>
            </a:ext>
            <a:ext xmlns:a16="http://schemas.microsoft.com/office/drawing/2014/main" uri="{FF2B5EF4-FFF2-40B4-BE49-F238E27FC236}">
              <a16:creationId xmlns:a16="http://schemas.microsoft.com/office/drawing/2014/main" id="{00000000-0008-0000-0400-000025000000}"/>
            </a:ext>
          </a:extLst>
        </xdr:cNvPr>
        <xdr:cNvSpPr/>
      </xdr:nvSpPr>
      <xdr:spPr bwMode="auto">
        <a:xfrm>
          <a:off x="3471863" y="0"/>
          <a:ext cx="4953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38" name="Button 29" hidden="true">
          <a:extLst>
            <a:ext xmlns:a14="http://schemas.microsoft.com/office/drawing/2010/main" uri="{63B3BB69-23CF-44E3-9099-C40C66FF867C}">
              <a14:compatExt xmlns:a14="http://schemas.microsoft.com/office/drawing/2010/main" spid="_x0000_s4125"/>
            </a:ext>
            <a:ext xmlns:a16="http://schemas.microsoft.com/office/drawing/2014/main" uri="{FF2B5EF4-FFF2-40B4-BE49-F238E27FC236}">
              <a16:creationId xmlns:a16="http://schemas.microsoft.com/office/drawing/2014/main" id="{00000000-0008-0000-0400-000026000000}"/>
            </a:ext>
          </a:extLst>
        </xdr:cNvPr>
        <xdr:cNvSpPr/>
      </xdr:nvSpPr>
      <xdr:spPr bwMode="auto">
        <a:xfrm>
          <a:off x="3471863" y="247650"/>
          <a:ext cx="4857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399</xdr:row>
          <xdr:rowOff>190500</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26" hidden="true">
          <a:extLst>
            <a:ext xmlns:a14="http://schemas.microsoft.com/office/drawing/2010/main" uri="{63B3BB69-23CF-44E3-9099-C40C66FF867C}">
              <a14:compatExt xmlns:a14="http://schemas.microsoft.com/office/drawing/2010/main" spid="_x0000_s4122"/>
            </a:ext>
            <a:ext xmlns:a16="http://schemas.microsoft.com/office/drawing/2014/main" uri="{FF2B5EF4-FFF2-40B4-BE49-F238E27FC236}">
              <a16:creationId xmlns:a16="http://schemas.microsoft.com/office/drawing/2014/main" id="{00000000-0008-0000-0500-000002000000}"/>
            </a:ext>
          </a:extLst>
        </xdr:cNvPr>
        <xdr:cNvSpPr/>
      </xdr:nvSpPr>
      <xdr:spPr bwMode="auto">
        <a:xfrm>
          <a:off x="9496425" y="23493413"/>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15" hidden="true">
          <a:extLst>
            <a:ext xmlns:a14="http://schemas.microsoft.com/office/drawing/2010/main" uri="{63B3BB69-23CF-44E3-9099-C40C66FF867C}">
              <a14:compatExt xmlns:a14="http://schemas.microsoft.com/office/drawing/2010/main" spid="_x0000_s4111"/>
            </a:ext>
            <a:ext xmlns:a16="http://schemas.microsoft.com/office/drawing/2014/main" uri="{FF2B5EF4-FFF2-40B4-BE49-F238E27FC236}">
              <a16:creationId xmlns:a16="http://schemas.microsoft.com/office/drawing/2014/main" id="{00000000-0008-0000-0500-000003000000}"/>
            </a:ext>
          </a:extLst>
        </xdr:cNvPr>
        <xdr:cNvSpPr/>
      </xdr:nvSpPr>
      <xdr:spPr bwMode="auto">
        <a:xfrm>
          <a:off x="9505950" y="0"/>
          <a:ext cx="16097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432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8015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1" hidden="true">
          <a:extLst>
            <a:ext xmlns:a14="http://schemas.microsoft.com/office/drawing/2010/main" uri="{63B3BB69-23CF-44E3-9099-C40C66FF867C}">
              <a14:compatExt xmlns:a14="http://schemas.microsoft.com/office/drawing/2010/main" spid="_x0000_s4097"/>
            </a:ext>
            <a:ext xmlns:a16="http://schemas.microsoft.com/office/drawing/2014/main" uri="{FF2B5EF4-FFF2-40B4-BE49-F238E27FC236}">
              <a16:creationId xmlns:a16="http://schemas.microsoft.com/office/drawing/2014/main" id="{00000000-0008-0000-0500-000011000000}"/>
            </a:ext>
          </a:extLst>
        </xdr:cNvPr>
        <xdr:cNvSpPr/>
      </xdr:nvSpPr>
      <xdr:spPr bwMode="auto">
        <a:xfrm>
          <a:off x="752475" y="0"/>
          <a:ext cx="11430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2" hidden="true">
          <a:extLst>
            <a:ext xmlns:a14="http://schemas.microsoft.com/office/drawing/2010/main" uri="{63B3BB69-23CF-44E3-9099-C40C66FF867C}">
              <a14:compatExt xmlns:a14="http://schemas.microsoft.com/office/drawing/2010/main" spid="_x0000_s4098"/>
            </a:ext>
            <a:ext xmlns:a16="http://schemas.microsoft.com/office/drawing/2014/main" uri="{FF2B5EF4-FFF2-40B4-BE49-F238E27FC236}">
              <a16:creationId xmlns:a16="http://schemas.microsoft.com/office/drawing/2014/main" id="{00000000-0008-0000-0500-000012000000}"/>
            </a:ext>
          </a:extLst>
        </xdr:cNvPr>
        <xdr:cNvSpPr/>
      </xdr:nvSpPr>
      <xdr:spPr bwMode="auto">
        <a:xfrm>
          <a:off x="2214563" y="0"/>
          <a:ext cx="10572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3" hidden="true">
          <a:extLst>
            <a:ext xmlns:a14="http://schemas.microsoft.com/office/drawing/2010/main" uri="{63B3BB69-23CF-44E3-9099-C40C66FF867C}">
              <a14:compatExt xmlns:a14="http://schemas.microsoft.com/office/drawing/2010/main" spid="_x0000_s4099"/>
            </a:ext>
            <a:ext xmlns:a16="http://schemas.microsoft.com/office/drawing/2014/main" uri="{FF2B5EF4-FFF2-40B4-BE49-F238E27FC236}">
              <a16:creationId xmlns:a16="http://schemas.microsoft.com/office/drawing/2014/main" id="{00000000-0008-0000-0500-000013000000}"/>
            </a:ext>
          </a:extLst>
        </xdr:cNvPr>
        <xdr:cNvSpPr/>
      </xdr:nvSpPr>
      <xdr:spPr bwMode="auto">
        <a:xfrm>
          <a:off x="876300" y="23493413"/>
          <a:ext cx="10191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4" hidden="true">
          <a:extLst>
            <a:ext xmlns:a14="http://schemas.microsoft.com/office/drawing/2010/main" uri="{63B3BB69-23CF-44E3-9099-C40C66FF867C}">
              <a14:compatExt xmlns:a14="http://schemas.microsoft.com/office/drawing/2010/main" spid="_x0000_s4100"/>
            </a:ext>
            <a:ext xmlns:a16="http://schemas.microsoft.com/office/drawing/2014/main" uri="{FF2B5EF4-FFF2-40B4-BE49-F238E27FC236}">
              <a16:creationId xmlns:a16="http://schemas.microsoft.com/office/drawing/2014/main" id="{00000000-0008-0000-0500-000014000000}"/>
            </a:ext>
          </a:extLst>
        </xdr:cNvPr>
        <xdr:cNvSpPr/>
      </xdr:nvSpPr>
      <xdr:spPr bwMode="auto">
        <a:xfrm>
          <a:off x="2205038" y="23493413"/>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5" hidden="true">
          <a:extLst>
            <a:ext xmlns:a14="http://schemas.microsoft.com/office/drawing/2010/main" uri="{63B3BB69-23CF-44E3-9099-C40C66FF867C}">
              <a14:compatExt xmlns:a14="http://schemas.microsoft.com/office/drawing/2010/main" spid="_x0000_s4101"/>
            </a:ext>
            <a:ext xmlns:a16="http://schemas.microsoft.com/office/drawing/2014/main" uri="{FF2B5EF4-FFF2-40B4-BE49-F238E27FC236}">
              <a16:creationId xmlns:a16="http://schemas.microsoft.com/office/drawing/2014/main" id="{00000000-0008-0000-0500-000015000000}"/>
            </a:ext>
          </a:extLst>
        </xdr:cNvPr>
        <xdr:cNvSpPr/>
      </xdr:nvSpPr>
      <xdr:spPr bwMode="auto">
        <a:xfrm>
          <a:off x="942975" y="47186850"/>
          <a:ext cx="9525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6" hidden="true">
          <a:extLst>
            <a:ext xmlns:a14="http://schemas.microsoft.com/office/drawing/2010/main" uri="{63B3BB69-23CF-44E3-9099-C40C66FF867C}">
              <a14:compatExt xmlns:a14="http://schemas.microsoft.com/office/drawing/2010/main" spid="_x0000_s4102"/>
            </a:ext>
            <a:ext xmlns:a16="http://schemas.microsoft.com/office/drawing/2014/main" uri="{FF2B5EF4-FFF2-40B4-BE49-F238E27FC236}">
              <a16:creationId xmlns:a16="http://schemas.microsoft.com/office/drawing/2014/main" id="{00000000-0008-0000-0500-000016000000}"/>
            </a:ext>
          </a:extLst>
        </xdr:cNvPr>
        <xdr:cNvSpPr/>
      </xdr:nvSpPr>
      <xdr:spPr bwMode="auto">
        <a:xfrm>
          <a:off x="2205038" y="47186850"/>
          <a:ext cx="12192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432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4322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8015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8015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8015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7" hidden="true">
          <a:extLst>
            <a:ext xmlns:a14="http://schemas.microsoft.com/office/drawing/2010/main" uri="{63B3BB69-23CF-44E3-9099-C40C66FF867C}">
              <a14:compatExt xmlns:a14="http://schemas.microsoft.com/office/drawing/2010/main" spid="_x0000_s4103"/>
            </a:ext>
            <a:ext xmlns:a16="http://schemas.microsoft.com/office/drawing/2014/main" uri="{FF2B5EF4-FFF2-40B4-BE49-F238E27FC236}">
              <a16:creationId xmlns:a16="http://schemas.microsoft.com/office/drawing/2014/main" id="{00000000-0008-0000-0500-00001C000000}"/>
            </a:ext>
          </a:extLst>
        </xdr:cNvPr>
        <xdr:cNvSpPr/>
      </xdr:nvSpPr>
      <xdr:spPr bwMode="auto">
        <a:xfrm>
          <a:off x="4533900" y="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8" hidden="true">
          <a:extLst>
            <a:ext xmlns:a14="http://schemas.microsoft.com/office/drawing/2010/main" uri="{63B3BB69-23CF-44E3-9099-C40C66FF867C}">
              <a14:compatExt xmlns:a14="http://schemas.microsoft.com/office/drawing/2010/main" spid="_x0000_s4104"/>
            </a:ext>
            <a:ext xmlns:a16="http://schemas.microsoft.com/office/drawing/2014/main" uri="{FF2B5EF4-FFF2-40B4-BE49-F238E27FC236}">
              <a16:creationId xmlns:a16="http://schemas.microsoft.com/office/drawing/2014/main" id="{00000000-0008-0000-0500-00001D000000}"/>
            </a:ext>
          </a:extLst>
        </xdr:cNvPr>
        <xdr:cNvSpPr/>
      </xdr:nvSpPr>
      <xdr:spPr bwMode="auto">
        <a:xfrm>
          <a:off x="16035338" y="0"/>
          <a:ext cx="16859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9" hidden="true">
          <a:extLst>
            <a:ext xmlns:a14="http://schemas.microsoft.com/office/drawing/2010/main" uri="{63B3BB69-23CF-44E3-9099-C40C66FF867C}">
              <a14:compatExt xmlns:a14="http://schemas.microsoft.com/office/drawing/2010/main" spid="_x0000_s4105"/>
            </a:ext>
            <a:ext xmlns:a16="http://schemas.microsoft.com/office/drawing/2014/main" uri="{FF2B5EF4-FFF2-40B4-BE49-F238E27FC236}">
              <a16:creationId xmlns:a16="http://schemas.microsoft.com/office/drawing/2014/main" id="{00000000-0008-0000-0500-00001E000000}"/>
            </a:ext>
          </a:extLst>
        </xdr:cNvPr>
        <xdr:cNvSpPr/>
      </xdr:nvSpPr>
      <xdr:spPr bwMode="auto">
        <a:xfrm>
          <a:off x="0" y="0"/>
          <a:ext cx="5334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1" hidden="true">
          <a:extLst>
            <a:ext xmlns:a14="http://schemas.microsoft.com/office/drawing/2010/main" uri="{63B3BB69-23CF-44E3-9099-C40C66FF867C}">
              <a14:compatExt xmlns:a14="http://schemas.microsoft.com/office/drawing/2010/main" spid="_x0000_s4107"/>
            </a:ext>
            <a:ext xmlns:a16="http://schemas.microsoft.com/office/drawing/2014/main" uri="{FF2B5EF4-FFF2-40B4-BE49-F238E27FC236}">
              <a16:creationId xmlns:a16="http://schemas.microsoft.com/office/drawing/2014/main" id="{00000000-0008-0000-0500-00001F000000}"/>
            </a:ext>
          </a:extLst>
        </xdr:cNvPr>
        <xdr:cNvSpPr/>
      </xdr:nvSpPr>
      <xdr:spPr bwMode="auto">
        <a:xfrm>
          <a:off x="2357438" y="86315550"/>
          <a:ext cx="1476375" cy="495300"/>
        </a:xfrm>
        <a:prstGeom prst="rect">
          <a:avLst/>
        </a:prstGeom>
        <a:noFill/>
        <a:ln w="9525">
          <a:miter lim="800000"/>
          <a:headEnd/>
          <a:tailEnd/>
        </a:ln>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8" hidden="true">
          <a:extLst>
            <a:ext xmlns:a14="http://schemas.microsoft.com/office/drawing/2010/main" uri="{63B3BB69-23CF-44E3-9099-C40C66FF867C}">
              <a14:compatExt xmlns:a14="http://schemas.microsoft.com/office/drawing/2010/main" spid="_x0000_s4114"/>
            </a:ext>
            <a:ext xmlns:a16="http://schemas.microsoft.com/office/drawing/2014/main" uri="{FF2B5EF4-FFF2-40B4-BE49-F238E27FC236}">
              <a16:creationId xmlns:a16="http://schemas.microsoft.com/office/drawing/2014/main" id="{00000000-0008-0000-0500-000023000000}"/>
            </a:ext>
          </a:extLst>
        </xdr:cNvPr>
        <xdr:cNvSpPr/>
      </xdr:nvSpPr>
      <xdr:spPr bwMode="auto">
        <a:xfrm>
          <a:off x="9429750" y="471868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20" hidden="true">
          <a:extLst>
            <a:ext xmlns:a14="http://schemas.microsoft.com/office/drawing/2010/main" uri="{63B3BB69-23CF-44E3-9099-C40C66FF867C}">
              <a14:compatExt xmlns:a14="http://schemas.microsoft.com/office/drawing/2010/main" spid="_x0000_s4116"/>
            </a:ext>
            <a:ext xmlns:a16="http://schemas.microsoft.com/office/drawing/2014/main" uri="{FF2B5EF4-FFF2-40B4-BE49-F238E27FC236}">
              <a16:creationId xmlns:a16="http://schemas.microsoft.com/office/drawing/2014/main" id="{00000000-0008-0000-0500-000024000000}"/>
            </a:ext>
          </a:extLst>
        </xdr:cNvPr>
        <xdr:cNvSpPr/>
      </xdr:nvSpPr>
      <xdr:spPr bwMode="auto">
        <a:xfrm>
          <a:off x="4533900" y="23493413"/>
          <a:ext cx="13239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22" hidden="true">
          <a:extLst>
            <a:ext xmlns:a14="http://schemas.microsoft.com/office/drawing/2010/main" uri="{63B3BB69-23CF-44E3-9099-C40C66FF867C}">
              <a14:compatExt xmlns:a14="http://schemas.microsoft.com/office/drawing/2010/main" spid="_x0000_s4118"/>
            </a:ext>
            <a:ext xmlns:a16="http://schemas.microsoft.com/office/drawing/2014/main" uri="{FF2B5EF4-FFF2-40B4-BE49-F238E27FC236}">
              <a16:creationId xmlns:a16="http://schemas.microsoft.com/office/drawing/2014/main" id="{00000000-0008-0000-0500-000025000000}"/>
            </a:ext>
          </a:extLst>
        </xdr:cNvPr>
        <xdr:cNvSpPr/>
      </xdr:nvSpPr>
      <xdr:spPr bwMode="auto">
        <a:xfrm>
          <a:off x="4533900" y="47186850"/>
          <a:ext cx="13620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23" hidden="true">
          <a:extLst>
            <a:ext xmlns:a14="http://schemas.microsoft.com/office/drawing/2010/main" uri="{63B3BB69-23CF-44E3-9099-C40C66FF867C}">
              <a14:compatExt xmlns:a14="http://schemas.microsoft.com/office/drawing/2010/main" spid="_x0000_s4119"/>
            </a:ext>
            <a:ext xmlns:a16="http://schemas.microsoft.com/office/drawing/2014/main" uri="{FF2B5EF4-FFF2-40B4-BE49-F238E27FC236}">
              <a16:creationId xmlns:a16="http://schemas.microsoft.com/office/drawing/2014/main" id="{00000000-0008-0000-0500-000026000000}"/>
            </a:ext>
          </a:extLst>
        </xdr:cNvPr>
        <xdr:cNvSpPr/>
      </xdr:nvSpPr>
      <xdr:spPr bwMode="auto">
        <a:xfrm>
          <a:off x="16073438" y="23493413"/>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25" hidden="true">
          <a:extLst>
            <a:ext xmlns:a14="http://schemas.microsoft.com/office/drawing/2010/main" uri="{63B3BB69-23CF-44E3-9099-C40C66FF867C}">
              <a14:compatExt xmlns:a14="http://schemas.microsoft.com/office/drawing/2010/main" spid="_x0000_s4121"/>
            </a:ext>
            <a:ext xmlns:a16="http://schemas.microsoft.com/office/drawing/2014/main" uri="{FF2B5EF4-FFF2-40B4-BE49-F238E27FC236}">
              <a16:creationId xmlns:a16="http://schemas.microsoft.com/office/drawing/2014/main" id="{00000000-0008-0000-0500-000027000000}"/>
            </a:ext>
          </a:extLst>
        </xdr:cNvPr>
        <xdr:cNvSpPr/>
      </xdr:nvSpPr>
      <xdr:spPr bwMode="auto">
        <a:xfrm>
          <a:off x="16054388" y="47186850"/>
          <a:ext cx="164782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27" hidden="true">
          <a:extLst>
            <a:ext xmlns:a14="http://schemas.microsoft.com/office/drawing/2010/main" uri="{63B3BB69-23CF-44E3-9099-C40C66FF867C}">
              <a14:compatExt xmlns:a14="http://schemas.microsoft.com/office/drawing/2010/main" spid="_x0000_s4123"/>
            </a:ext>
            <a:ext xmlns:a16="http://schemas.microsoft.com/office/drawing/2014/main" uri="{FF2B5EF4-FFF2-40B4-BE49-F238E27FC236}">
              <a16:creationId xmlns:a16="http://schemas.microsoft.com/office/drawing/2014/main" id="{00000000-0008-0000-0500-000028000000}"/>
            </a:ext>
          </a:extLst>
        </xdr:cNvPr>
        <xdr:cNvSpPr/>
      </xdr:nvSpPr>
      <xdr:spPr bwMode="auto">
        <a:xfrm>
          <a:off x="3471863" y="0"/>
          <a:ext cx="495300"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29" hidden="true">
          <a:extLst>
            <a:ext xmlns:a14="http://schemas.microsoft.com/office/drawing/2010/main" uri="{63B3BB69-23CF-44E3-9099-C40C66FF867C}">
              <a14:compatExt xmlns:a14="http://schemas.microsoft.com/office/drawing/2010/main" spid="_x0000_s4125"/>
            </a:ext>
            <a:ext xmlns:a16="http://schemas.microsoft.com/office/drawing/2014/main" uri="{FF2B5EF4-FFF2-40B4-BE49-F238E27FC236}">
              <a16:creationId xmlns:a16="http://schemas.microsoft.com/office/drawing/2014/main" id="{00000000-0008-0000-0500-000029000000}"/>
            </a:ext>
          </a:extLst>
        </xdr:cNvPr>
        <xdr:cNvSpPr/>
      </xdr:nvSpPr>
      <xdr:spPr bwMode="auto">
        <a:xfrm>
          <a:off x="3471863" y="247650"/>
          <a:ext cx="485775" cy="209550"/>
        </a:xfrm>
        <a:prstGeom prst="rect">
          <a:avLst/>
        </a:prstGeom>
        <a:noFill/>
        <a:ln w="9525">
          <a:miter lim="800000"/>
          <a:headEnd/>
          <a:tailEnd/>
        </a:ln>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57150</xdr:rowOff>
        </xdr:from>
        <xdr:to>
          <xdr:col>1</xdr:col>
          <xdr:colOff>1704975</xdr:colOff>
          <xdr:row>400</xdr:row>
          <xdr:rowOff>133350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721"/>
      <c r="B2" s="1722"/>
    </row>
    <row r="3" s="111" customFormat="true" ht="22.5" customHeight="true" x14ac:dyDescent="0.35">
      <c r="A3" s="124"/>
      <c r="B3" s="125"/>
    </row>
    <row r="4" s="111" customFormat="true" ht="22.5" customHeight="true" x14ac:dyDescent="0.35">
      <c r="A4" s="120"/>
      <c r="B4" s="121"/>
      <c r="C4" s="387" t="s">
        <v>27</v>
      </c>
    </row>
    <row r="5" s="111" customFormat="true" ht="22.5" customHeight="true" x14ac:dyDescent="0.35">
      <c r="A5" s="1721"/>
      <c r="B5" s="1722"/>
      <c r="C5" s="387"/>
    </row>
    <row r="6" s="111" customFormat="true" ht="29.25" customHeight="true" x14ac:dyDescent="0.2">
      <c r="A6" s="1723"/>
      <c r="B6" s="1725"/>
      <c r="C6" s="387" t="s">
        <v>28</v>
      </c>
    </row>
    <row r="7" s="111" customFormat="true" ht="25.9" customHeight="true" x14ac:dyDescent="0.4">
      <c r="A7" s="1717"/>
      <c r="B7" s="1718"/>
      <c r="C7" s="389" t="str">
        <f ca="true">+Water!B5</f>
        <v>South Africa</v>
      </c>
    </row>
    <row r="8" s="111" customFormat="true" ht="15" customHeight="true" x14ac:dyDescent="0.2">
      <c r="A8" s="1719"/>
      <c r="B8" s="1720"/>
      <c r="C8" s="387"/>
    </row>
    <row r="9" s="111" customFormat="true" ht="15" customHeight="true" x14ac:dyDescent="0.2">
      <c r="A9" s="125"/>
      <c r="B9" s="128"/>
      <c r="C9" s="388"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DHS16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721"/>
      <c r="B108" s="1722"/>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717"/>
      <c r="B113" s="1718"/>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719"/>
      <c r="B114" s="1720"/>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721"/>
      <c r="B208" s="1722"/>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717"/>
      <c r="B213" s="1718"/>
    </row>
    <row r="214" s="123" customFormat="true" ht="15" customHeight="true" x14ac:dyDescent="0.2">
      <c r="A214" s="1723"/>
      <c r="B214" s="1724"/>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762" t="s">
        <v>123</v>
      </c>
      <c r="C4" s="1762"/>
      <c r="D4" s="1762"/>
      <c r="E4" s="1762"/>
      <c r="F4" s="1762"/>
      <c r="G4" s="1762"/>
      <c r="H4" s="1762"/>
      <c r="I4" s="1762"/>
      <c r="J4" s="1762"/>
      <c r="K4" s="1762"/>
      <c r="L4" s="1762"/>
      <c r="M4" s="1762"/>
      <c r="N4" s="1762"/>
      <c r="O4" s="1762"/>
      <c r="P4" s="1762"/>
      <c r="Q4" s="1762"/>
      <c r="R4" s="1762"/>
      <c r="S4" s="1762"/>
      <c r="T4" s="1762"/>
      <c r="U4" s="1762"/>
      <c r="V4" s="1762"/>
      <c r="W4" s="1762"/>
      <c r="X4" s="1762"/>
      <c r="Y4" s="1762"/>
    </row>
    <row r="5" ht="29.1" customHeight="true" x14ac:dyDescent="0.4">
      <c r="A5" s="35"/>
      <c r="B5" s="1729" t="str">
        <f ca="true">IF(ISERROR(INDIRECT(CONCATENATE($B105,"!A2"))),"",INDIRECT(CONCATENATE($B105,"!A2")))</f>
        <v>South Africa</v>
      </c>
      <c r="C5" s="1729"/>
      <c r="D5" s="1729"/>
      <c r="E5" s="1729"/>
      <c r="F5" s="1729"/>
      <c r="G5" s="1729"/>
      <c r="H5" s="1729"/>
      <c r="I5" s="1729"/>
      <c r="J5" s="1729"/>
      <c r="K5" s="1729"/>
      <c r="L5" s="1729"/>
      <c r="M5" s="1729"/>
      <c r="N5" s="1729"/>
      <c r="O5" s="1729"/>
      <c r="P5" s="1729"/>
      <c r="Q5" s="1729"/>
      <c r="R5" s="1729"/>
      <c r="S5" s="1729"/>
      <c r="T5" s="1729"/>
      <c r="U5" s="1729"/>
      <c r="V5" s="1729"/>
      <c r="W5" s="1729"/>
      <c r="X5" s="1729"/>
      <c r="Y5" s="1729"/>
    </row>
    <row r="6" x14ac:dyDescent="0.2">
      <c r="F6" s="36"/>
      <c r="G6" s="36"/>
      <c r="J6" s="37"/>
      <c r="K6" s="37"/>
      <c r="L6" s="37"/>
      <c r="M6" s="37"/>
      <c r="N6" s="37"/>
      <c r="O6" s="37"/>
      <c r="P6" s="37"/>
    </row>
    <row r="7" s="38" customFormat="true" ht="18" x14ac:dyDescent="0.25">
      <c r="B7" s="1726" t="str">
        <f>B118</f>
        <v>National use of drinking water sources, 2000–2020</v>
      </c>
      <c r="C7" s="1726"/>
      <c r="D7" s="1726"/>
      <c r="E7" s="1726"/>
      <c r="F7" s="1726"/>
      <c r="G7" s="1726"/>
      <c r="H7" s="1726"/>
      <c r="I7" s="1726"/>
      <c r="J7" s="1726" t="str">
        <f>B218</f>
        <v>Urban use of drinking water sources,  2000–2020</v>
      </c>
      <c r="K7" s="1726"/>
      <c r="L7" s="1726"/>
      <c r="M7" s="1726"/>
      <c r="N7" s="1726"/>
      <c r="O7" s="1726"/>
      <c r="P7" s="1726"/>
      <c r="Q7" s="1726"/>
      <c r="R7" s="1726" t="str">
        <f>B318</f>
        <v>Rural use of drinking water sources, 2000–2020</v>
      </c>
      <c r="S7" s="1726"/>
      <c r="T7" s="1726"/>
      <c r="U7" s="1726"/>
      <c r="V7" s="1726"/>
      <c r="W7" s="1726"/>
      <c r="X7" s="1726"/>
      <c r="Y7" s="172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739" t="str">
        <f ca="true">IF(ISERROR(INDIRECT(CONCATENATE($B105,"!A2"))),"",INDIRECT(CONCATENATE($B105,"!A2")))</f>
        <v>South Africa</v>
      </c>
      <c r="C31" s="1740"/>
      <c r="D31" s="1740"/>
      <c r="E31" s="1741"/>
      <c r="F31" s="1731" t="s">
        <v>0</v>
      </c>
      <c r="G31" s="1731"/>
      <c r="H31" s="1731"/>
      <c r="I31" s="1732"/>
      <c r="J31" s="1730" t="s">
        <v>1</v>
      </c>
      <c r="K31" s="1731"/>
      <c r="L31" s="1731"/>
      <c r="M31" s="1732"/>
      <c r="N31" s="1730" t="s">
        <v>2</v>
      </c>
      <c r="O31" s="1731"/>
      <c r="P31" s="1731"/>
      <c r="Q31" s="1732"/>
      <c r="R31" s="1730" t="s">
        <v>3</v>
      </c>
      <c r="S31" s="1731"/>
      <c r="T31" s="1731"/>
      <c r="U31" s="1732"/>
      <c r="V31" s="1730" t="s">
        <v>4</v>
      </c>
      <c r="W31" s="1731"/>
      <c r="X31" s="1731"/>
      <c r="Y31" s="1732"/>
    </row>
    <row r="32" s="44" customFormat="true" ht="22.5" customHeight="true" x14ac:dyDescent="0.2">
      <c r="B32" s="1742"/>
      <c r="C32" s="1743"/>
      <c r="D32" s="1743"/>
      <c r="E32" s="1744"/>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733" t="s">
        <v>5</v>
      </c>
      <c r="C33" s="1734"/>
      <c r="D33" s="1737" t="s">
        <v>25</v>
      </c>
      <c r="E33" s="33">
        <f>C99</f>
        <v>2000</v>
      </c>
      <c r="F33" s="45">
        <f ca="true">E99</f>
        <v>67.511573384889232</v>
      </c>
      <c r="G33" s="46">
        <f t="shared" ref="G33:I34" ca="true" si="0">F99</f>
        <v>10.760188118009069</v>
      </c>
      <c r="H33" s="47">
        <f t="shared" ca="true" si="0"/>
        <v>10.746625317007613</v>
      </c>
      <c r="I33" s="48">
        <f t="shared" ca="true" si="0"/>
        <v>10.981613180094087</v>
      </c>
      <c r="J33" s="45">
        <f ca="true">J99</f>
        <v>82.457469056907684</v>
      </c>
      <c r="K33" s="46">
        <f t="shared" ref="K33:M34" ca="true" si="1">K99</f>
        <v>4.3145175324561027</v>
      </c>
      <c r="L33" s="47">
        <f t="shared" ca="true" si="1"/>
        <v>12.13833986196812</v>
      </c>
      <c r="M33" s="48">
        <f t="shared" ca="true" si="1"/>
        <v>1.0896735486680882</v>
      </c>
      <c r="N33" s="45">
        <f ca="true">O99</f>
        <v>83.52386252765929</v>
      </c>
      <c r="O33" s="46">
        <f t="shared" ref="O33:Q34" ca="true" si="2">P99</f>
        <v>3.4352309144492068</v>
      </c>
      <c r="P33" s="47">
        <f t="shared" ca="true" si="2"/>
        <v>11.112481271854264</v>
      </c>
      <c r="Q33" s="48">
        <f t="shared" ca="true" si="2"/>
        <v>1.9284252860372391</v>
      </c>
      <c r="R33" s="45">
        <f ca="true">T99</f>
        <v>89.339002255882235</v>
      </c>
      <c r="S33" s="46">
        <f t="shared" ref="S33:U34" ca="true" si="3">U99</f>
        <v>4.45881790747086</v>
      </c>
      <c r="T33" s="47">
        <f t="shared" ca="true" si="3"/>
        <v>6.2021798366469056</v>
      </c>
      <c r="U33" s="48">
        <f t="shared" ca="true" si="3"/>
        <v>0</v>
      </c>
      <c r="V33" s="45">
        <f ca="true">Y99</f>
        <v>95.511186504538841</v>
      </c>
      <c r="W33" s="46">
        <f t="shared" ref="W33:Y34" ca="true" si="4">Z99</f>
        <v>7.5996696495503821E-2</v>
      </c>
      <c r="X33" s="47">
        <f t="shared" ca="true" si="4"/>
        <v>4.4128167989656504</v>
      </c>
      <c r="Y33" s="48">
        <f t="shared" ca="true" si="4"/>
        <v>0</v>
      </c>
    </row>
    <row r="34" x14ac:dyDescent="0.2">
      <c r="B34" s="1735"/>
      <c r="C34" s="1736"/>
      <c r="D34" s="1738"/>
      <c r="E34" s="34">
        <f>C100</f>
        <v>2020</v>
      </c>
      <c r="F34" s="50">
        <f ca="true">E100</f>
        <v>65.111235762324284</v>
      </c>
      <c r="G34" s="51">
        <f t="shared" ca="true" si="0"/>
        <v>10.377615426090228</v>
      </c>
      <c r="H34" s="52">
        <f t="shared" ca="true" si="0"/>
        <v>11.452909533358223</v>
      </c>
      <c r="I34" s="53">
        <f t="shared" ca="true" si="0"/>
        <v>13.058239278227262</v>
      </c>
      <c r="J34" s="50">
        <f ca="true">J100</f>
        <v>90.217423568057043</v>
      </c>
      <c r="K34" s="51">
        <f t="shared" ca="true" si="1"/>
        <v>4.7205506083234843</v>
      </c>
      <c r="L34" s="52">
        <f t="shared" ca="true" si="1"/>
        <v>2.0280226098928154</v>
      </c>
      <c r="M34" s="53">
        <f t="shared" ca="true" si="1"/>
        <v>3.0340032137266633</v>
      </c>
      <c r="N34" s="50">
        <f ca="true">O100</f>
        <v>95.003345526598153</v>
      </c>
      <c r="O34" s="51">
        <f t="shared" ca="true" si="2"/>
        <v>3.9073675432693822</v>
      </c>
      <c r="P34" s="52">
        <f t="shared" ca="true" si="2"/>
        <v>0</v>
      </c>
      <c r="Q34" s="53">
        <f t="shared" ca="true" si="2"/>
        <v>1.0892869301324899</v>
      </c>
      <c r="R34" s="50">
        <f ca="true">T100</f>
        <v>95.137593552271596</v>
      </c>
      <c r="S34" s="51">
        <f t="shared" ca="true" si="3"/>
        <v>4.7482196475573764</v>
      </c>
      <c r="T34" s="52">
        <f t="shared" ca="true" si="3"/>
        <v>0</v>
      </c>
      <c r="U34" s="53">
        <f t="shared" ca="true" si="3"/>
        <v>0.11418680017101765</v>
      </c>
      <c r="V34" s="50">
        <f ca="true">Y100</f>
        <v>99.920494888592259</v>
      </c>
      <c r="W34" s="51">
        <f t="shared" ca="true" si="4"/>
        <v>7.9505111407740969E-2</v>
      </c>
      <c r="X34" s="52">
        <f t="shared" ca="true" si="4"/>
        <v>0</v>
      </c>
      <c r="Y34" s="53">
        <f t="shared" ca="true" si="4"/>
        <v>0</v>
      </c>
    </row>
    <row r="35" x14ac:dyDescent="0.2">
      <c r="F35" s="36"/>
      <c r="H35" s="39"/>
    </row>
    <row r="36" x14ac:dyDescent="0.2">
      <c r="B36" s="1733" t="s">
        <v>6</v>
      </c>
      <c r="C36" s="1734"/>
      <c r="D36" s="1737" t="s">
        <v>25</v>
      </c>
      <c r="E36" s="33">
        <f>C199</f>
        <v>2000</v>
      </c>
      <c r="F36" s="45">
        <f ca="true">E199</f>
        <v>87.643697832120765</v>
      </c>
      <c r="G36" s="46">
        <f t="shared" ref="G36:I37" ca="true" si="5">F199</f>
        <v>5.1656696369185742</v>
      </c>
      <c r="H36" s="47">
        <f t="shared" ca="true" si="5"/>
        <v>7.1906325309606558</v>
      </c>
      <c r="I36" s="48">
        <f t="shared" ca="true" si="5"/>
        <v>0</v>
      </c>
      <c r="J36" s="45">
        <f ca="true">J199</f>
        <v>85.170659923227362</v>
      </c>
      <c r="K36" s="46">
        <f t="shared" ref="K36:M37" ca="true" si="6">K199</f>
        <v>2.92199822552735</v>
      </c>
      <c r="L36" s="47">
        <f t="shared" ca="true" si="6"/>
        <v>11.907341851245292</v>
      </c>
      <c r="M36" s="48">
        <f t="shared" ca="true" si="6"/>
        <v>0</v>
      </c>
      <c r="N36" s="45">
        <f ca="true">O199</f>
        <v>86.266434353829197</v>
      </c>
      <c r="O36" s="46">
        <f t="shared" ref="O36:Q37" ca="true" si="7">P199</f>
        <v>7.553287327783606E-2</v>
      </c>
      <c r="P36" s="47">
        <f t="shared" ca="true" si="7"/>
        <v>13.658032772892966</v>
      </c>
      <c r="Q36" s="48">
        <f t="shared" ca="true" si="7"/>
        <v>0</v>
      </c>
      <c r="R36" s="45">
        <f ca="true">T199</f>
        <v>94.723465386353837</v>
      </c>
      <c r="S36" s="46">
        <f t="shared" ref="S36:U37" ca="true" si="8">U199</f>
        <v>0</v>
      </c>
      <c r="T36" s="47">
        <f t="shared" ca="true" si="8"/>
        <v>5.2765346136461631</v>
      </c>
      <c r="U36" s="48">
        <f t="shared" ca="true" si="8"/>
        <v>0</v>
      </c>
      <c r="V36" s="45">
        <f ca="true">Y199</f>
        <v>96.639073514203901</v>
      </c>
      <c r="W36" s="46">
        <f t="shared" ref="W36:Y37" ca="true" si="9">Z199</f>
        <v>9.1602116887842547E-2</v>
      </c>
      <c r="X36" s="47">
        <f t="shared" ca="true" si="9"/>
        <v>3.2693243689082578</v>
      </c>
      <c r="Y36" s="48">
        <f t="shared" ca="true" si="9"/>
        <v>0</v>
      </c>
    </row>
    <row r="37" x14ac:dyDescent="0.2">
      <c r="B37" s="1735"/>
      <c r="C37" s="1736"/>
      <c r="D37" s="1738"/>
      <c r="E37" s="34">
        <f>C200</f>
        <v>2020</v>
      </c>
      <c r="F37" s="50">
        <f ca="true">E200</f>
        <v>93.535577397412183</v>
      </c>
      <c r="G37" s="51">
        <f t="shared" ca="true" si="5"/>
        <v>5.5129336630566002</v>
      </c>
      <c r="H37" s="52">
        <f t="shared" ca="true" si="5"/>
        <v>0</v>
      </c>
      <c r="I37" s="53">
        <f t="shared" ca="true" si="5"/>
        <v>0.95148893953121649</v>
      </c>
      <c r="J37" s="50">
        <f ca="true">J200</f>
        <v>96.68304000931245</v>
      </c>
      <c r="K37" s="51">
        <f t="shared" ca="true" si="6"/>
        <v>3.3169599906875504</v>
      </c>
      <c r="L37" s="52">
        <f t="shared" ca="true" si="6"/>
        <v>0</v>
      </c>
      <c r="M37" s="53">
        <f t="shared" ca="true" si="6"/>
        <v>0</v>
      </c>
      <c r="N37" s="50">
        <f ca="true">O200</f>
        <v>99.888866851038699</v>
      </c>
      <c r="O37" s="51">
        <f t="shared" ca="true" si="7"/>
        <v>8.7460356722060817E-2</v>
      </c>
      <c r="P37" s="52">
        <f t="shared" ca="true" si="7"/>
        <v>0</v>
      </c>
      <c r="Q37" s="53">
        <f t="shared" ca="true" si="7"/>
        <v>2.3672792239249306E-2</v>
      </c>
      <c r="R37" s="50">
        <f ca="true">T200</f>
        <v>100</v>
      </c>
      <c r="S37" s="51">
        <f t="shared" ca="true" si="8"/>
        <v>0</v>
      </c>
      <c r="T37" s="52">
        <f t="shared" ca="true" si="8"/>
        <v>0</v>
      </c>
      <c r="U37" s="53">
        <f t="shared" ca="true" si="8"/>
        <v>0</v>
      </c>
      <c r="V37" s="50">
        <f ca="true">Y200</f>
        <v>99.90530189488473</v>
      </c>
      <c r="W37" s="51">
        <f t="shared" ca="true" si="9"/>
        <v>9.4698105115270437E-2</v>
      </c>
      <c r="X37" s="52">
        <f t="shared" ca="true" si="9"/>
        <v>0</v>
      </c>
      <c r="Y37" s="53">
        <f t="shared" ca="true" si="9"/>
        <v>0</v>
      </c>
    </row>
    <row r="38" x14ac:dyDescent="0.2">
      <c r="F38" s="36"/>
      <c r="G38" s="36"/>
      <c r="H38" s="39"/>
      <c r="I38" s="39"/>
    </row>
    <row r="39" x14ac:dyDescent="0.2">
      <c r="B39" s="1733" t="s">
        <v>7</v>
      </c>
      <c r="C39" s="1734"/>
      <c r="D39" s="1737" t="s">
        <v>25</v>
      </c>
      <c r="E39" s="33">
        <f>C299</f>
        <v>2000</v>
      </c>
      <c r="F39" s="45">
        <f ca="true">E299</f>
        <v>52.938074242466016</v>
      </c>
      <c r="G39" s="46">
        <f t="shared" ref="G39:I40" ca="true" si="10">F299</f>
        <v>11.676147126208392</v>
      </c>
      <c r="H39" s="47">
        <f t="shared" ca="true" si="10"/>
        <v>13.872906003740866</v>
      </c>
      <c r="I39" s="48">
        <f t="shared" ca="true" si="10"/>
        <v>21.512872627584727</v>
      </c>
      <c r="J39" s="45">
        <f ca="true">J299</f>
        <v>69.768617441985612</v>
      </c>
      <c r="K39" s="46">
        <f t="shared" ref="K39:M40" ca="true" si="11">K299</f>
        <v>11.165962703014438</v>
      </c>
      <c r="L39" s="47">
        <f t="shared" ca="true" si="11"/>
        <v>16.306635819868447</v>
      </c>
      <c r="M39" s="48">
        <f t="shared" ca="true" si="11"/>
        <v>2.7587840351314981</v>
      </c>
      <c r="N39" s="45">
        <f ca="true">O299</f>
        <v>78.362811851587011</v>
      </c>
      <c r="O39" s="46">
        <f t="shared" ref="O39:Q40" ca="true" si="12">P299</f>
        <v>6.9419621733977293</v>
      </c>
      <c r="P39" s="47">
        <f t="shared" ca="true" si="12"/>
        <v>12.792268346061576</v>
      </c>
      <c r="Q39" s="48">
        <f t="shared" ca="true" si="12"/>
        <v>1.9029576289536863</v>
      </c>
      <c r="R39" s="45">
        <f ca="true">T299</f>
        <v>80.160476329485178</v>
      </c>
      <c r="S39" s="46">
        <f t="shared" ref="S39:U40" ca="true" si="13">U299</f>
        <v>5.9365982843611302</v>
      </c>
      <c r="T39" s="47">
        <f t="shared" ca="true" si="13"/>
        <v>8.6802031587124873</v>
      </c>
      <c r="U39" s="48">
        <f t="shared" ca="true" si="13"/>
        <v>5.22272222744121</v>
      </c>
      <c r="V39" s="45">
        <f ca="true">Y299</f>
        <v>88.543582004712064</v>
      </c>
      <c r="W39" s="46">
        <f t="shared" ref="W39:Y40" ca="true" si="14">Z299</f>
        <v>8.0148996640765358</v>
      </c>
      <c r="X39" s="47">
        <f t="shared" ca="true" si="14"/>
        <v>3.4415183312113982</v>
      </c>
      <c r="Y39" s="48">
        <f t="shared" ca="true" si="14"/>
        <v>0</v>
      </c>
    </row>
    <row r="40" x14ac:dyDescent="0.2">
      <c r="B40" s="1735"/>
      <c r="C40" s="1736"/>
      <c r="D40" s="1738"/>
      <c r="E40" s="34">
        <f>C300</f>
        <v>2020</v>
      </c>
      <c r="F40" s="50">
        <f ca="true">E300</f>
        <v>42.953550512845624</v>
      </c>
      <c r="G40" s="51">
        <f t="shared" ca="true" si="10"/>
        <v>9.4739369075630062</v>
      </c>
      <c r="H40" s="52">
        <f t="shared" ca="true" si="10"/>
        <v>21.841291113131263</v>
      </c>
      <c r="I40" s="53">
        <f t="shared" ca="true" si="10"/>
        <v>25.731221466460113</v>
      </c>
      <c r="J40" s="50">
        <f ca="true">J300</f>
        <v>68.629316678211396</v>
      </c>
      <c r="K40" s="51">
        <f t="shared" ca="true" si="11"/>
        <v>10.983625854410596</v>
      </c>
      <c r="L40" s="52">
        <f t="shared" ca="true" si="11"/>
        <v>9.8416188422164907</v>
      </c>
      <c r="M40" s="53">
        <f t="shared" ca="true" si="11"/>
        <v>10.545438625161523</v>
      </c>
      <c r="N40" s="50">
        <f ca="true">O300</f>
        <v>81.62502839389758</v>
      </c>
      <c r="O40" s="51">
        <f t="shared" ca="true" si="12"/>
        <v>7.2309536389036175</v>
      </c>
      <c r="P40" s="52">
        <f t="shared" ca="true" si="12"/>
        <v>5.0839208215271015</v>
      </c>
      <c r="Q40" s="53">
        <f t="shared" ca="true" si="12"/>
        <v>6.0600971456717048</v>
      </c>
      <c r="R40" s="50">
        <f ca="true">T300</f>
        <v>88.162321448523727</v>
      </c>
      <c r="S40" s="51">
        <f t="shared" ca="true" si="13"/>
        <v>6.5292062899592027</v>
      </c>
      <c r="T40" s="52">
        <f t="shared" ca="true" si="13"/>
        <v>1.9443704058253388</v>
      </c>
      <c r="U40" s="53">
        <f t="shared" ca="true" si="13"/>
        <v>3.3641018556917288</v>
      </c>
      <c r="V40" s="50">
        <f ca="true">Y300</f>
        <v>89.754930288672966</v>
      </c>
      <c r="W40" s="51">
        <f t="shared" ca="true" si="14"/>
        <v>8.1245500163028677</v>
      </c>
      <c r="X40" s="52">
        <f t="shared" ca="true" si="14"/>
        <v>1.3329698901292062</v>
      </c>
      <c r="Y40" s="53">
        <f t="shared" ca="true" si="14"/>
        <v>0.78754980489496518</v>
      </c>
    </row>
    <row r="97" s="40" customFormat="true" ht="16.5" customHeight="true" x14ac:dyDescent="0.2">
      <c r="A97" s="1748" t="s">
        <v>5</v>
      </c>
      <c r="B97" s="1748"/>
      <c r="C97" s="1748"/>
      <c r="D97" s="1745" t="s">
        <v>0</v>
      </c>
      <c r="E97" s="1746"/>
      <c r="F97" s="1746"/>
      <c r="G97" s="1746"/>
      <c r="H97" s="1747"/>
      <c r="I97" s="1745" t="s">
        <v>1</v>
      </c>
      <c r="J97" s="1746"/>
      <c r="K97" s="1746"/>
      <c r="L97" s="1746"/>
      <c r="M97" s="1747"/>
      <c r="N97" s="1745" t="s">
        <v>2</v>
      </c>
      <c r="O97" s="1746"/>
      <c r="P97" s="1746"/>
      <c r="Q97" s="1746"/>
      <c r="R97" s="1747"/>
      <c r="S97" s="1745" t="s">
        <v>3</v>
      </c>
      <c r="T97" s="1746"/>
      <c r="U97" s="1746"/>
      <c r="V97" s="1746"/>
      <c r="W97" s="1747"/>
      <c r="X97" s="1745" t="s">
        <v>4</v>
      </c>
      <c r="Y97" s="1746"/>
      <c r="Z97" s="1746"/>
      <c r="AA97" s="1746"/>
      <c r="AB97" s="1747"/>
    </row>
    <row r="98" s="44" customFormat="true" ht="22.5" customHeight="true" x14ac:dyDescent="0.2">
      <c r="A98" s="1749"/>
      <c r="B98" s="1749"/>
      <c r="C98" s="1749"/>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753" t="s">
        <v>10</v>
      </c>
      <c r="B99" s="1754"/>
      <c r="C99" s="209">
        <f>MinBase(C105:C116)</f>
        <v>2000</v>
      </c>
      <c r="D99" s="56">
        <f ca="true">IF((D101+H101)&gt;100,D101*100/(D101+H101),D101)</f>
        <v>78.2717615028983</v>
      </c>
      <c r="E99" s="57">
        <f ca="true">D99*AVERAGEIF(E105:E116,"&gt;0")/100</f>
        <v>67.511573384889232</v>
      </c>
      <c r="F99" s="58">
        <f ca="true">D99*(100-AVERAGEIF(E105:E116,"&gt;0"))/100</f>
        <v>10.760188118009069</v>
      </c>
      <c r="G99" s="59">
        <f ca="true">100-(E99+F99+H99)</f>
        <v>10.746625317007613</v>
      </c>
      <c r="H99" s="60">
        <f ca="true">IF((D101+H101)&gt;100,H101*100/(D101+H101),H101)</f>
        <v>10.981613180094087</v>
      </c>
      <c r="I99" s="56">
        <f ca="true">IF((I101+M101)&gt;100,I101*100/(I101+M101),I101)</f>
        <v>86.771986589363792</v>
      </c>
      <c r="J99" s="57">
        <f ca="true">I99*AVERAGEIF(J105:J116,"&gt;0")/100</f>
        <v>82.457469056907684</v>
      </c>
      <c r="K99" s="61">
        <f ca="true">I99*(100-AVERAGEIF(J105:J116,"&gt;0"))/100</f>
        <v>4.3145175324561027</v>
      </c>
      <c r="L99" s="62">
        <f ca="true">100-(J99+K99+M99)</f>
        <v>12.13833986196812</v>
      </c>
      <c r="M99" s="63">
        <f ca="true">IF((I101+M101)&gt;100,M101*100/(I101+M101),M101)</f>
        <v>1.0896735486680882</v>
      </c>
      <c r="N99" s="56">
        <f ca="true">IF((N101+R101)&gt;100,N101*100/(N101+R101),N101)</f>
        <v>86.959093442108497</v>
      </c>
      <c r="O99" s="57">
        <f ca="true">N99*AVERAGEIF(O105:O116,"&gt;0")/100</f>
        <v>83.52386252765929</v>
      </c>
      <c r="P99" s="61">
        <f ca="true">N99*(100-AVERAGEIF(O105:O116,"&gt;0"))/100</f>
        <v>3.4352309144492068</v>
      </c>
      <c r="Q99" s="62">
        <f ca="true">100-(O99+P99+R99)</f>
        <v>11.112481271854264</v>
      </c>
      <c r="R99" s="63">
        <f ca="true">IF((N101+R101)&gt;100,R101*100/(N101+R101),R101)</f>
        <v>1.9284252860372391</v>
      </c>
      <c r="S99" s="56">
        <f ca="true">IF((S101+W101)&gt;100,S101*100/(S101+W101),S101)</f>
        <v>93.797820163353094</v>
      </c>
      <c r="T99" s="57">
        <f ca="true">S99*AVERAGEIF(T105:T116,"&gt;0")/100</f>
        <v>89.339002255882235</v>
      </c>
      <c r="U99" s="61">
        <f ca="true">S99*(100-AVERAGEIF(T105:T116,"&gt;0"))/100</f>
        <v>4.45881790747086</v>
      </c>
      <c r="V99" s="62">
        <f ca="true">100-(T99+U99+W99)</f>
        <v>6.2021798366469056</v>
      </c>
      <c r="W99" s="63">
        <f ca="true">IF((S101+W101)&gt;100,W101*100/(S101+W101),W101)</f>
        <v>0</v>
      </c>
      <c r="X99" s="56">
        <f ca="true">IF((X101+AB101)&gt;100,X101*100/(X101+AB101),X101)</f>
        <v>95.58718320103435</v>
      </c>
      <c r="Y99" s="57">
        <f ca="true">X99*AVERAGEIF(Y105:Y116,"&gt;0")/100</f>
        <v>95.511186504538841</v>
      </c>
      <c r="Z99" s="61">
        <f ca="true">X99*(100-AVERAGEIF(Y105:Y116,"&gt;0"))/100</f>
        <v>7.5996696495503821E-2</v>
      </c>
      <c r="AA99" s="62">
        <f ca="true">100-(Y99+Z99+AB99)</f>
        <v>4.4128167989656504</v>
      </c>
      <c r="AB99" s="63">
        <f ca="true">IF((X101+AB101)&gt;100,AB101*100/(X101+AB101),AB101)</f>
        <v>0</v>
      </c>
    </row>
    <row r="100" s="64" customFormat="true" ht="15" customHeight="true" x14ac:dyDescent="0.2">
      <c r="A100" s="1755"/>
      <c r="B100" s="1756"/>
      <c r="C100" s="210">
        <f>MaxTarget(C105:C116)</f>
        <v>2020</v>
      </c>
      <c r="D100" s="65">
        <f ca="true">IF((D102+H102)&gt;100,D102*100/(D102+H102),D102)</f>
        <v>75.488851188414515</v>
      </c>
      <c r="E100" s="66">
        <f ca="true">D100*AVERAGEIF(E105:E116,"&gt;0")/100</f>
        <v>65.111235762324284</v>
      </c>
      <c r="F100" s="67">
        <f ca="true">D100*(100-AVERAGEIF(E105:E116,"&gt;0"))/100</f>
        <v>10.377615426090228</v>
      </c>
      <c r="G100" s="68">
        <f ca="true">100-(E100+F100+H100)</f>
        <v>11.452909533358223</v>
      </c>
      <c r="H100" s="69">
        <f ca="true">IF((D102+H102)&gt;100,H102*100/(D102+H102),H102)</f>
        <v>13.058239278227262</v>
      </c>
      <c r="I100" s="65">
        <f ca="true">IF((I102+M102)&gt;100,I102*100/(I102+M102),I102)</f>
        <v>94.937974176380521</v>
      </c>
      <c r="J100" s="66">
        <f ca="true">I100*AVERAGEIF(J105:J116,"&gt;0")/100</f>
        <v>90.217423568057043</v>
      </c>
      <c r="K100" s="67">
        <f ca="true">I100*(100-AVERAGEIF(J105:J116,"&gt;0"))/100</f>
        <v>4.7205506083234843</v>
      </c>
      <c r="L100" s="68">
        <f ca="true">100-(J100+K100+M100)</f>
        <v>2.0280226098928154</v>
      </c>
      <c r="M100" s="69">
        <f ca="true">IF((I102+M102)&gt;100,M102*100/(I102+M102),M102)</f>
        <v>3.0340032137266633</v>
      </c>
      <c r="N100" s="65">
        <f ca="true">IF((N102+R102)&gt;100,N102*100/(N102+R102),N102)</f>
        <v>98.910713069867526</v>
      </c>
      <c r="O100" s="66">
        <f ca="true">N100*AVERAGEIF(O105:O116,"&gt;0")/100</f>
        <v>95.003345526598153</v>
      </c>
      <c r="P100" s="67">
        <f ca="true">N100*(100-AVERAGEIF(O105:O116,"&gt;0"))/100</f>
        <v>3.9073675432693822</v>
      </c>
      <c r="Q100" s="68">
        <f ca="true">100-(O100+P100+R100)</f>
        <v>0</v>
      </c>
      <c r="R100" s="69">
        <f ca="true">IF((N102+R102)&gt;100,R102*100/(N102+R102),R102)</f>
        <v>1.0892869301324899</v>
      </c>
      <c r="S100" s="65">
        <f ca="true">IF((S102+W102)&gt;100,S102*100/(S102+W102),S102)</f>
        <v>99.885813199828974</v>
      </c>
      <c r="T100" s="66">
        <f ca="true">S100*AVERAGEIF(T105:T116,"&gt;0")/100</f>
        <v>95.137593552271596</v>
      </c>
      <c r="U100" s="67">
        <f ca="true">S100*(100-AVERAGEIF(T105:T116,"&gt;0"))/100</f>
        <v>4.7482196475573764</v>
      </c>
      <c r="V100" s="68">
        <f ca="true">100-(T100+U100+W100)</f>
        <v>0</v>
      </c>
      <c r="W100" s="69">
        <f ca="true">IF((S102+W102)&gt;100,W102*100/(S102+W102),W102)</f>
        <v>0.11418680017101765</v>
      </c>
      <c r="X100" s="65">
        <f ca="true">IF((X102+AB102)&gt;100,X102*100/(X102+AB102),X102)</f>
        <v>100</v>
      </c>
      <c r="Y100" s="66">
        <f ca="true">X100*AVERAGEIF(Y105:Y116,"&gt;0")/100</f>
        <v>99.920494888592259</v>
      </c>
      <c r="Z100" s="67">
        <f ca="true">X100*(100-AVERAGEIF(Y105:Y116,"&gt;0"))/100</f>
        <v>7.9505111407740969E-2</v>
      </c>
      <c r="AA100" s="68">
        <f ca="true">100-(Y100+Z100+AB100)</f>
        <v>0</v>
      </c>
      <c r="AB100" s="69">
        <f ca="true">IF((X102+AB102)&gt;100,AB102*100/(X102+AB102),AB102)</f>
        <v>0</v>
      </c>
    </row>
    <row r="101" hidden="true" x14ac:dyDescent="0.2">
      <c r="A101" s="1757" t="s">
        <v>12</v>
      </c>
      <c r="B101" s="1758"/>
      <c r="C101" s="70">
        <f>MinRegYear(C99,C105:C116)</f>
        <v>2001</v>
      </c>
      <c r="D101" s="71">
        <f ca="true">IF(MAX(C105:C116)-MIN(C105:C116)&lt;5,AVERAGEIF(C105:C116,"&gt;0",D105:D116),
IF(FORECAST($C101,D$105:D$116,$C$105:$C$116)&lt;0,0,
IF(FORECAST($C101,D$105:D$116,$C$105:$C$116)&gt;100,100,
FORECAST($C101,D$105:D$116,$C$105:$C$116))))</f>
        <v>78.2717615028983</v>
      </c>
      <c r="E101" s="72"/>
      <c r="F101" s="73"/>
      <c r="G101" s="73"/>
      <c r="H101" s="74">
        <f ca="true">IF(MAX(C105:C116)-MIN(C105:C116)&lt;5,AVERAGEIF(C105:C116,"&gt;0",H105:H116),
IF(FORECAST($C101,H$105:H$116,$C$105:$C$116)&lt;0,0,
IF(FORECAST($C101,H$105:H$116,$C$105:$C$116)&gt;100,100,
FORECAST($C101,H$105:H$116,$C$105:$C$116))))</f>
        <v>10.981613180094087</v>
      </c>
      <c r="I101" s="71">
        <f ca="true">IF(MAX(C105:C116)-MIN(C105:C116)&lt;5,AVERAGEIF(C105:C116,"&gt;0",I105:I116),
IF(FORECAST($C101,I$105:I$116,$C$105:$C$116)&lt;0,0,
IF(FORECAST($C101,I$105:I$116,$C$105:$C$116)&gt;100,100,
FORECAST($C101,I$105:I$116,$C$105:$C$116))))</f>
        <v>86.771986589363792</v>
      </c>
      <c r="J101" s="72"/>
      <c r="K101" s="73"/>
      <c r="L101" s="73"/>
      <c r="M101" s="74">
        <f ca="true">IF(MAX(C105:C116)-MIN(C105:C116)&lt;5,AVERAGEIF(C105:C116,"&gt;0",M105:M116),
IF(FORECAST($C101,M$105:M$116,$C$105:$C$116)&lt;0,0,
IF(FORECAST($C101,M$105:M$116,$C$105:$C$116)&gt;100,100,
FORECAST($C101,M$105:M$116,$C$105:$C$116))))</f>
        <v>1.0896735486680882</v>
      </c>
      <c r="N101" s="71">
        <f ca="true">IF(MAX(C105:C116)-MIN(C105:C116)&lt;5,AVERAGEIF(C105:C116,"&gt;0",N105:N116),
IF(FORECAST($C101,N$105:N$116,$C$105:$C$116)&lt;0,0,
IF(FORECAST($C101,N$105:N$116,$C$105:$C$116)&gt;100,100,
FORECAST($C101,N$105:N$116,$C$105:$C$116))))</f>
        <v>86.959093442108497</v>
      </c>
      <c r="O101" s="72"/>
      <c r="P101" s="73"/>
      <c r="Q101" s="73"/>
      <c r="R101" s="74">
        <f ca="true">IF(MAX(C105:C116)-MIN(C105:C116)&lt;5,AVERAGEIF(C105:C116,"&gt;0",R105:R116),
IF(FORECAST($C101,R$105:R$116,$C$105:$C$116)&lt;0,0,
IF(FORECAST($C101,R$105:R$116,$C$105:$C$116)&gt;100,100,
FORECAST($C101,R$105:R$116,$C$105:$C$116))))</f>
        <v>1.9284252860372391</v>
      </c>
      <c r="S101" s="71">
        <f ca="true">IF(MAX(C105:C116)-MIN(C105:C116)&lt;5,AVERAGEIF(C105:C116,"&gt;0",S105:S116),
IF(FORECAST($C101,S$105:S$116,$C$105:$C$116)&lt;0,0,
IF(FORECAST($C101,S$105:S$116,$C$105:$C$116)&gt;100,100,
FORECAST($C101,S$105:S$116,$C$105:$C$116))))</f>
        <v>93.797820163353094</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95.58718320103435</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759"/>
      <c r="B102" s="1760"/>
      <c r="C102" s="49">
        <f>MaxRegYear(C100,C105:C116)</f>
        <v>2018</v>
      </c>
      <c r="D102" s="75">
        <f ca="true">IF(MAX(C105:C116)-MIN(C105:C116)&lt;5,AVERAGEIF(C105:C116,"&gt;0",D105:D116),
IF(FORECAST($C102,D$105:D$116,$C$105:$C$116)&lt;0,0,
IF(FORECAST($C102,D$105:D$116,$C$105:$C$116)&gt;100,100,
FORECAST($C102,D$105:D$116,$C$105:$C$116))))</f>
        <v>75.488851188414515</v>
      </c>
      <c r="E102" s="76"/>
      <c r="F102" s="77"/>
      <c r="G102" s="77"/>
      <c r="H102" s="78">
        <f ca="true">IF(MAX(C105:C116)-MIN(C105:C116)&lt;5,AVERAGEIF(C105:C116,"&gt;0",H105:H116),
IF(FORECAST($C102,H$105:H$116,$C$105:$C$116)&lt;0,0,
IF(FORECAST($C102,H$105:H$116,$C$105:$C$116)&gt;100,100,
FORECAST($C102,H$105:H$116,$C$105:$C$116))))</f>
        <v>13.058239278227262</v>
      </c>
      <c r="I102" s="75">
        <f ca="true">IF(MAX(C105:C116)-MIN(C105:C116)&lt;5,AVERAGEIF(C105:C116,"&gt;0",I105:I116),
IF(FORECAST($C102,I$105:I$116,$C$105:$C$116)&lt;0,0,
IF(FORECAST($C102,I$105:I$116,$C$105:$C$116)&gt;100,100,
FORECAST($C102,I$105:I$116,$C$105:$C$116))))</f>
        <v>94.937974176380521</v>
      </c>
      <c r="J102" s="76"/>
      <c r="K102" s="77"/>
      <c r="L102" s="77"/>
      <c r="M102" s="78">
        <f ca="true">IF(MAX(C105:C116)-MIN(C105:C116)&lt;5,AVERAGEIF(C105:C116,"&gt;0",M105:M116),
IF(FORECAST($C102,M$105:M$116,$C$105:$C$116)&lt;0,0,
IF(FORECAST($C102,M$105:M$116,$C$105:$C$116)&gt;100,100,
FORECAST($C102,M$105:M$116,$C$105:$C$116))))</f>
        <v>3.0340032137266633</v>
      </c>
      <c r="N102" s="75">
        <f ca="true">IF(MAX(C105:C116)-MIN(C105:C116)&lt;5,AVERAGEIF(C105:C116,"&gt;0",N105:N116),
IF(FORECAST($C102,N$105:N$116,$C$105:$C$116)&lt;0,0,
IF(FORECAST($C102,N$105:N$116,$C$105:$C$116)&gt;100,100,
FORECAST($C102,N$105:N$116,$C$105:$C$116))))</f>
        <v>99.162796793300686</v>
      </c>
      <c r="O102" s="76"/>
      <c r="P102" s="77"/>
      <c r="Q102" s="77"/>
      <c r="R102" s="78">
        <f ca="true">IF(MAX(C105:C116)-MIN(C105:C116)&lt;5,AVERAGEIF(C105:C116,"&gt;0",R105:R116),
IF(FORECAST($C102,R$105:R$116,$C$105:$C$116)&lt;0,0,
IF(FORECAST($C102,R$105:R$116,$C$105:$C$116)&gt;100,100,
FORECAST($C102,R$105:R$116,$C$105:$C$116))))</f>
        <v>1.0920630854822235</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0.11431733547844125</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82" t="s">
        <v>15</v>
      </c>
      <c r="F104" s="219"/>
      <c r="G104" s="219"/>
      <c r="H104" s="85" t="s">
        <v>17</v>
      </c>
      <c r="I104" s="82" t="s">
        <v>14</v>
      </c>
      <c r="J104" s="82" t="s">
        <v>15</v>
      </c>
      <c r="K104" s="219"/>
      <c r="L104" s="219"/>
      <c r="M104" s="85" t="s">
        <v>17</v>
      </c>
      <c r="N104" s="83" t="s">
        <v>14</v>
      </c>
      <c r="O104" s="43" t="s">
        <v>15</v>
      </c>
      <c r="P104" s="219"/>
      <c r="Q104" s="219"/>
      <c r="R104" s="85" t="s">
        <v>17</v>
      </c>
      <c r="S104" s="83" t="s">
        <v>14</v>
      </c>
      <c r="T104" s="43" t="s">
        <v>15</v>
      </c>
      <c r="U104" s="219"/>
      <c r="V104" s="219"/>
      <c r="W104" s="85" t="s">
        <v>17</v>
      </c>
      <c r="X104" s="83" t="s">
        <v>14</v>
      </c>
      <c r="Y104" s="43" t="s">
        <v>15</v>
      </c>
      <c r="Z104" s="219"/>
      <c r="AA104" s="219"/>
      <c r="AB104" s="85" t="s">
        <v>17</v>
      </c>
      <c r="AD104" s="220"/>
    </row>
    <row r="105" x14ac:dyDescent="0.2">
      <c r="A105" s="87"/>
      <c r="B105" s="449" t="s">
        <v>183</v>
      </c>
      <c r="C105" s="450">
        <v>2003</v>
      </c>
      <c r="D105" s="1">
        <f t="shared" ref="D105:D116" ca="true" si="15">IF(ISERROR(INDIRECT(CONCATENATE($B105,"!C16"))),"",INDIRECT(CONCATENATE($B105,"!C16")))</f>
        <v>77.944360289429625</v>
      </c>
      <c r="E105" s="88">
        <f t="shared" ref="E105:E116" ca="true" si="16">IF(ISERROR(INDIRECT(CONCATENATE($B105,"!C23"))),"",INDIRECT(CONCATENATE($B105,"!C23")))</f>
        <v>82.848926347772576</v>
      </c>
      <c r="F105" s="89"/>
      <c r="G105" s="89"/>
      <c r="H105" s="90">
        <f t="shared" ref="H105:H116" ca="true" si="17">IF(ISERROR(INDIRECT(CONCATENATE($B105,"!C21"))),"",INDIRECT(CONCATENATE($B105,"!C21")))</f>
        <v>11.225922132815622</v>
      </c>
      <c r="I105" s="1">
        <f t="shared" ref="I105:I116" ca="true" si="18">IF(ISERROR(INDIRECT(CONCATENATE($B105,"!D16"))),"",INDIRECT(CONCATENATE($B105,"!D16")))</f>
        <v>87.732691011365787</v>
      </c>
      <c r="J105" s="88">
        <f t="shared" ref="J105:J116" ca="true" si="19">IF(ISERROR(INDIRECT(CONCATENATE($B105,"!D23"))),"",INDIRECT(CONCATENATE($B105,"!D23")))</f>
        <v>94.435386693662508</v>
      </c>
      <c r="K105" s="89"/>
      <c r="L105" s="89"/>
      <c r="M105" s="90">
        <f t="shared" ref="M105:M116" ca="true" si="20">IF(ISERROR(INDIRECT(CONCATENATE($B105,"!D21"))),"",INDIRECT(CONCATENATE($B105,"!D21")))</f>
        <v>1.3184182151455848</v>
      </c>
      <c r="N105" s="1">
        <f t="shared" ref="N105:N116" ca="true" si="21">IF(ISERROR(INDIRECT(CONCATENATE($B105,"!E16"))),"",INDIRECT(CONCATENATE($B105,"!E16")))</f>
        <v>88.394823248131146</v>
      </c>
      <c r="O105" s="88">
        <f t="shared" ref="O105:O116" ca="true" si="22">IF(ISERROR(INDIRECT(CONCATENATE($B105,"!E23"))),"",INDIRECT(CONCATENATE($B105,"!E23")))</f>
        <v>93.713138408388204</v>
      </c>
      <c r="P105" s="89"/>
      <c r="Q105" s="89"/>
      <c r="R105" s="90">
        <f t="shared" ref="R105:R116" ca="true" si="23">IF(ISERROR(INDIRECT(CONCATENATE($B105,"!E21"))),"",INDIRECT(CONCATENATE($B105,"!E21")))</f>
        <v>1.8300297330307647</v>
      </c>
      <c r="S105" s="1">
        <f t="shared" ref="S105:S116" ca="true" si="24">IF(ISERROR(INDIRECT(CONCATENATE($B105,"!F16"))),"",INDIRECT(CONCATENATE($B105,"!F16")))</f>
        <v>94.576822495471291</v>
      </c>
      <c r="T105" s="88">
        <f t="shared" ref="T105:T116" ca="true" si="25">IF(ISERROR(INDIRECT(CONCATENATE($B105,"!F23"))),"",INDIRECT(CONCATENATE($B105,"!F23")))</f>
        <v>90.819121646052025</v>
      </c>
      <c r="U105" s="89"/>
      <c r="V105" s="89"/>
      <c r="W105" s="90">
        <f t="shared" ref="W105:W116" ca="true" si="26">IF(ISERROR(INDIRECT(CONCATENATE($B105,"!F21"))),"",INDIRECT(CONCATENATE($B105,"!F21")))</f>
        <v>0</v>
      </c>
      <c r="X105" s="1">
        <f t="shared" ref="X105:X116" ca="true" si="27">IF(ISERROR(INDIRECT(CONCATENATE($B105,"!G16"))),"",INDIRECT(CONCATENATE($B105,"!G16")))</f>
        <v>96.168209281710261</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451" t="s">
        <v>302</v>
      </c>
      <c r="C106" s="452">
        <v>2016</v>
      </c>
      <c r="D106" s="2">
        <f t="shared" ca="true" si="15"/>
        <v>75.816252401883204</v>
      </c>
      <c r="E106" s="91">
        <f t="shared" ca="true" si="16"/>
        <v>89.656641659379972</v>
      </c>
      <c r="F106" s="89"/>
      <c r="G106" s="89"/>
      <c r="H106" s="92">
        <f t="shared" ca="true" si="17"/>
        <v>12.813930325505698</v>
      </c>
      <c r="I106" s="2">
        <f t="shared" ca="true" si="18"/>
        <v>93.97726975437854</v>
      </c>
      <c r="J106" s="91">
        <f t="shared" ca="true" si="19"/>
        <v>95.620119231598963</v>
      </c>
      <c r="K106" s="89"/>
      <c r="L106" s="89"/>
      <c r="M106" s="92">
        <f t="shared" ca="true" si="20"/>
        <v>2.8052585472491978</v>
      </c>
      <c r="N106" s="2">
        <f t="shared" ca="true" si="21"/>
        <v>97.72706698727815</v>
      </c>
      <c r="O106" s="91">
        <f t="shared" ca="true" si="22"/>
        <v>98.386064151178147</v>
      </c>
      <c r="P106" s="89"/>
      <c r="Q106" s="89"/>
      <c r="R106" s="92">
        <f t="shared" ca="true" si="23"/>
        <v>1.1904586384886864</v>
      </c>
      <c r="S106" s="2">
        <f t="shared" ca="true" si="24"/>
        <v>99.64033765423946</v>
      </c>
      <c r="T106" s="91">
        <f t="shared" ca="true" si="25"/>
        <v>99.673582982465717</v>
      </c>
      <c r="U106" s="89"/>
      <c r="V106" s="89"/>
      <c r="W106" s="92">
        <f t="shared" ca="true" si="26"/>
        <v>9.9075024081315105E-2</v>
      </c>
      <c r="X106" s="2">
        <f t="shared" ca="true" si="27"/>
        <v>99.944878806103858</v>
      </c>
      <c r="Y106" s="91">
        <f t="shared" ca="true" si="28"/>
        <v>99.840989777184532</v>
      </c>
      <c r="Z106" s="89"/>
      <c r="AA106" s="89"/>
      <c r="AB106" s="92">
        <f t="shared" ca="true" si="29"/>
        <v>0</v>
      </c>
    </row>
    <row r="107" x14ac:dyDescent="0.2">
      <c r="A107" s="87"/>
      <c r="B107" s="451"/>
      <c r="C107" s="45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51"/>
      <c r="C108" s="45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1"/>
      <c r="C109" s="45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1"/>
      <c r="C110" s="45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1"/>
      <c r="C111" s="452"/>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51"/>
      <c r="C112" s="452"/>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51"/>
      <c r="C113" s="45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1"/>
      <c r="C114" s="45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1"/>
      <c r="C115" s="45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3"/>
      <c r="C116" s="45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726" t="str">
        <f>CONCATENATE("National use of drinking water sources, ",C99,"–",C100)</f>
        <v>National use of drinking water sources, 2000–2020</v>
      </c>
      <c r="C118" s="1727"/>
      <c r="D118" s="1727"/>
      <c r="E118" s="1727"/>
      <c r="F118" s="1727"/>
      <c r="G118" s="1727"/>
      <c r="H118" s="1727"/>
      <c r="I118" s="1727"/>
      <c r="J118" s="1727"/>
      <c r="K118" s="1727"/>
      <c r="L118" s="1727"/>
      <c r="N118" s="98"/>
      <c r="O118" s="98"/>
      <c r="P118" s="98"/>
      <c r="Q118" s="98"/>
      <c r="R118" s="98"/>
      <c r="S118" s="1750" t="s">
        <v>11</v>
      </c>
      <c r="T118" s="1751"/>
      <c r="U118" s="1751"/>
      <c r="V118" s="1751"/>
      <c r="W118" s="175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748" t="s">
        <v>6</v>
      </c>
      <c r="B197" s="1748"/>
      <c r="C197" s="1748"/>
      <c r="D197" s="1745" t="s">
        <v>0</v>
      </c>
      <c r="E197" s="1746"/>
      <c r="F197" s="1746"/>
      <c r="G197" s="1746"/>
      <c r="H197" s="1747"/>
      <c r="I197" s="1745" t="s">
        <v>1</v>
      </c>
      <c r="J197" s="1746"/>
      <c r="K197" s="1746"/>
      <c r="L197" s="1746"/>
      <c r="M197" s="1747"/>
      <c r="N197" s="1745" t="s">
        <v>2</v>
      </c>
      <c r="O197" s="1746"/>
      <c r="P197" s="1746"/>
      <c r="Q197" s="1746"/>
      <c r="R197" s="1747"/>
      <c r="S197" s="1745" t="s">
        <v>3</v>
      </c>
      <c r="T197" s="1746"/>
      <c r="U197" s="1746"/>
      <c r="V197" s="1746"/>
      <c r="W197" s="1747"/>
      <c r="X197" s="1745" t="s">
        <v>4</v>
      </c>
      <c r="Y197" s="1746"/>
      <c r="Z197" s="1746"/>
      <c r="AA197" s="1746"/>
      <c r="AB197" s="1747"/>
    </row>
    <row r="198" s="44" customFormat="true" ht="22.5" customHeight="true" x14ac:dyDescent="0.2">
      <c r="A198" s="1761"/>
      <c r="B198" s="1761"/>
      <c r="C198" s="1761"/>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753" t="s">
        <v>10</v>
      </c>
      <c r="B199" s="1754"/>
      <c r="C199" s="209">
        <f>MinBase(C205:C216)</f>
        <v>2000</v>
      </c>
      <c r="D199" s="56">
        <f ca="true">IF((D201+H201)&gt;100,D201*100/(D201+H201),D201)</f>
        <v>92.80936746903933</v>
      </c>
      <c r="E199" s="57">
        <f ca="true">D199*AVERAGEIF(E205:E216,"&gt;0")/100</f>
        <v>87.643697832120765</v>
      </c>
      <c r="F199" s="58">
        <f ca="true">D199*(100-AVERAGEIF(E205:E216,"&gt;0"))/100</f>
        <v>5.1656696369185742</v>
      </c>
      <c r="G199" s="59">
        <f ca="true">100-(E199+F199+H199)</f>
        <v>7.1906325309606558</v>
      </c>
      <c r="H199" s="60">
        <f ca="true">IF((D201+H201)&gt;100,H201*100/(D201+H201),H201)</f>
        <v>0</v>
      </c>
      <c r="I199" s="56">
        <f ca="true">IF((I201+M201)&gt;100,I201*100/(I201+M201),I201)</f>
        <v>88.092658148754708</v>
      </c>
      <c r="J199" s="57">
        <f ca="true">I199*AVERAGEIF(J205:J216,"&gt;0")/100</f>
        <v>85.170659923227362</v>
      </c>
      <c r="K199" s="61">
        <f ca="true">I199*(100-AVERAGEIF(J205:J216,"&gt;0"))/100</f>
        <v>2.92199822552735</v>
      </c>
      <c r="L199" s="62">
        <f ca="true">100-(J199+K199+M199)</f>
        <v>11.907341851245292</v>
      </c>
      <c r="M199" s="63">
        <f ca="true">IF((I201+M201)&gt;100,M201*100/(I201+M201),M201)</f>
        <v>0</v>
      </c>
      <c r="N199" s="56">
        <f ca="true">IF((N201+R201)&gt;100,N201*100/(N201+R201),N201)</f>
        <v>86.341967227107034</v>
      </c>
      <c r="O199" s="57">
        <f ca="true">N199*AVERAGEIF(O205:O216,"&gt;0")/100</f>
        <v>86.266434353829197</v>
      </c>
      <c r="P199" s="61">
        <f ca="true">N199*(100-AVERAGEIF(O205:O216,"&gt;0"))/100</f>
        <v>7.553287327783606E-2</v>
      </c>
      <c r="Q199" s="62">
        <f ca="true">100-(O199+P199+R199)</f>
        <v>13.658032772892966</v>
      </c>
      <c r="R199" s="63">
        <f ca="true">IF((N201+R201)&gt;100,R201*100/(N201+R201),R201)</f>
        <v>0</v>
      </c>
      <c r="S199" s="56">
        <f ca="true">IF((S201+W201)&gt;100,S201*100/(S201+W201),S201)</f>
        <v>94.723465386353837</v>
      </c>
      <c r="T199" s="57">
        <f ca="true">S199*AVERAGEIF(T205:T216,"&gt;0")/100</f>
        <v>94.723465386353837</v>
      </c>
      <c r="U199" s="61">
        <f ca="true">S199*(100-AVERAGEIF(T205:T216,"&gt;0"))/100</f>
        <v>0</v>
      </c>
      <c r="V199" s="62">
        <f ca="true">100-(T199+U199+W199)</f>
        <v>5.2765346136461631</v>
      </c>
      <c r="W199" s="63">
        <f ca="true">IF((S201+W201)&gt;100,W201*100/(S201+W201),W201)</f>
        <v>0</v>
      </c>
      <c r="X199" s="56">
        <f ca="true">IF((X201+AB201)&gt;100,X201*100/(X201+AB201),X201)</f>
        <v>96.730675631091742</v>
      </c>
      <c r="Y199" s="57">
        <f ca="true">X199*AVERAGEIF(Y205:Y216,"&gt;0")/100</f>
        <v>96.639073514203901</v>
      </c>
      <c r="Z199" s="61">
        <f ca="true">X199*(100-AVERAGEIF(Y205:Y216,"&gt;0"))/100</f>
        <v>9.1602116887842547E-2</v>
      </c>
      <c r="AA199" s="62">
        <f ca="true">100-(Y199+Z199+AB199)</f>
        <v>3.2693243689082578</v>
      </c>
      <c r="AB199" s="63">
        <f ca="true">IF((X201+AB201)&gt;100,AB201*100/(X201+AB201),AB201)</f>
        <v>0</v>
      </c>
    </row>
    <row r="200" s="64" customFormat="true" ht="15" customHeight="true" x14ac:dyDescent="0.2">
      <c r="A200" s="1755"/>
      <c r="B200" s="1756"/>
      <c r="C200" s="210">
        <f>MaxTarget(C205:C216)</f>
        <v>2020</v>
      </c>
      <c r="D200" s="65">
        <f ca="true">IF((D202+H202)&gt;100,D202*100/(D202+H202),D202)</f>
        <v>99.048511060468783</v>
      </c>
      <c r="E200" s="66">
        <f ca="true">D200*AVERAGEIF(E205:E216,"&gt;0")/100</f>
        <v>93.535577397412183</v>
      </c>
      <c r="F200" s="67">
        <f ca="true">D200*(100-AVERAGEIF(E205:E216,"&gt;0"))/100</f>
        <v>5.5129336630566002</v>
      </c>
      <c r="G200" s="68">
        <f ca="true">100-(E200+F200+H200)</f>
        <v>0</v>
      </c>
      <c r="H200" s="69">
        <f ca="true">IF((D202+H202)&gt;100,H202*100/(D202+H202),H202)</f>
        <v>0.95148893953121649</v>
      </c>
      <c r="I200" s="65">
        <f ca="true">IF((I202+M202)&gt;100,I202*100/(I202+M202),I202)</f>
        <v>100</v>
      </c>
      <c r="J200" s="66">
        <f ca="true">I200*AVERAGEIF(J205:J216,"&gt;0")/100</f>
        <v>96.68304000931245</v>
      </c>
      <c r="K200" s="67">
        <f ca="true">I200*(100-AVERAGEIF(J205:J216,"&gt;0"))/100</f>
        <v>3.3169599906875504</v>
      </c>
      <c r="L200" s="68">
        <f ca="true">100-(J200+K200+M200)</f>
        <v>0</v>
      </c>
      <c r="M200" s="69">
        <f ca="true">IF((I202+M202)&gt;100,M202*100/(I202+M202),M202)</f>
        <v>0</v>
      </c>
      <c r="N200" s="65">
        <f ca="true">IF((N202+R202)&gt;100,N202*100/(N202+R202),N202)</f>
        <v>99.976327207760747</v>
      </c>
      <c r="O200" s="66">
        <f ca="true">N200*AVERAGEIF(O205:O216,"&gt;0")/100</f>
        <v>99.888866851038699</v>
      </c>
      <c r="P200" s="67">
        <f ca="true">N200*(100-AVERAGEIF(O205:O216,"&gt;0"))/100</f>
        <v>8.7460356722060817E-2</v>
      </c>
      <c r="Q200" s="68">
        <f ca="true">100-(O200+P200+R200)</f>
        <v>0</v>
      </c>
      <c r="R200" s="69">
        <f ca="true">IF((N202+R202)&gt;100,R202*100/(N202+R202),R202)</f>
        <v>2.3672792239249306E-2</v>
      </c>
      <c r="S200" s="65">
        <f ca="true">IF((S202+W202)&gt;100,S202*100/(S202+W202),S202)</f>
        <v>100</v>
      </c>
      <c r="T200" s="66">
        <f ca="true">S200*AVERAGEIF(T205:T216,"&gt;0")/100</f>
        <v>100</v>
      </c>
      <c r="U200" s="67">
        <f ca="true">S200*(100-AVERAGEIF(T205:T216,"&gt;0"))/100</f>
        <v>0</v>
      </c>
      <c r="V200" s="68">
        <f ca="true">100-(T200+U200+W200)</f>
        <v>0</v>
      </c>
      <c r="W200" s="69">
        <f ca="true">IF((S202+W202)&gt;100,W202*100/(S202+W202),W202)</f>
        <v>0</v>
      </c>
      <c r="X200" s="65">
        <f ca="true">IF((X202+AB202)&gt;100,X202*100/(X202+AB202),X202)</f>
        <v>100</v>
      </c>
      <c r="Y200" s="66">
        <f ca="true">X200*AVERAGEIF(Y205:Y216,"&gt;0")/100</f>
        <v>99.90530189488473</v>
      </c>
      <c r="Z200" s="67">
        <f ca="true">X200*(100-AVERAGEIF(Y205:Y216,"&gt;0"))/100</f>
        <v>9.4698105115270437E-2</v>
      </c>
      <c r="AA200" s="68">
        <f ca="true">100-(Y200+Z200+AB200)</f>
        <v>0</v>
      </c>
      <c r="AB200" s="69">
        <f ca="true">IF((X202+AB202)&gt;100,AB202*100/(X202+AB202),AB202)</f>
        <v>0</v>
      </c>
    </row>
    <row r="201" hidden="true" x14ac:dyDescent="0.2">
      <c r="A201" s="1757" t="s">
        <v>12</v>
      </c>
      <c r="B201" s="1758"/>
      <c r="C201" s="70">
        <f>MinRegYear(C199,C205:C216)</f>
        <v>2001</v>
      </c>
      <c r="D201" s="71">
        <f ca="true">IF(MAX(C205:C216)-MIN(C205:C216)&lt;5,AVERAGEIF(C205:C216,"&gt;0",D205:D216),
IF(FORECAST($C201,D$205:D$216,$C$205:$C$216)&lt;0,0,
IF(FORECAST($C201,D$205:D$216,$C$205:$C$216)&gt;100,100,
FORECAST($C201,D$205:D$216,$C$205:$C$216))))</f>
        <v>92.80936746903933</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88.092658148754708</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86.341967227107034</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94.723465386353837</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96.730675631091742</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759"/>
      <c r="B202" s="1760"/>
      <c r="C202" s="49">
        <f>MaxRegYear(C200,C205:C216)</f>
        <v>2018</v>
      </c>
      <c r="D202" s="75">
        <f ca="true">IF(MAX(C205:C216)-MIN(C205:C216)&lt;5,AVERAGEIF(C205:C216,"&gt;0",D205:D216),
IF(FORECAST($C202,D$205:D$216,$C$205:$C$216)&lt;0,0,
IF(FORECAST($C202,D$205:D$216,$C$205:$C$216)&gt;100,100,
FORECAST($C202,D$205:D$216,$C$205:$C$216))))</f>
        <v>99.58310109580259</v>
      </c>
      <c r="E202" s="76"/>
      <c r="F202" s="77"/>
      <c r="G202" s="77"/>
      <c r="H202" s="78">
        <f ca="true">IF(MAX(C205:C216)-MIN(C205:C216)&lt;5,AVERAGEIF(C205:C216,"&gt;0",H205:H216),
IF(FORECAST($C202,H$205:H$216,$C$205:$C$216)&lt;0,0,
IF(FORECAST($C202,H$205:H$216,$C$205:$C$216)&gt;100,100,
FORECAST($C202,H$205:H$216,$C$205:$C$216))))</f>
        <v>0.95662436761951142</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2.3678397577113319E-2</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43" t="s">
        <v>15</v>
      </c>
      <c r="F204" s="219"/>
      <c r="G204" s="219"/>
      <c r="H204" s="85" t="s">
        <v>17</v>
      </c>
      <c r="I204" s="83" t="s">
        <v>14</v>
      </c>
      <c r="J204" s="43" t="s">
        <v>15</v>
      </c>
      <c r="K204" s="219"/>
      <c r="L204" s="219"/>
      <c r="M204" s="85" t="s">
        <v>17</v>
      </c>
      <c r="N204" s="83" t="s">
        <v>14</v>
      </c>
      <c r="O204" s="43" t="s">
        <v>15</v>
      </c>
      <c r="P204" s="219"/>
      <c r="Q204" s="219"/>
      <c r="R204" s="85" t="s">
        <v>17</v>
      </c>
      <c r="S204" s="83" t="s">
        <v>14</v>
      </c>
      <c r="T204" s="43" t="s">
        <v>15</v>
      </c>
      <c r="U204" s="219"/>
      <c r="V204" s="219"/>
      <c r="W204" s="85" t="s">
        <v>17</v>
      </c>
      <c r="X204" s="83" t="s">
        <v>14</v>
      </c>
      <c r="Y204" s="43" t="s">
        <v>15</v>
      </c>
      <c r="Z204" s="219"/>
      <c r="AA204" s="219"/>
      <c r="AB204" s="85" t="s">
        <v>17</v>
      </c>
      <c r="AD204" s="220"/>
    </row>
    <row r="205" x14ac:dyDescent="0.2">
      <c r="A205" s="87"/>
      <c r="B205" s="449" t="s">
        <v>183</v>
      </c>
      <c r="C205" s="450">
        <v>2003</v>
      </c>
      <c r="D205" s="1">
        <f t="shared" ref="D205:D216" ca="true" si="50">IF(ISERROR(INDIRECT(CONCATENATE($B205,"!H16"))),"",INDIRECT(CONCATENATE($B205,"!H16")))</f>
        <v>93.606277307482117</v>
      </c>
      <c r="E205" s="91">
        <f t="shared" ref="E205:E216" ca="true" si="51">IF(ISERROR(INDIRECT(CONCATENATE($B205,"!H23"))),"",INDIRECT(CONCATENATE($B205,"!H23")))</f>
        <v>92.09294442570193</v>
      </c>
      <c r="F205" s="89"/>
      <c r="G205" s="89"/>
      <c r="H205" s="90">
        <f t="shared" ref="H205:H216" ca="true" si="52">IF(ISERROR(INDIRECT(CONCATENATE($B205,"!H21"))),"",INDIRECT(CONCATENATE($B205,"!H21")))</f>
        <v>0</v>
      </c>
      <c r="I205" s="1">
        <f t="shared" ref="I205:I216" ca="true" si="53">IF(ISERROR(INDIRECT(CONCATENATE($B205,"!I16"))),"",INDIRECT(CONCATENATE($B205,"!I16")))</f>
        <v>89.602387920847164</v>
      </c>
      <c r="J205" s="91">
        <f t="shared" ref="J205:J216" ca="true" si="54">IF(ISERROR(INDIRECT(CONCATENATE($B205,"!I23"))),"",INDIRECT(CONCATENATE($B205,"!I23")))</f>
        <v>93.471833315391137</v>
      </c>
      <c r="K205" s="89"/>
      <c r="L205" s="89"/>
      <c r="M205" s="90">
        <f t="shared" ref="M205:M216" ca="true" si="55">IF(ISERROR(INDIRECT(CONCATENATE($B205,"!I21"))),"",INDIRECT(CONCATENATE($B205,"!I21")))</f>
        <v>0</v>
      </c>
      <c r="N205" s="1">
        <f t="shared" ref="N205:N216" ca="true" si="56">IF(ISERROR(INDIRECT(CONCATENATE($B205,"!J16"))),"",INDIRECT(CONCATENATE($B205,"!J16")))</f>
        <v>88.159255564250302</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95.417664976781239</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97.166585546946195</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51" t="s">
        <v>302</v>
      </c>
      <c r="C206" s="452">
        <v>2016</v>
      </c>
      <c r="D206" s="2">
        <f t="shared" ca="true" si="50"/>
        <v>98.786191257359917</v>
      </c>
      <c r="E206" s="91">
        <f t="shared" ca="true" si="51"/>
        <v>96.775270544857349</v>
      </c>
      <c r="F206" s="89"/>
      <c r="G206" s="89"/>
      <c r="H206" s="92">
        <f t="shared" ca="true" si="52"/>
        <v>0.82907445193692053</v>
      </c>
      <c r="I206" s="2">
        <f t="shared" ca="true" si="53"/>
        <v>99.415631439447935</v>
      </c>
      <c r="J206" s="91">
        <f t="shared" ca="true" si="54"/>
        <v>99.894246703233762</v>
      </c>
      <c r="K206" s="89"/>
      <c r="L206" s="89"/>
      <c r="M206" s="92">
        <f t="shared" ca="true" si="55"/>
        <v>0</v>
      </c>
      <c r="N206" s="2">
        <f t="shared" ca="true" si="56"/>
        <v>99.97162975568294</v>
      </c>
      <c r="O206" s="91">
        <f t="shared" ca="true" si="57"/>
        <v>99.82503786813389</v>
      </c>
      <c r="P206" s="89"/>
      <c r="Q206" s="89"/>
      <c r="R206" s="92">
        <f t="shared" ca="true" si="58"/>
        <v>2.0521277900165068E-2</v>
      </c>
      <c r="S206" s="2">
        <f t="shared" ca="true" si="59"/>
        <v>99.929962314559546</v>
      </c>
      <c r="T206" s="91">
        <f t="shared" ca="true" si="60"/>
        <v>100</v>
      </c>
      <c r="U206" s="89"/>
      <c r="V206" s="89"/>
      <c r="W206" s="92">
        <f t="shared" ca="true" si="61"/>
        <v>0</v>
      </c>
      <c r="X206" s="2">
        <f t="shared" ca="true" si="62"/>
        <v>100</v>
      </c>
      <c r="Y206" s="91">
        <f t="shared" ca="true" si="63"/>
        <v>99.810603789769445</v>
      </c>
      <c r="Z206" s="89"/>
      <c r="AA206" s="89"/>
      <c r="AB206" s="92">
        <f t="shared" ca="true" si="64"/>
        <v>0</v>
      </c>
    </row>
    <row r="207" x14ac:dyDescent="0.2">
      <c r="A207" s="87"/>
      <c r="B207" s="451"/>
      <c r="C207" s="452"/>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51"/>
      <c r="C208" s="452"/>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51"/>
      <c r="C209" s="452"/>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51"/>
      <c r="C210" s="452"/>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51"/>
      <c r="C211" s="452"/>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51"/>
      <c r="C212" s="452"/>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51"/>
      <c r="C213" s="452"/>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51"/>
      <c r="C214" s="452"/>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51"/>
      <c r="C215" s="452"/>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53"/>
      <c r="C216" s="454"/>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726" t="str">
        <f>CONCATENATE("Urban use of drinking water sources,  ",C199,"–",C200)</f>
        <v>Urban use of drinking water sources,  2000–2020</v>
      </c>
      <c r="C218" s="1727"/>
      <c r="D218" s="1727"/>
      <c r="E218" s="1727"/>
      <c r="F218" s="1727"/>
      <c r="G218" s="1727"/>
      <c r="H218" s="1727"/>
      <c r="I218" s="1727"/>
      <c r="J218" s="1727"/>
      <c r="K218" s="1727"/>
      <c r="L218" s="1727"/>
      <c r="N218" s="98"/>
      <c r="O218" s="98"/>
      <c r="P218" s="98"/>
      <c r="Q218" s="98"/>
      <c r="R218" s="98"/>
      <c r="S218" s="1750" t="s">
        <v>11</v>
      </c>
      <c r="T218" s="1751"/>
      <c r="U218" s="1751"/>
      <c r="V218" s="1751"/>
      <c r="W218" s="175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748" t="s">
        <v>7</v>
      </c>
      <c r="B297" s="1748"/>
      <c r="C297" s="1748"/>
      <c r="D297" s="1745" t="s">
        <v>0</v>
      </c>
      <c r="E297" s="1746"/>
      <c r="F297" s="1746"/>
      <c r="G297" s="1746"/>
      <c r="H297" s="1747"/>
      <c r="I297" s="1745" t="s">
        <v>1</v>
      </c>
      <c r="J297" s="1746"/>
      <c r="K297" s="1746"/>
      <c r="L297" s="1746"/>
      <c r="M297" s="1747"/>
      <c r="N297" s="1745" t="s">
        <v>2</v>
      </c>
      <c r="O297" s="1746"/>
      <c r="P297" s="1746"/>
      <c r="Q297" s="1746"/>
      <c r="R297" s="1747"/>
      <c r="S297" s="1745" t="s">
        <v>3</v>
      </c>
      <c r="T297" s="1746"/>
      <c r="U297" s="1746"/>
      <c r="V297" s="1746"/>
      <c r="W297" s="1747"/>
      <c r="X297" s="1745" t="s">
        <v>4</v>
      </c>
      <c r="Y297" s="1746"/>
      <c r="Z297" s="1746"/>
      <c r="AA297" s="1746"/>
      <c r="AB297" s="1747"/>
    </row>
    <row r="298" s="44" customFormat="true" ht="22.5" customHeight="true" x14ac:dyDescent="0.2">
      <c r="A298" s="1749"/>
      <c r="B298" s="1749"/>
      <c r="C298" s="1749"/>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753" t="s">
        <v>10</v>
      </c>
      <c r="B299" s="1754"/>
      <c r="C299" s="209">
        <v>2000</v>
      </c>
      <c r="D299" s="56">
        <f ca="true">IF((D301+H301)&gt;100,D301*100/(D301+H301),D301)</f>
        <v>64.614221368674407</v>
      </c>
      <c r="E299" s="57">
        <f ca="true">D299*AVERAGEIF(E305:E316,"&gt;0")/100</f>
        <v>52.938074242466016</v>
      </c>
      <c r="F299" s="58">
        <f ca="true">D299*(100-AVERAGEIF(E305:E316,"&gt;0"))/100</f>
        <v>11.676147126208392</v>
      </c>
      <c r="G299" s="59">
        <f ca="true">100-(E299+F299+H299)</f>
        <v>13.872906003740866</v>
      </c>
      <c r="H299" s="60">
        <f ca="true">IF((D301+H301)&gt;100,H301*100/(D301+H301),H301)</f>
        <v>21.512872627584727</v>
      </c>
      <c r="I299" s="56">
        <f ca="true">IF((I301+M301)&gt;100,I301*100/(I301+M301),I301)</f>
        <v>80.934580145000041</v>
      </c>
      <c r="J299" s="57">
        <f ca="true">I299*AVERAGEIF(J305:J316,"&gt;0")/100</f>
        <v>69.768617441985612</v>
      </c>
      <c r="K299" s="61">
        <f ca="true">I299*(100-AVERAGEIF(J305:J316,"&gt;0"))/100</f>
        <v>11.165962703014438</v>
      </c>
      <c r="L299" s="62">
        <f ca="true">100-(J299+K299+M299)</f>
        <v>16.306635819868447</v>
      </c>
      <c r="M299" s="63">
        <f ca="true">IF((I301+M301)&gt;100,M301*100/(I301+M301),M301)</f>
        <v>2.7587840351314981</v>
      </c>
      <c r="N299" s="56">
        <f ca="true">IF((N301+R301)&gt;100,N301*100/(N301+R301),N301)</f>
        <v>85.304774024984738</v>
      </c>
      <c r="O299" s="57">
        <f ca="true">N299*AVERAGEIF(O305:O316,"&gt;0")/100</f>
        <v>78.362811851587011</v>
      </c>
      <c r="P299" s="61">
        <f ca="true">N299*(100-AVERAGEIF(O305:O316,"&gt;0"))/100</f>
        <v>6.9419621733977293</v>
      </c>
      <c r="Q299" s="62">
        <f ca="true">100-(O299+P299+R299)</f>
        <v>12.792268346061576</v>
      </c>
      <c r="R299" s="63">
        <f ca="true">IF((N301+R301)&gt;100,R301*100/(N301+R301),R301)</f>
        <v>1.9029576289536863</v>
      </c>
      <c r="S299" s="56">
        <f ca="true">IF((S301+W301)&gt;100,S301*100/(S301+W301),S301)</f>
        <v>86.097074613846303</v>
      </c>
      <c r="T299" s="57">
        <f ca="true">S299*AVERAGEIF(T305:T316,"&gt;0")/100</f>
        <v>80.160476329485178</v>
      </c>
      <c r="U299" s="61">
        <f ca="true">S299*(100-AVERAGEIF(T305:T316,"&gt;0"))/100</f>
        <v>5.9365982843611302</v>
      </c>
      <c r="V299" s="62">
        <f ca="true">100-(T299+U299+W299)</f>
        <v>8.6802031587124873</v>
      </c>
      <c r="W299" s="63">
        <f ca="true">IF((S301+W301)&gt;100,W301*100/(S301+W301),W301)</f>
        <v>5.22272222744121</v>
      </c>
      <c r="X299" s="56">
        <f ca="true">IF((X301+AB301)&gt;100,X301*100/(X301+AB301),X301)</f>
        <v>96.558481668788602</v>
      </c>
      <c r="Y299" s="57">
        <f ca="true">X299*AVERAGEIF(Y305:Y316,"&gt;0")/100</f>
        <v>88.543582004712064</v>
      </c>
      <c r="Z299" s="61">
        <f ca="true">X299*(100-AVERAGEIF(Y305:Y316,"&gt;0"))/100</f>
        <v>8.0148996640765358</v>
      </c>
      <c r="AA299" s="62">
        <f ca="true">100-(Y299+Z299+AB299)</f>
        <v>3.4415183312113982</v>
      </c>
      <c r="AB299" s="63">
        <f ca="true">IF((X301+AB301)&gt;100,AB301*100/(X301+AB301),AB301)</f>
        <v>0</v>
      </c>
    </row>
    <row r="300" s="64" customFormat="true" ht="15" customHeight="true" x14ac:dyDescent="0.2">
      <c r="A300" s="1755"/>
      <c r="B300" s="1756"/>
      <c r="C300" s="210">
        <v>2020</v>
      </c>
      <c r="D300" s="65">
        <f ca="true">IF((D302+H302)&gt;100,D302*100/(D302+H302),D302)</f>
        <v>52.427487420408625</v>
      </c>
      <c r="E300" s="66">
        <f ca="true">D300*AVERAGEIF(E305:E316,"&gt;0")/100</f>
        <v>42.953550512845624</v>
      </c>
      <c r="F300" s="67">
        <f ca="true">D300*(100-AVERAGEIF(E305:E316,"&gt;0"))/100</f>
        <v>9.4739369075630062</v>
      </c>
      <c r="G300" s="68">
        <f ca="true">100-(E300+F300+H300)</f>
        <v>21.841291113131263</v>
      </c>
      <c r="H300" s="69">
        <f ca="true">IF((D302+H302)&gt;100,H302*100/(D302+H302),H302)</f>
        <v>25.731221466460113</v>
      </c>
      <c r="I300" s="65">
        <f ca="true">IF((I302+M302)&gt;100,I302*100/(I302+M302),I302)</f>
        <v>79.612942532621986</v>
      </c>
      <c r="J300" s="66">
        <f ca="true">I300*AVERAGEIF(J305:J316,"&gt;0")/100</f>
        <v>68.629316678211396</v>
      </c>
      <c r="K300" s="67">
        <f ca="true">I300*(100-AVERAGEIF(J305:J316,"&gt;0"))/100</f>
        <v>10.983625854410596</v>
      </c>
      <c r="L300" s="68">
        <f ca="true">100-(J300+K300+M300)</f>
        <v>9.8416188422164907</v>
      </c>
      <c r="M300" s="69">
        <f ca="true">IF((I302+M302)&gt;100,M302*100/(I302+M302),M302)</f>
        <v>10.545438625161523</v>
      </c>
      <c r="N300" s="65">
        <f ca="true">IF((N302+R302)&gt;100,N302*100/(N302+R302),N302)</f>
        <v>88.855982032801194</v>
      </c>
      <c r="O300" s="66">
        <f ca="true">N300*AVERAGEIF(O305:O316,"&gt;0")/100</f>
        <v>81.62502839389758</v>
      </c>
      <c r="P300" s="67">
        <f ca="true">N300*(100-AVERAGEIF(O305:O316,"&gt;0"))/100</f>
        <v>7.2309536389036175</v>
      </c>
      <c r="Q300" s="68">
        <f ca="true">100-(O300+P300+R300)</f>
        <v>5.0839208215271015</v>
      </c>
      <c r="R300" s="69">
        <f ca="true">IF((N302+R302)&gt;100,R302*100/(N302+R302),R302)</f>
        <v>6.0600971456717048</v>
      </c>
      <c r="S300" s="65">
        <f ca="true">IF((S302+W302)&gt;100,S302*100/(S302+W302),S302)</f>
        <v>94.691527738482932</v>
      </c>
      <c r="T300" s="66">
        <f ca="true">S300*AVERAGEIF(T305:T316,"&gt;0")/100</f>
        <v>88.162321448523727</v>
      </c>
      <c r="U300" s="67">
        <f ca="true">S300*(100-AVERAGEIF(T305:T316,"&gt;0"))/100</f>
        <v>6.5292062899592027</v>
      </c>
      <c r="V300" s="68">
        <f ca="true">100-(T300+U300+W300)</f>
        <v>1.9443704058253388</v>
      </c>
      <c r="W300" s="69">
        <f ca="true">IF((S302+W302)&gt;100,W302*100/(S302+W302),W302)</f>
        <v>3.3641018556917288</v>
      </c>
      <c r="X300" s="65">
        <f ca="true">IF((X302+AB302)&gt;100,X302*100/(X302+AB302),X302)</f>
        <v>97.879480304975829</v>
      </c>
      <c r="Y300" s="66">
        <f ca="true">X300*AVERAGEIF(Y305:Y316,"&gt;0")/100</f>
        <v>89.754930288672966</v>
      </c>
      <c r="Z300" s="67">
        <f ca="true">X300*(100-AVERAGEIF(Y305:Y316,"&gt;0"))/100</f>
        <v>8.1245500163028677</v>
      </c>
      <c r="AA300" s="68">
        <f ca="true">100-(Y300+Z300+AB300)</f>
        <v>1.3329698901292062</v>
      </c>
      <c r="AB300" s="69">
        <f ca="true">IF((X302+AB302)&gt;100,AB302*100/(X302+AB302),AB302)</f>
        <v>0.78754980489496518</v>
      </c>
    </row>
    <row r="301" hidden="true" x14ac:dyDescent="0.2">
      <c r="A301" s="1757" t="s">
        <v>12</v>
      </c>
      <c r="B301" s="1758"/>
      <c r="C301" s="70">
        <f>MinRegYear(C299,C305:C316)</f>
        <v>2001</v>
      </c>
      <c r="D301" s="71">
        <f ca="true">IF(MAX(C305:C316)-MIN(C305:C316)&lt;5,AVERAGEIF(C305:C316,"&gt;0",D305:D316),
IF(FORECAST($C301,D$305:D$316,$C$305:$C$316)&lt;0,0,
IF(FORECAST($C301,D$305:D$316,$C$305:$C$316)&gt;100,100,
FORECAST($C301,D$305:D$316,$C$305:$C$316))))</f>
        <v>64.614221368674407</v>
      </c>
      <c r="E301" s="72"/>
      <c r="F301" s="73"/>
      <c r="G301" s="73"/>
      <c r="H301" s="74">
        <f ca="true">IF(MAX(C305:C316)-MIN(C305:C316)&lt;5,AVERAGEIF(C305:C316,"&gt;0",H305:H316),
IF(FORECAST($C301,H$305:H$316,$C$305:$C$316)&lt;0,0,
IF(FORECAST($C301,H$305:H$316,$C$305:$C$316)&gt;100,100,
FORECAST($C301,H$305:H$316,$C$305:$C$316))))</f>
        <v>21.512872627584727</v>
      </c>
      <c r="I301" s="71">
        <f ca="true">IF(MAX(C305:C316)-MIN(C305:C316)&lt;5,AVERAGEIF(C305:C316,"&gt;0",I305:I316),
IF(FORECAST($C301,I$305:I$316,$C$305:$C$316)&lt;0,0,
IF(FORECAST($C301,I$305:I$316,$C$305:$C$316)&gt;100,100,
FORECAST($C301,I$305:I$316,$C$305:$C$316))))</f>
        <v>80.934580145000041</v>
      </c>
      <c r="J301" s="72"/>
      <c r="K301" s="73"/>
      <c r="L301" s="73"/>
      <c r="M301" s="74">
        <f ca="true">IF(MAX(C305:C316)-MIN(C305:C316)&lt;5,AVERAGEIF(C305:C316,"&gt;0",M305:M316),
IF(FORECAST($C301,M$305:M$316,$C$305:$C$316)&lt;0,0,
IF(FORECAST($C301,M$305:M$316,$C$305:$C$316)&gt;100,100,
FORECAST($C301,M$305:M$316,$C$305:$C$316))))</f>
        <v>2.7587840351314981</v>
      </c>
      <c r="N301" s="71">
        <f ca="true">IF(MAX(C305:C316)-MIN(C305:C316)&lt;5,AVERAGEIF(C305:C316,"&gt;0",N305:N316),
IF(FORECAST($C301,N$305:N$316,$C$305:$C$316)&lt;0,0,
IF(FORECAST($C301,N$305:N$316,$C$305:$C$316)&gt;100,100,
FORECAST($C301,N$305:N$316,$C$305:$C$316))))</f>
        <v>85.304774024984738</v>
      </c>
      <c r="O301" s="72"/>
      <c r="P301" s="73"/>
      <c r="Q301" s="73"/>
      <c r="R301" s="74">
        <f ca="true">IF(MAX(C305:C316)-MIN(C305:C316)&lt;5,AVERAGEIF(C305:C316,"&gt;0",R305:R316),
IF(FORECAST($C301,R$305:R$316,$C$305:$C$316)&lt;0,0,
IF(FORECAST($C301,R$305:R$316,$C$305:$C$316)&gt;100,100,
FORECAST($C301,R$305:R$316,$C$305:$C$316))))</f>
        <v>1.9029576289536863</v>
      </c>
      <c r="S301" s="71">
        <f ca="true">IF(MAX(C305:C316)-MIN(C305:C316)&lt;5,AVERAGEIF(C305:C316,"&gt;0",S305:S316),
IF(FORECAST($C301,S$305:S$316,$C$305:$C$316)&lt;0,0,
IF(FORECAST($C301,S$305:S$316,$C$305:$C$316)&gt;100,100,
FORECAST($C301,S$305:S$316,$C$305:$C$316))))</f>
        <v>86.097074613846303</v>
      </c>
      <c r="T301" s="72"/>
      <c r="U301" s="73"/>
      <c r="V301" s="73"/>
      <c r="W301" s="74">
        <f ca="true">IF(MAX(C305:C316)-MIN(C305:C316)&lt;5,AVERAGEIF(C305:C316,"&gt;0",W305:W316),
IF(FORECAST($C301,W$305:W$316,$C$305:$C$316)&lt;0,0,
IF(FORECAST($C301,W$305:W$316,$C$305:$C$316)&gt;100,100,
FORECAST($C301,W$305:W$316,$C$305:$C$316))))</f>
        <v>5.22272222744121</v>
      </c>
      <c r="X301" s="71">
        <f ca="true">IF(MAX(C305:C316)-MIN(C305:C316)&lt;5,AVERAGEIF(C305:C316,"&gt;0",X305:X316),
IF(FORECAST($C301,X$305:X$316,$C$305:$C$316)&lt;0,0,
IF(FORECAST($C301,X$305:X$316,$C$305:$C$316)&gt;100,100,
FORECAST($C301,X$305:X$316,$C$305:$C$316))))</f>
        <v>96.558481668788602</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759"/>
      <c r="B302" s="1760"/>
      <c r="C302" s="49">
        <f>MaxRegYear(C300,C305:C316)</f>
        <v>2018</v>
      </c>
      <c r="D302" s="75">
        <f ca="true">IF(MAX(C305:C316)-MIN(C305:C316)&lt;5,AVERAGEIF(C305:C316,"&gt;0",D305:D316),
IF(FORECAST($C302,D$305:D$316,$C$305:$C$316)&lt;0,0,
IF(FORECAST($C302,D$305:D$316,$C$305:$C$316)&gt;100,100,
FORECAST($C302,D$305:D$316,$C$305:$C$316))))</f>
        <v>52.427487420408625</v>
      </c>
      <c r="E302" s="76"/>
      <c r="F302" s="77"/>
      <c r="G302" s="77"/>
      <c r="H302" s="78">
        <f ca="true">IF(MAX(C305:C316)-MIN(C305:C316)&lt;5,AVERAGEIF(C305:C316,"&gt;0",H305:H316),
IF(FORECAST($C302,H$305:H$316,$C$305:$C$316)&lt;0,0,
IF(FORECAST($C302,H$305:H$316,$C$305:$C$316)&gt;100,100,
FORECAST($C302,H$305:H$316,$C$305:$C$316))))</f>
        <v>25.731221466460113</v>
      </c>
      <c r="I302" s="75">
        <f ca="true">IF(MAX(C305:C316)-MIN(C305:C316)&lt;5,AVERAGEIF(C305:C316,"&gt;0",I305:I316),
IF(FORECAST($C302,I$305:I$316,$C$305:$C$316)&lt;0,0,
IF(FORECAST($C302,I$305:I$316,$C$305:$C$316)&gt;100,100,
FORECAST($C302,I$305:I$316,$C$305:$C$316))))</f>
        <v>79.612942532621986</v>
      </c>
      <c r="J302" s="76"/>
      <c r="K302" s="77"/>
      <c r="L302" s="77"/>
      <c r="M302" s="78">
        <f ca="true">IF(MAX(C305:C316)-MIN(C305:C316)&lt;5,AVERAGEIF(C305:C316,"&gt;0",M305:M316),
IF(FORECAST($C302,M$305:M$316,$C$305:$C$316)&lt;0,0,
IF(FORECAST($C302,M$305:M$316,$C$305:$C$316)&gt;100,100,
FORECAST($C302,M$305:M$316,$C$305:$C$316))))</f>
        <v>10.545438625161523</v>
      </c>
      <c r="N302" s="75">
        <f ca="true">IF(MAX(C305:C316)-MIN(C305:C316)&lt;5,AVERAGEIF(C305:C316,"&gt;0",N305:N316),
IF(FORECAST($C302,N$305:N$316,$C$305:$C$316)&lt;0,0,
IF(FORECAST($C302,N$305:N$316,$C$305:$C$316)&gt;100,100,
FORECAST($C302,N$305:N$316,$C$305:$C$316))))</f>
        <v>88.855982032801194</v>
      </c>
      <c r="O302" s="76"/>
      <c r="P302" s="77"/>
      <c r="Q302" s="77"/>
      <c r="R302" s="78">
        <f ca="true">IF(MAX(C305:C316)-MIN(C305:C316)&lt;5,AVERAGEIF(C305:C316,"&gt;0",R305:R316),
IF(FORECAST($C302,R$305:R$316,$C$305:$C$316)&lt;0,0,
IF(FORECAST($C302,R$305:R$316,$C$305:$C$316)&gt;100,100,
FORECAST($C302,R$305:R$316,$C$305:$C$316))))</f>
        <v>6.0600971456717048</v>
      </c>
      <c r="S302" s="75">
        <f ca="true">IF(MAX(C305:C316)-MIN(C305:C316)&lt;5,AVERAGEIF(C305:C316,"&gt;0",S305:S316),
IF(FORECAST($C302,S$305:S$316,$C$305:$C$316)&lt;0,0,
IF(FORECAST($C302,S$305:S$316,$C$305:$C$316)&gt;100,100,
FORECAST($C302,S$305:S$316,$C$305:$C$316))))</f>
        <v>94.691527738482932</v>
      </c>
      <c r="T302" s="76"/>
      <c r="U302" s="77"/>
      <c r="V302" s="77"/>
      <c r="W302" s="78">
        <f ca="true">IF(MAX(C305:C316)-MIN(C305:C316)&lt;5,AVERAGEIF(C305:C316,"&gt;0",W305:W316),
IF(FORECAST($C302,W$305:W$316,$C$305:$C$316)&lt;0,0,
IF(FORECAST($C302,W$305:W$316,$C$305:$C$316)&gt;100,100,
FORECAST($C302,W$305:W$316,$C$305:$C$316))))</f>
        <v>3.3641018556917288</v>
      </c>
      <c r="X302" s="75">
        <f ca="true">IF(MAX(C305:C316)-MIN(C305:C316)&lt;5,AVERAGEIF(C305:C316,"&gt;0",X305:X316),
IF(FORECAST($C302,X$305:X$316,$C$305:$C$316)&lt;0,0,
IF(FORECAST($C302,X$305:X$316,$C$305:$C$316)&gt;100,100,
FORECAST($C302,X$305:X$316,$C$305:$C$316))))</f>
        <v>97.879480304975829</v>
      </c>
      <c r="Y302" s="76"/>
      <c r="Z302" s="77"/>
      <c r="AA302" s="77"/>
      <c r="AB302" s="78">
        <f ca="true">IF(MAX(C305:C316)-MIN(C305:C316)&lt;5,AVERAGEIF(C305:C316,"&gt;0",AB305:AB316),
IF(FORECAST($C302,AB$305:AB$316,$C$305:$C$316)&lt;0,0,
IF(FORECAST($C302,AB$305:AB$316,$C$305:$C$316)&gt;100,100,
FORECAST($C302,AB$305:AB$316,$C$305:$C$316))))</f>
        <v>0.78754980489496518</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43" t="s">
        <v>15</v>
      </c>
      <c r="F304" s="219"/>
      <c r="G304" s="219"/>
      <c r="H304" s="85" t="s">
        <v>17</v>
      </c>
      <c r="I304" s="83" t="s">
        <v>14</v>
      </c>
      <c r="J304" s="43" t="s">
        <v>15</v>
      </c>
      <c r="K304" s="219"/>
      <c r="L304" s="219"/>
      <c r="M304" s="85" t="s">
        <v>17</v>
      </c>
      <c r="N304" s="83" t="s">
        <v>14</v>
      </c>
      <c r="O304" s="43" t="s">
        <v>15</v>
      </c>
      <c r="P304" s="219"/>
      <c r="Q304" s="219"/>
      <c r="R304" s="85" t="s">
        <v>17</v>
      </c>
      <c r="S304" s="83" t="s">
        <v>14</v>
      </c>
      <c r="T304" s="43" t="s">
        <v>15</v>
      </c>
      <c r="U304" s="219"/>
      <c r="V304" s="219"/>
      <c r="W304" s="85" t="s">
        <v>17</v>
      </c>
      <c r="X304" s="83" t="s">
        <v>14</v>
      </c>
      <c r="Y304" s="43" t="s">
        <v>15</v>
      </c>
      <c r="Z304" s="219"/>
      <c r="AA304" s="219"/>
      <c r="AB304" s="85" t="s">
        <v>17</v>
      </c>
      <c r="AD304" s="220"/>
    </row>
    <row r="305" x14ac:dyDescent="0.2">
      <c r="A305" s="87"/>
      <c r="B305" s="449" t="s">
        <v>183</v>
      </c>
      <c r="C305" s="450">
        <v>2003</v>
      </c>
      <c r="D305" s="1">
        <f t="shared" ref="D305:D316" ca="true" si="65">IF(ISERROR(INDIRECT(CONCATENATE($B305,"!M16"))),"",INDIRECT(CONCATENATE($B305,"!M16")))</f>
        <v>63.180487962996011</v>
      </c>
      <c r="E305" s="91">
        <f t="shared" ref="E305:E316" ca="true" si="66">IF(ISERROR(INDIRECT(CONCATENATE($B305,"!M23"))),"",INDIRECT(CONCATENATE($B305,"!M23")))</f>
        <v>79.547243634931931</v>
      </c>
      <c r="F305" s="89"/>
      <c r="G305" s="89"/>
      <c r="H305" s="90">
        <f t="shared" ref="H305:H316" ca="true" si="67">IF(ISERROR(INDIRECT(CONCATENATE($B305,"!M21"))),"",INDIRECT(CONCATENATE($B305,"!M21")))</f>
        <v>22.009148961570038</v>
      </c>
      <c r="I305" s="1">
        <f t="shared" ref="I305:I316" ca="true" si="68">IF(ISERROR(INDIRECT(CONCATENATE($B305,"!N16"))),"",INDIRECT(CONCATENATE($B305,"!N16")))</f>
        <v>80.77909336707323</v>
      </c>
      <c r="J305" s="88">
        <f t="shared" ref="J305:J316" ca="true" si="69">IF(ISERROR(INDIRECT(CONCATENATE($B305,"!N23"))),"",INDIRECT(CONCATENATE($B305,"!N23")))</f>
        <v>84.573404059180675</v>
      </c>
      <c r="K305" s="89"/>
      <c r="L305" s="89"/>
      <c r="M305" s="90">
        <f t="shared" ref="M305:M316" ca="true" si="70">IF(ISERROR(INDIRECT(CONCATENATE($B305,"!N21"))),"",INDIRECT(CONCATENATE($B305,"!N21")))</f>
        <v>3.6748610457232065</v>
      </c>
      <c r="N305" s="1">
        <f t="shared" ref="N305:N316" ca="true" si="71">IF(ISERROR(INDIRECT(CONCATENATE($B305,"!O16"))),"",INDIRECT(CONCATENATE($B305,"!O16")))</f>
        <v>85.722563202374928</v>
      </c>
      <c r="O305" s="88">
        <f t="shared" ref="O305:O316" ca="true" si="72">IF(ISERROR(INDIRECT(CONCATENATE($B305,"!O23"))),"",INDIRECT(CONCATENATE($B305,"!O23")))</f>
        <v>91.926124526338043</v>
      </c>
      <c r="P305" s="89"/>
      <c r="Q305" s="89"/>
      <c r="R305" s="90">
        <f t="shared" ref="R305:R316" ca="true" si="73">IF(ISERROR(INDIRECT(CONCATENATE($B305,"!O21"))),"",INDIRECT(CONCATENATE($B305,"!O21")))</f>
        <v>2.3920328662146235</v>
      </c>
      <c r="S305" s="1">
        <f t="shared" ref="S305:S316" ca="true" si="74">IF(ISERROR(INDIRECT(CONCATENATE($B305,"!P16"))),"",INDIRECT(CONCATENATE($B305,"!P16")))</f>
        <v>87.108186746156505</v>
      </c>
      <c r="T305" s="88">
        <f t="shared" ref="T305:T316" ca="true" si="75">IF(ISERROR(INDIRECT(CONCATENATE($B305,"!P23"))),"",INDIRECT(CONCATENATE($B305,"!P23")))</f>
        <v>91.454771584491382</v>
      </c>
      <c r="U305" s="89"/>
      <c r="V305" s="89"/>
      <c r="W305" s="90">
        <f t="shared" ref="W305:W316" ca="true" si="76">IF(ISERROR(INDIRECT(CONCATENATE($B305,"!P21"))),"",INDIRECT(CONCATENATE($B305,"!P21")))</f>
        <v>5.00406100723536</v>
      </c>
      <c r="X305" s="1">
        <f t="shared" ref="X305:X316" ca="true" si="77">IF(ISERROR(INDIRECT(CONCATENATE($B305,"!Q16"))),"",INDIRECT(CONCATENATE($B305,"!Q16")))</f>
        <v>96.713893273045898</v>
      </c>
      <c r="Y305" s="88">
        <f t="shared" ref="Y305:Y316" ca="true" si="78">IF(ISERROR(INDIRECT(CONCATENATE($B305,"!Q23"))),"",INDIRECT(CONCATENATE($B305,"!Q23")))</f>
        <v>85.054947454895654</v>
      </c>
      <c r="Z305" s="89"/>
      <c r="AA305" s="89"/>
      <c r="AB305" s="90">
        <f t="shared" ref="AB305:AB316" ca="true" si="79">IF(ISERROR(INDIRECT(CONCATENATE($B305,"!Q221"))),"",INDIRECT(CONCATENATE($B305,"!Q21")))</f>
        <v>0</v>
      </c>
    </row>
    <row r="306" x14ac:dyDescent="0.2">
      <c r="A306" s="87"/>
      <c r="B306" s="451" t="s">
        <v>302</v>
      </c>
      <c r="C306" s="452">
        <v>2016</v>
      </c>
      <c r="D306" s="2">
        <f t="shared" ca="true" si="65"/>
        <v>53.861220826086765</v>
      </c>
      <c r="E306" s="91">
        <f t="shared" ca="true" si="66"/>
        <v>84.311650339548123</v>
      </c>
      <c r="F306" s="89"/>
      <c r="G306" s="89"/>
      <c r="H306" s="92">
        <f t="shared" ca="true" si="67"/>
        <v>25.234945132474774</v>
      </c>
      <c r="I306" s="2">
        <f t="shared" ca="true" si="68"/>
        <v>79.768429310548839</v>
      </c>
      <c r="J306" s="91">
        <f t="shared" ca="true" si="69"/>
        <v>87.834032458041449</v>
      </c>
      <c r="K306" s="89"/>
      <c r="L306" s="89"/>
      <c r="M306" s="92">
        <f t="shared" ca="true" si="70"/>
        <v>9.6293616145697669</v>
      </c>
      <c r="N306" s="2">
        <f t="shared" ca="true" si="71"/>
        <v>88.438192855411032</v>
      </c>
      <c r="O306" s="91">
        <f t="shared" ca="true" si="72"/>
        <v>91.798204498050396</v>
      </c>
      <c r="P306" s="89"/>
      <c r="Q306" s="89"/>
      <c r="R306" s="92">
        <f t="shared" ca="true" si="73"/>
        <v>5.5710219084107333</v>
      </c>
      <c r="S306" s="2">
        <f t="shared" ca="true" si="74"/>
        <v>93.680415606172801</v>
      </c>
      <c r="T306" s="91">
        <f t="shared" ca="true" si="75"/>
        <v>94.754752232694401</v>
      </c>
      <c r="U306" s="89"/>
      <c r="V306" s="89"/>
      <c r="W306" s="92">
        <f t="shared" ca="true" si="76"/>
        <v>3.5827630758975304</v>
      </c>
      <c r="X306" s="2">
        <f t="shared" ca="true" si="77"/>
        <v>97.72406870071849</v>
      </c>
      <c r="Y306" s="91">
        <f t="shared" ca="true" si="78"/>
        <v>98.343922275535775</v>
      </c>
      <c r="Z306" s="89"/>
      <c r="AA306" s="89"/>
      <c r="AB306" s="92">
        <f t="shared" ca="true" si="79"/>
        <v>0.68254316424229666</v>
      </c>
    </row>
    <row r="307" x14ac:dyDescent="0.2">
      <c r="A307" s="87"/>
      <c r="B307" s="451"/>
      <c r="C307" s="452"/>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51"/>
      <c r="C308" s="452"/>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51"/>
      <c r="C309" s="452"/>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51"/>
      <c r="C310" s="452"/>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51"/>
      <c r="C311" s="452"/>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51"/>
      <c r="C312" s="452"/>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51"/>
      <c r="C313" s="452"/>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51"/>
      <c r="C314" s="452"/>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51"/>
      <c r="C315" s="452"/>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53"/>
      <c r="C316" s="454"/>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726" t="str">
        <f>CONCATENATE("Rural use of drinking water sources, ",C299,"–",C300)</f>
        <v>Rural use of drinking water sources, 2000–2020</v>
      </c>
      <c r="C318" s="1727"/>
      <c r="D318" s="1727"/>
      <c r="E318" s="1727"/>
      <c r="F318" s="1727"/>
      <c r="G318" s="1727"/>
      <c r="H318" s="1727"/>
      <c r="I318" s="1727"/>
      <c r="J318" s="1727"/>
      <c r="K318" s="1727"/>
      <c r="L318" s="1728"/>
      <c r="N318" s="98"/>
      <c r="O318" s="98"/>
      <c r="P318" s="98"/>
      <c r="Q318" s="98"/>
      <c r="R318" s="98"/>
      <c r="S318" s="1750" t="s">
        <v>11</v>
      </c>
      <c r="T318" s="1751"/>
      <c r="U318" s="1751"/>
      <c r="V318" s="1751"/>
      <c r="W318" s="175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765" t="s">
        <v>124</v>
      </c>
      <c r="C4" s="1766"/>
      <c r="D4" s="1766"/>
      <c r="E4" s="1766"/>
      <c r="F4" s="1766"/>
      <c r="G4" s="1766"/>
      <c r="H4" s="1766"/>
      <c r="I4" s="1766"/>
      <c r="J4" s="1766"/>
      <c r="K4" s="1766"/>
      <c r="L4" s="1766"/>
      <c r="M4" s="1766"/>
      <c r="N4" s="1766"/>
      <c r="O4" s="1766"/>
      <c r="P4" s="1766"/>
      <c r="Q4" s="1766"/>
      <c r="R4" s="1766"/>
      <c r="S4" s="1766"/>
      <c r="T4" s="1766"/>
      <c r="U4" s="1766"/>
      <c r="V4" s="1766"/>
      <c r="W4" s="1766"/>
      <c r="X4" s="1766"/>
      <c r="Y4" s="1766"/>
    </row>
    <row r="5" ht="28.5" customHeight="true" x14ac:dyDescent="0.2">
      <c r="B5" s="1729" t="str">
        <f ca="true">IF(ISERROR(INDIRECT(CONCATENATE($B105,"!A2"))),"",INDIRECT(CONCATENATE($B105,"!A2")))</f>
        <v>South Africa</v>
      </c>
      <c r="C5" s="1763"/>
      <c r="D5" s="1763"/>
      <c r="E5" s="1763"/>
      <c r="F5" s="1763"/>
      <c r="G5" s="1763"/>
      <c r="H5" s="1763"/>
      <c r="I5" s="1763"/>
      <c r="J5" s="1763"/>
      <c r="K5" s="1764"/>
      <c r="L5" s="1764"/>
      <c r="M5" s="1764"/>
      <c r="N5" s="1764"/>
      <c r="O5" s="1764"/>
      <c r="P5" s="1764"/>
      <c r="Q5" s="1764"/>
      <c r="R5" s="1764"/>
      <c r="S5" s="1764"/>
      <c r="T5" s="1764"/>
      <c r="U5" s="1764"/>
      <c r="V5" s="1764"/>
      <c r="W5" s="1764"/>
      <c r="X5" s="1764"/>
      <c r="Y5" s="1764"/>
    </row>
    <row r="6" x14ac:dyDescent="0.2">
      <c r="F6" s="36"/>
      <c r="G6" s="36"/>
      <c r="J6" s="37"/>
      <c r="K6" s="37"/>
      <c r="L6" s="37"/>
      <c r="M6" s="37"/>
      <c r="N6" s="37"/>
      <c r="O6" s="37"/>
      <c r="P6" s="37"/>
    </row>
    <row r="7" s="38" customFormat="true" ht="18" x14ac:dyDescent="0.25">
      <c r="B7" s="1726" t="str">
        <f>B118</f>
        <v>National use of sanitation facilities, 2000–2020</v>
      </c>
      <c r="C7" s="1767"/>
      <c r="D7" s="1767"/>
      <c r="E7" s="1767"/>
      <c r="F7" s="1767"/>
      <c r="G7" s="1767"/>
      <c r="H7" s="1767"/>
      <c r="I7" s="1767"/>
      <c r="J7" s="1726" t="str">
        <f>B218</f>
        <v>Urban use of sanitation facilities, 2000–2020</v>
      </c>
      <c r="K7" s="1767"/>
      <c r="L7" s="1767"/>
      <c r="M7" s="1767"/>
      <c r="N7" s="1767"/>
      <c r="O7" s="1767"/>
      <c r="P7" s="1767"/>
      <c r="Q7" s="1767"/>
      <c r="R7" s="1726" t="str">
        <f>B318</f>
        <v>Rural use of sanitation facilities, 2000–2020</v>
      </c>
      <c r="S7" s="1767"/>
      <c r="T7" s="1767"/>
      <c r="U7" s="1767"/>
      <c r="V7" s="1767"/>
      <c r="W7" s="1767"/>
      <c r="X7" s="1767"/>
      <c r="Y7" s="176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739" t="str">
        <f ca="true">IF(ISERROR(INDIRECT(CONCATENATE($B105,"!A2"))),"",INDIRECT(CONCATENATE($B105,"!A2")))</f>
        <v>South Africa</v>
      </c>
      <c r="C31" s="1740"/>
      <c r="D31" s="1740"/>
      <c r="E31" s="1741"/>
      <c r="F31" s="1731" t="s">
        <v>0</v>
      </c>
      <c r="G31" s="1731"/>
      <c r="H31" s="1731"/>
      <c r="I31" s="1732"/>
      <c r="J31" s="1730" t="s">
        <v>1</v>
      </c>
      <c r="K31" s="1731"/>
      <c r="L31" s="1731"/>
      <c r="M31" s="1732"/>
      <c r="N31" s="1730" t="s">
        <v>2</v>
      </c>
      <c r="O31" s="1731"/>
      <c r="P31" s="1731"/>
      <c r="Q31" s="1732"/>
      <c r="R31" s="1730" t="s">
        <v>3</v>
      </c>
      <c r="S31" s="1731"/>
      <c r="T31" s="1731"/>
      <c r="U31" s="1732"/>
      <c r="V31" s="1730" t="s">
        <v>4</v>
      </c>
      <c r="W31" s="1731"/>
      <c r="X31" s="1731"/>
      <c r="Y31" s="1732"/>
    </row>
    <row r="32" s="44" customFormat="true" ht="22.5" customHeight="true" x14ac:dyDescent="0.2">
      <c r="B32" s="1742"/>
      <c r="C32" s="1743"/>
      <c r="D32" s="1743"/>
      <c r="E32" s="1744"/>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733" t="s">
        <v>5</v>
      </c>
      <c r="C33" s="1734"/>
      <c r="D33" s="1737" t="s">
        <v>25</v>
      </c>
      <c r="E33" s="33">
        <f>C99</f>
        <v>2000</v>
      </c>
      <c r="F33" s="103">
        <f ca="true">E99</f>
        <v>32.537140299703182</v>
      </c>
      <c r="G33" s="46">
        <f t="shared" ref="G33:I34" ca="true" si="0">F99</f>
        <v>14.182483701694098</v>
      </c>
      <c r="H33" s="47">
        <f t="shared" ca="true" si="0"/>
        <v>29.985158255691658</v>
      </c>
      <c r="I33" s="48">
        <f t="shared" ca="true" si="0"/>
        <v>23.295217742911063</v>
      </c>
      <c r="J33" s="103">
        <f ca="true">J99</f>
        <v>55.155722165849141</v>
      </c>
      <c r="K33" s="46">
        <f t="shared" ref="K33:M34" ca="true" si="1">K99</f>
        <v>27.177585919498668</v>
      </c>
      <c r="L33" s="47">
        <f t="shared" ca="true" si="1"/>
        <v>14.233390048416581</v>
      </c>
      <c r="M33" s="48">
        <f t="shared" ca="true" si="1"/>
        <v>3.4333018662356096</v>
      </c>
      <c r="N33" s="103">
        <f ca="true">O99</f>
        <v>58.740384700417174</v>
      </c>
      <c r="O33" s="46">
        <f t="shared" ref="O33:Q34" ca="true" si="2">P99</f>
        <v>34.781255037002204</v>
      </c>
      <c r="P33" s="47">
        <f t="shared" ca="true" si="2"/>
        <v>5.4688545192485094</v>
      </c>
      <c r="Q33" s="48">
        <f t="shared" ca="true" si="2"/>
        <v>1.0095057433321131</v>
      </c>
      <c r="R33" s="103">
        <f ca="true">T99</f>
        <v>83.536186053893815</v>
      </c>
      <c r="S33" s="46">
        <f t="shared" ref="S33:U34" ca="true" si="3">U99</f>
        <v>12.432641644246162</v>
      </c>
      <c r="T33" s="47">
        <f t="shared" ca="true" si="3"/>
        <v>4.0311723018600247</v>
      </c>
      <c r="U33" s="48">
        <f t="shared" ca="true" si="3"/>
        <v>0</v>
      </c>
      <c r="V33" s="103">
        <f ca="true">Y99</f>
        <v>93.739195227210743</v>
      </c>
      <c r="W33" s="46">
        <f t="shared" ref="W33:Y34" ca="true" si="4">Z99</f>
        <v>5.0948180857590044</v>
      </c>
      <c r="X33" s="47">
        <f t="shared" ca="true" si="4"/>
        <v>1.1659866870302551</v>
      </c>
      <c r="Y33" s="48">
        <f t="shared" ca="true" si="4"/>
        <v>0</v>
      </c>
    </row>
    <row r="34" x14ac:dyDescent="0.2">
      <c r="B34" s="1735"/>
      <c r="C34" s="1736"/>
      <c r="D34" s="1738"/>
      <c r="E34" s="34">
        <f>C100</f>
        <v>2020</v>
      </c>
      <c r="F34" s="104">
        <f ca="true">E100</f>
        <v>55.239981803249393</v>
      </c>
      <c r="G34" s="51">
        <f t="shared" ca="true" si="0"/>
        <v>24.078334309349554</v>
      </c>
      <c r="H34" s="52">
        <f t="shared" ca="true" si="0"/>
        <v>15.086910934382104</v>
      </c>
      <c r="I34" s="53">
        <f t="shared" ca="true" si="0"/>
        <v>5.5947729530189463</v>
      </c>
      <c r="J34" s="104">
        <f ca="true">J100</f>
        <v>55.656194040981461</v>
      </c>
      <c r="K34" s="51">
        <f t="shared" ca="true" si="1"/>
        <v>27.424189841133533</v>
      </c>
      <c r="L34" s="52">
        <f t="shared" ca="true" si="1"/>
        <v>14.634607579232011</v>
      </c>
      <c r="M34" s="53">
        <f t="shared" ca="true" si="1"/>
        <v>2.2850085386529884</v>
      </c>
      <c r="N34" s="104">
        <f ca="true">O100</f>
        <v>55.340337695049293</v>
      </c>
      <c r="O34" s="51">
        <f t="shared" ca="true" si="2"/>
        <v>32.768025082267911</v>
      </c>
      <c r="P34" s="52">
        <f t="shared" ca="true" si="2"/>
        <v>11.083131910032918</v>
      </c>
      <c r="Q34" s="53">
        <f t="shared" ca="true" si="2"/>
        <v>0.80850531264987424</v>
      </c>
      <c r="R34" s="104">
        <f ca="true">T100</f>
        <v>82.973790501466326</v>
      </c>
      <c r="S34" s="51">
        <f t="shared" ca="true" si="3"/>
        <v>12.348940643566793</v>
      </c>
      <c r="T34" s="52">
        <f t="shared" ca="true" si="3"/>
        <v>4.3708712218398205</v>
      </c>
      <c r="U34" s="53">
        <f t="shared" ca="true" si="3"/>
        <v>0.30639763312706236</v>
      </c>
      <c r="V34" s="104">
        <f ca="true">Y100</f>
        <v>94.637201760895948</v>
      </c>
      <c r="W34" s="51">
        <f t="shared" ca="true" si="4"/>
        <v>5.1436256301150181</v>
      </c>
      <c r="X34" s="52">
        <f t="shared" ca="true" si="4"/>
        <v>0.21917260898902668</v>
      </c>
      <c r="Y34" s="53">
        <f t="shared" ca="true" si="4"/>
        <v>0</v>
      </c>
    </row>
    <row r="35" x14ac:dyDescent="0.2">
      <c r="F35" s="36"/>
      <c r="H35" s="39"/>
    </row>
    <row r="36" x14ac:dyDescent="0.2">
      <c r="B36" s="1733" t="s">
        <v>6</v>
      </c>
      <c r="C36" s="1734"/>
      <c r="D36" s="1737" t="s">
        <v>25</v>
      </c>
      <c r="E36" s="33">
        <f>C199</f>
        <v>2000</v>
      </c>
      <c r="F36" s="103">
        <f ca="true">E199</f>
        <v>45.156553179087183</v>
      </c>
      <c r="G36" s="46">
        <f t="shared" ref="G36:I37" ca="true" si="5">F199</f>
        <v>47.883606197968987</v>
      </c>
      <c r="H36" s="47">
        <f t="shared" ca="true" si="5"/>
        <v>6.4323484775921429</v>
      </c>
      <c r="I36" s="48">
        <f t="shared" ca="true" si="5"/>
        <v>0.52749214535168676</v>
      </c>
      <c r="J36" s="103">
        <f ca="true">J199</f>
        <v>53.014234966284633</v>
      </c>
      <c r="K36" s="46">
        <f t="shared" ref="K36:M37" ca="true" si="6">K199</f>
        <v>44.939888195978703</v>
      </c>
      <c r="L36" s="47">
        <f t="shared" ca="true" si="6"/>
        <v>1.7166635934972732</v>
      </c>
      <c r="M36" s="48">
        <f t="shared" ca="true" si="6"/>
        <v>0.3292132442393978</v>
      </c>
      <c r="N36" s="103">
        <f ca="true">O199</f>
        <v>79.141497664856956</v>
      </c>
      <c r="O36" s="46">
        <f t="shared" ref="O36:Q37" ca="true" si="7">P199</f>
        <v>18.920772029228271</v>
      </c>
      <c r="P36" s="47">
        <f t="shared" ca="true" si="7"/>
        <v>1.4709263831969253</v>
      </c>
      <c r="Q36" s="48">
        <f t="shared" ca="true" si="7"/>
        <v>0.46680392271784399</v>
      </c>
      <c r="R36" s="103">
        <f ca="true">T199</f>
        <v>91.631072634044145</v>
      </c>
      <c r="S36" s="46">
        <f t="shared" ref="S36:U37" ca="true" si="8">U199</f>
        <v>8.2126137306849358</v>
      </c>
      <c r="T36" s="47">
        <f t="shared" ca="true" si="8"/>
        <v>0.15631363527091935</v>
      </c>
      <c r="U36" s="48">
        <f t="shared" ca="true" si="8"/>
        <v>0</v>
      </c>
      <c r="V36" s="103">
        <f ca="true">Y199</f>
        <v>94.941843954479296</v>
      </c>
      <c r="W36" s="46">
        <f t="shared" ref="W36:Y37" ca="true" si="9">Z199</f>
        <v>3.8089264035810766</v>
      </c>
      <c r="X36" s="47">
        <f t="shared" ca="true" si="9"/>
        <v>1.2492296419396212</v>
      </c>
      <c r="Y36" s="48">
        <f t="shared" ca="true" si="9"/>
        <v>0</v>
      </c>
    </row>
    <row r="37" x14ac:dyDescent="0.2">
      <c r="B37" s="1735"/>
      <c r="C37" s="1736"/>
      <c r="D37" s="1738"/>
      <c r="E37" s="34">
        <f>C200</f>
        <v>2020</v>
      </c>
      <c r="F37" s="104">
        <f ca="true">E200</f>
        <v>36.611647491254374</v>
      </c>
      <c r="G37" s="51">
        <f t="shared" ca="true" si="5"/>
        <v>38.822664426521712</v>
      </c>
      <c r="H37" s="52">
        <f t="shared" ca="true" si="5"/>
        <v>20.846315478030135</v>
      </c>
      <c r="I37" s="53">
        <f t="shared" ca="true" si="5"/>
        <v>3.7193726041937794</v>
      </c>
      <c r="J37" s="104">
        <f ca="true">J200</f>
        <v>51.052932986241402</v>
      </c>
      <c r="K37" s="51">
        <f t="shared" ca="true" si="6"/>
        <v>43.277302821357168</v>
      </c>
      <c r="L37" s="52">
        <f t="shared" ca="true" si="6"/>
        <v>5.622398373406611</v>
      </c>
      <c r="M37" s="53">
        <f t="shared" ca="true" si="6"/>
        <v>4.7365818994826725E-2</v>
      </c>
      <c r="N37" s="104">
        <f ca="true">O200</f>
        <v>79.432281337533965</v>
      </c>
      <c r="O37" s="51">
        <f t="shared" ca="true" si="7"/>
        <v>18.990291203654845</v>
      </c>
      <c r="P37" s="52">
        <f t="shared" ca="true" si="7"/>
        <v>1.4796526326580448</v>
      </c>
      <c r="Q37" s="53">
        <f t="shared" ca="true" si="7"/>
        <v>9.7774826153141703E-2</v>
      </c>
      <c r="R37" s="104">
        <f ca="true">T200</f>
        <v>91.088072341703267</v>
      </c>
      <c r="S37" s="51">
        <f t="shared" ca="true" si="8"/>
        <v>8.16394626965395</v>
      </c>
      <c r="T37" s="52">
        <f t="shared" ca="true" si="8"/>
        <v>0.74798138864278485</v>
      </c>
      <c r="U37" s="53">
        <f t="shared" ca="true" si="8"/>
        <v>0</v>
      </c>
      <c r="V37" s="104">
        <f ca="true">Y200</f>
        <v>96.142889427828976</v>
      </c>
      <c r="W37" s="51">
        <f t="shared" ca="true" si="9"/>
        <v>3.8571105721710239</v>
      </c>
      <c r="X37" s="52">
        <f t="shared" ca="true" si="9"/>
        <v>0</v>
      </c>
      <c r="Y37" s="53">
        <f t="shared" ca="true" si="9"/>
        <v>0</v>
      </c>
    </row>
    <row r="38" x14ac:dyDescent="0.2">
      <c r="F38" s="36"/>
      <c r="G38" s="36"/>
      <c r="H38" s="39"/>
      <c r="I38" s="39"/>
    </row>
    <row r="39" x14ac:dyDescent="0.2">
      <c r="B39" s="1733" t="s">
        <v>7</v>
      </c>
      <c r="C39" s="1734"/>
      <c r="D39" s="1737" t="s">
        <v>25</v>
      </c>
      <c r="E39" s="33">
        <f>C299</f>
        <v>2000</v>
      </c>
      <c r="F39" s="103">
        <f ca="true">E299</f>
        <v>29.386501179579355</v>
      </c>
      <c r="G39" s="46">
        <f t="shared" ref="G39:I40" ca="true" si="10">F299</f>
        <v>7.5430624593285396</v>
      </c>
      <c r="H39" s="47">
        <f t="shared" ca="true" si="10"/>
        <v>29.077363279987367</v>
      </c>
      <c r="I39" s="48">
        <f t="shared" ca="true" si="10"/>
        <v>33.99307308110474</v>
      </c>
      <c r="J39" s="103">
        <f ca="true">J299</f>
        <v>29.266048265767392</v>
      </c>
      <c r="K39" s="46">
        <f t="shared" ref="K39:M40" ca="true" si="11">K299</f>
        <v>6.1030997190147129</v>
      </c>
      <c r="L39" s="47">
        <f t="shared" ca="true" si="11"/>
        <v>39.869695104162929</v>
      </c>
      <c r="M39" s="48">
        <f t="shared" ca="true" si="11"/>
        <v>24.761156911054968</v>
      </c>
      <c r="N39" s="103">
        <f ca="true">O299</f>
        <v>51.617291828212629</v>
      </c>
      <c r="O39" s="46">
        <f t="shared" ref="O39:Q40" ca="true" si="12">P299</f>
        <v>12.955016494295354</v>
      </c>
      <c r="P39" s="47">
        <f t="shared" ca="true" si="12"/>
        <v>25.649637375062639</v>
      </c>
      <c r="Q39" s="48">
        <f t="shared" ca="true" si="12"/>
        <v>9.778054302429382</v>
      </c>
      <c r="R39" s="103">
        <f ca="true">T299</f>
        <v>61.845529095882831</v>
      </c>
      <c r="S39" s="46">
        <f t="shared" ref="S39:U40" ca="true" si="13">U299</f>
        <v>14.498141926526696</v>
      </c>
      <c r="T39" s="47">
        <f t="shared" ca="true" si="13"/>
        <v>22.515409553756399</v>
      </c>
      <c r="U39" s="48">
        <f t="shared" ca="true" si="13"/>
        <v>1.1409194238340774</v>
      </c>
      <c r="V39" s="103">
        <f ca="true">Y299</f>
        <v>76.877122084241407</v>
      </c>
      <c r="W39" s="46">
        <f t="shared" ref="W39:Y40" ca="true" si="14">Z299</f>
        <v>12.300943326325028</v>
      </c>
      <c r="X39" s="47">
        <f t="shared" ca="true" si="14"/>
        <v>9.7580104001114734</v>
      </c>
      <c r="Y39" s="48">
        <f t="shared" ca="true" si="14"/>
        <v>1.0639241893220959</v>
      </c>
    </row>
    <row r="40" x14ac:dyDescent="0.2">
      <c r="B40" s="1735"/>
      <c r="C40" s="1736"/>
      <c r="D40" s="1738"/>
      <c r="E40" s="34">
        <f>C300</f>
        <v>2020</v>
      </c>
      <c r="F40" s="104">
        <f ca="true">E300</f>
        <v>65.173760847591879</v>
      </c>
      <c r="G40" s="51">
        <f t="shared" ca="true" si="10"/>
        <v>16.72910108551288</v>
      </c>
      <c r="H40" s="52">
        <f t="shared" ca="true" si="10"/>
        <v>10.029133937249753</v>
      </c>
      <c r="I40" s="53">
        <f t="shared" ca="true" si="10"/>
        <v>8.0680041296454874</v>
      </c>
      <c r="J40" s="104">
        <f ca="true">J300</f>
        <v>68.911957440951824</v>
      </c>
      <c r="K40" s="51">
        <f t="shared" ca="true" si="11"/>
        <v>14.370800740685475</v>
      </c>
      <c r="L40" s="52">
        <f t="shared" ca="true" si="11"/>
        <v>13.843459254791014</v>
      </c>
      <c r="M40" s="53">
        <f t="shared" ca="true" si="11"/>
        <v>2.8737825635716945</v>
      </c>
      <c r="N40" s="104">
        <f ca="true">O300</f>
        <v>65.650803717779951</v>
      </c>
      <c r="O40" s="51">
        <f t="shared" ca="true" si="12"/>
        <v>16.477176831712846</v>
      </c>
      <c r="P40" s="52">
        <f t="shared" ca="true" si="12"/>
        <v>15.761256824657949</v>
      </c>
      <c r="Q40" s="53">
        <f t="shared" ca="true" si="12"/>
        <v>2.1107626258492473</v>
      </c>
      <c r="R40" s="104">
        <f ca="true">T300</f>
        <v>63.09008097331926</v>
      </c>
      <c r="S40" s="51">
        <f t="shared" ca="true" si="13"/>
        <v>14.789896076224801</v>
      </c>
      <c r="T40" s="52">
        <f t="shared" ca="true" si="13"/>
        <v>17.981765687332569</v>
      </c>
      <c r="U40" s="53">
        <f t="shared" ca="true" si="13"/>
        <v>4.1382572631233643</v>
      </c>
      <c r="V40" s="104">
        <f ca="true">Y300</f>
        <v>68.821124541158795</v>
      </c>
      <c r="W40" s="51">
        <f t="shared" ca="true" si="14"/>
        <v>11.011920447634488</v>
      </c>
      <c r="X40" s="52">
        <f t="shared" ca="true" si="14"/>
        <v>19.140041786682644</v>
      </c>
      <c r="Y40" s="53">
        <f t="shared" ca="true" si="14"/>
        <v>1.0269132245240646</v>
      </c>
    </row>
    <row r="97" s="40" customFormat="true" ht="16.5" customHeight="true" x14ac:dyDescent="0.2">
      <c r="A97" s="1748" t="s">
        <v>5</v>
      </c>
      <c r="B97" s="1748"/>
      <c r="C97" s="1748"/>
      <c r="D97" s="1745" t="s">
        <v>0</v>
      </c>
      <c r="E97" s="1746"/>
      <c r="F97" s="1746"/>
      <c r="G97" s="1746"/>
      <c r="H97" s="1747"/>
      <c r="I97" s="1745" t="s">
        <v>1</v>
      </c>
      <c r="J97" s="1746"/>
      <c r="K97" s="1746"/>
      <c r="L97" s="1746"/>
      <c r="M97" s="1747"/>
      <c r="N97" s="1745" t="s">
        <v>2</v>
      </c>
      <c r="O97" s="1746"/>
      <c r="P97" s="1746"/>
      <c r="Q97" s="1746"/>
      <c r="R97" s="1747"/>
      <c r="S97" s="1745" t="s">
        <v>3</v>
      </c>
      <c r="T97" s="1746"/>
      <c r="U97" s="1746"/>
      <c r="V97" s="1746"/>
      <c r="W97" s="1747"/>
      <c r="X97" s="1745" t="s">
        <v>4</v>
      </c>
      <c r="Y97" s="1746"/>
      <c r="Z97" s="1746"/>
      <c r="AA97" s="1746"/>
      <c r="AB97" s="1747"/>
    </row>
    <row r="98" s="44" customFormat="true" ht="22.5" customHeight="true" x14ac:dyDescent="0.2">
      <c r="A98" s="1749"/>
      <c r="B98" s="1749"/>
      <c r="C98" s="1749"/>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753" t="s">
        <v>10</v>
      </c>
      <c r="B99" s="1754"/>
      <c r="C99" s="209">
        <v>2000</v>
      </c>
      <c r="D99" s="56">
        <f ca="true">IF((D101+H101)&gt;100,D101*100/(D101+H101),D101)</f>
        <v>46.719624001397278</v>
      </c>
      <c r="E99" s="105">
        <f ca="true">D99*AVERAGEIF(E105:E116,"&gt;0")/100</f>
        <v>32.537140299703182</v>
      </c>
      <c r="F99" s="58">
        <f ca="true">D99*(100-AVERAGEIF(E105:E116,"&gt;0"))/100</f>
        <v>14.182483701694098</v>
      </c>
      <c r="G99" s="59">
        <f ca="true">100-(E99+F99+H99)</f>
        <v>29.985158255691658</v>
      </c>
      <c r="H99" s="60">
        <f ca="true">IF((D101+H101)&gt;100,H101*100/(D101+H101),H101)</f>
        <v>23.295217742911063</v>
      </c>
      <c r="I99" s="56">
        <f ca="true">IF((I101+M101)&gt;100,I101*100/(I101+M101),I101)</f>
        <v>82.333308085347809</v>
      </c>
      <c r="J99" s="105">
        <f ca="true">I99*AVERAGEIF(J105:J116,"&gt;0")/100</f>
        <v>55.155722165849141</v>
      </c>
      <c r="K99" s="61">
        <f ca="true">I99*(100-AVERAGEIF(J105:J116,"&gt;0"))/100</f>
        <v>27.177585919498668</v>
      </c>
      <c r="L99" s="62">
        <f ca="true">100-(J99+K99+M99)</f>
        <v>14.233390048416581</v>
      </c>
      <c r="M99" s="63">
        <f ca="true">IF((I101+M101)&gt;100,M101*100/(I101+M101),M101)</f>
        <v>3.4333018662356096</v>
      </c>
      <c r="N99" s="56">
        <f ca="true">IF((N101+R101)&gt;100,N101*100/(N101+R101),N101)</f>
        <v>93.521639737419378</v>
      </c>
      <c r="O99" s="105">
        <f ca="true">N99*AVERAGEIF(O105:O116,"&gt;0")/100</f>
        <v>58.740384700417174</v>
      </c>
      <c r="P99" s="61">
        <f ca="true">N99*(100-AVERAGEIF(O105:O116,"&gt;0"))/100</f>
        <v>34.781255037002204</v>
      </c>
      <c r="Q99" s="62">
        <f ca="true">100-(O99+P99+R99)</f>
        <v>5.4688545192485094</v>
      </c>
      <c r="R99" s="63">
        <f ca="true">IF((N101+R101)&gt;100,R101*100/(N101+R101),R101)</f>
        <v>1.0095057433321131</v>
      </c>
      <c r="S99" s="56">
        <f ca="true">IF((S101+W101)&gt;100,S101*100/(S101+W101),S101)</f>
        <v>95.968827698139975</v>
      </c>
      <c r="T99" s="105">
        <f ca="true">S99*AVERAGEIF(T105:T116,"&gt;0")/100</f>
        <v>83.536186053893815</v>
      </c>
      <c r="U99" s="61">
        <f ca="true">S99*(100-AVERAGEIF(T105:T116,"&gt;0"))/100</f>
        <v>12.432641644246162</v>
      </c>
      <c r="V99" s="62">
        <f ca="true">100-(T99+U99+W99)</f>
        <v>4.0311723018600247</v>
      </c>
      <c r="W99" s="63">
        <f ca="true">IF((S101+W101)&gt;100,W101*100/(S101+W101),W101)</f>
        <v>0</v>
      </c>
      <c r="X99" s="56">
        <f ca="true">IF((X101+AB101)&gt;100,X101*100/(X101+AB101),X101)</f>
        <v>98.834013312969745</v>
      </c>
      <c r="Y99" s="105">
        <f ca="true">X99*AVERAGEIF(Y105:Y116,"&gt;0")/100</f>
        <v>93.739195227210743</v>
      </c>
      <c r="Z99" s="61">
        <f ca="true">X99*(100-AVERAGEIF(Y105:Y116,"&gt;0"))/100</f>
        <v>5.0948180857590044</v>
      </c>
      <c r="AA99" s="62">
        <f ca="true">100-(Y99+Z99+AB99)</f>
        <v>1.1659866870302551</v>
      </c>
      <c r="AB99" s="63">
        <f ca="true">IF((X101+AB101)&gt;100,AB101*100/(X101+AB101),AB101)</f>
        <v>0</v>
      </c>
    </row>
    <row r="100" s="64" customFormat="true" ht="15" customHeight="true" x14ac:dyDescent="0.2">
      <c r="A100" s="1755"/>
      <c r="B100" s="1756"/>
      <c r="C100" s="210">
        <v>2020</v>
      </c>
      <c r="D100" s="65">
        <f ca="true">IF((D102+H102)&gt;100,D102*100/(D102+H102),D102)</f>
        <v>79.31831611259895</v>
      </c>
      <c r="E100" s="106">
        <f ca="true">D100*AVERAGEIF(E105:E116,"&gt;0")/100</f>
        <v>55.239981803249393</v>
      </c>
      <c r="F100" s="67">
        <f ca="true">D100*(100-AVERAGEIF(E105:E116,"&gt;0"))/100</f>
        <v>24.078334309349554</v>
      </c>
      <c r="G100" s="68">
        <f ca="true">100-(E100+F100+H100)</f>
        <v>15.086910934382104</v>
      </c>
      <c r="H100" s="69">
        <f ca="true">IF((D102+H102)&gt;100,H102*100/(D102+H102),H102)</f>
        <v>5.5947729530189463</v>
      </c>
      <c r="I100" s="65">
        <f ca="true">IF((I102+M102)&gt;100,I102*100/(I102+M102),I102)</f>
        <v>83.080383882115001</v>
      </c>
      <c r="J100" s="106">
        <f ca="true">I100*AVERAGEIF(J105:J116,"&gt;0")/100</f>
        <v>55.656194040981461</v>
      </c>
      <c r="K100" s="67">
        <f ca="true">I100*(100-AVERAGEIF(J105:J116,"&gt;0"))/100</f>
        <v>27.424189841133533</v>
      </c>
      <c r="L100" s="68">
        <f ca="true">100-(J100+K100+M100)</f>
        <v>14.634607579232011</v>
      </c>
      <c r="M100" s="69">
        <f ca="true">IF((I102+M102)&gt;100,M102*100/(I102+M102),M102)</f>
        <v>2.2850085386529884</v>
      </c>
      <c r="N100" s="65">
        <f ca="true">IF((N102+R102)&gt;100,N102*100/(N102+R102),N102)</f>
        <v>88.108362777317211</v>
      </c>
      <c r="O100" s="106">
        <f ca="true">N100*AVERAGEIF(O105:O116,"&gt;0")/100</f>
        <v>55.340337695049293</v>
      </c>
      <c r="P100" s="67">
        <f ca="true">N100*(100-AVERAGEIF(O105:O116,"&gt;0"))/100</f>
        <v>32.768025082267911</v>
      </c>
      <c r="Q100" s="68">
        <f ca="true">100-(O100+P100+R100)</f>
        <v>11.083131910032918</v>
      </c>
      <c r="R100" s="69">
        <f ca="true">IF((N102+R102)&gt;100,R102*100/(N102+R102),R102)</f>
        <v>0.80850531264987424</v>
      </c>
      <c r="S100" s="65">
        <f ca="true">IF((S102+W102)&gt;100,S102*100/(S102+W102),S102)</f>
        <v>95.322731145033117</v>
      </c>
      <c r="T100" s="106">
        <f ca="true">S100*AVERAGEIF(T105:T116,"&gt;0")/100</f>
        <v>82.973790501466326</v>
      </c>
      <c r="U100" s="67">
        <f ca="true">S100*(100-AVERAGEIF(T105:T116,"&gt;0"))/100</f>
        <v>12.348940643566793</v>
      </c>
      <c r="V100" s="68">
        <f ca="true">100-(T100+U100+W100)</f>
        <v>4.3708712218398205</v>
      </c>
      <c r="W100" s="69">
        <f ca="true">IF((S102+W102)&gt;100,W102*100/(S102+W102),W102)</f>
        <v>0.30639763312706236</v>
      </c>
      <c r="X100" s="65">
        <f ca="true">IF((X102+AB102)&gt;100,X102*100/(X102+AB102),X102)</f>
        <v>99.780827391010973</v>
      </c>
      <c r="Y100" s="106">
        <f ca="true">X100*AVERAGEIF(Y105:Y116,"&gt;0")/100</f>
        <v>94.637201760895948</v>
      </c>
      <c r="Z100" s="67">
        <f ca="true">X100*(100-AVERAGEIF(Y105:Y116,"&gt;0"))/100</f>
        <v>5.1436256301150181</v>
      </c>
      <c r="AA100" s="68">
        <f ca="true">100-(Y100+Z100+AB100)</f>
        <v>0.21917260898902668</v>
      </c>
      <c r="AB100" s="69">
        <f ca="true">IF((X102+AB102)&gt;100,AB102*100/(X102+AB102),AB102)</f>
        <v>0</v>
      </c>
    </row>
    <row r="101" hidden="true" x14ac:dyDescent="0.2">
      <c r="A101" s="1757" t="s">
        <v>12</v>
      </c>
      <c r="B101" s="1758"/>
      <c r="C101" s="70">
        <f>MinRegYear(C99,C105:C116)</f>
        <v>2001</v>
      </c>
      <c r="D101" s="71">
        <f ca="true">IF(MAX(C105:C116)-MIN(C105:C116)&lt;5,AVERAGEIF(C105:C116,"&gt;0",D105:D116),
IF(FORECAST($C101,D$105:D$116,$C$105:$C$116)&lt;0,0,
IF(FORECAST($C101,D$105:D$116,$C$105:$C$116)&gt;100,100,
FORECAST($C101,D$105:D$116,$C$105:$C$116))))</f>
        <v>46.719624001397278</v>
      </c>
      <c r="E101" s="72"/>
      <c r="F101" s="73"/>
      <c r="G101" s="73"/>
      <c r="H101" s="74">
        <f ca="true">IF(MAX(C105:C116)-MIN(C105:C116)&lt;5,AVERAGEIF(C105:C116,"&gt;0",H105:H116),
IF(FORECAST($C101,H$105:H$116,$C$105:$C$116)&lt;0,0,
IF(FORECAST($C101,H$105:H$116,$C$105:$C$116)&gt;100,100,
FORECAST($C101,H$105:H$116,$C$105:$C$116))))</f>
        <v>23.295217742911063</v>
      </c>
      <c r="I101" s="71">
        <f ca="true">IF(MAX(C105:C116)-MIN(C105:C116)&lt;5,AVERAGEIF(C105:C116,"&gt;0",I105:I116),
IF(FORECAST($C101,I$105:I$116,$C$105:$C$116)&lt;0,0,
IF(FORECAST($C101,I$105:I$116,$C$105:$C$116)&gt;100,100,
FORECAST($C101,I$105:I$116,$C$105:$C$116))))</f>
        <v>82.333308085347809</v>
      </c>
      <c r="J101" s="72"/>
      <c r="K101" s="73"/>
      <c r="L101" s="73"/>
      <c r="M101" s="74">
        <f ca="true">IF(MAX(C105:C116)-MIN(C105:C116)&lt;5,AVERAGEIF(C105:C116,"&gt;0",M105:M116),
IF(FORECAST($C101,M$105:M$116,$C$105:$C$116)&lt;0,0,
IF(FORECAST($C101,M$105:M$116,$C$105:$C$116)&gt;100,100,
FORECAST($C101,M$105:M$116,$C$105:$C$116))))</f>
        <v>3.4333018662356096</v>
      </c>
      <c r="N101" s="71">
        <f ca="true">IF(MAX(C105:C116)-MIN(C105:C116)&lt;5,AVERAGEIF(C105:C116,"&gt;0",N105:N116),
IF(FORECAST($C101,N$105:N$116,$C$105:$C$116)&lt;0,0,
IF(FORECAST($C101,N$105:N$116,$C$105:$C$116)&gt;100,100,
FORECAST($C101,N$105:N$116,$C$105:$C$116))))</f>
        <v>93.521639737419378</v>
      </c>
      <c r="O101" s="72"/>
      <c r="P101" s="73"/>
      <c r="Q101" s="73"/>
      <c r="R101" s="74">
        <f ca="true">IF(MAX(C105:C116)-MIN(C105:C116)&lt;5,AVERAGEIF(C105:C116,"&gt;0",R105:R116),
IF(FORECAST($C101,R$105:R$116,$C$105:$C$116)&lt;0,0,
IF(FORECAST($C101,R$105:R$116,$C$105:$C$116)&gt;100,100,
FORECAST($C101,R$105:R$116,$C$105:$C$116))))</f>
        <v>1.0095057433321131</v>
      </c>
      <c r="S101" s="71">
        <f ca="true">IF(MAX(C105:C116)-MIN(C105:C116)&lt;5,AVERAGEIF(C105:C116,"&gt;0",S105:S116),
IF(FORECAST($C101,S$105:S$116,$C$105:$C$116)&lt;0,0,
IF(FORECAST($C101,S$105:S$116,$C$105:$C$116)&gt;100,100,
FORECAST($C101,S$105:S$116,$C$105:$C$116))))</f>
        <v>95.968827698139975</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98.834013312969745</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759"/>
      <c r="B102" s="1760"/>
      <c r="C102" s="49">
        <f>MaxRegYear(C100,C105:C116)</f>
        <v>2018</v>
      </c>
      <c r="D102" s="75">
        <f ca="true">IF(MAX(C105:C116)-MIN(C105:C116)&lt;5,AVERAGEIF(C105:C116,"&gt;0",D105:D116),
IF(FORECAST($C102,D$105:D$116,$C$105:$C$116)&lt;0,0,
IF(FORECAST($C102,D$105:D$116,$C$105:$C$116)&gt;100,100,
FORECAST($C102,D$105:D$116,$C$105:$C$116))))</f>
        <v>79.31831611259895</v>
      </c>
      <c r="E102" s="76"/>
      <c r="F102" s="77"/>
      <c r="G102" s="77"/>
      <c r="H102" s="78">
        <f ca="true">IF(MAX(C105:C116)-MIN(C105:C116)&lt;5,AVERAGEIF(C105:C116,"&gt;0",H105:H116),
IF(FORECAST($C102,H$105:H$116,$C$105:$C$116)&lt;0,0,
IF(FORECAST($C102,H$105:H$116,$C$105:$C$116)&gt;100,100,
FORECAST($C102,H$105:H$116,$C$105:$C$116))))</f>
        <v>5.5947729530189463</v>
      </c>
      <c r="I102" s="75">
        <f ca="true">IF(MAX(C105:C116)-MIN(C105:C116)&lt;5,AVERAGEIF(C105:C116,"&gt;0",I105:I116),
IF(FORECAST($C102,I$105:I$116,$C$105:$C$116)&lt;0,0,
IF(FORECAST($C102,I$105:I$116,$C$105:$C$116)&gt;100,100,
FORECAST($C102,I$105:I$116,$C$105:$C$116))))</f>
        <v>83.080383882115001</v>
      </c>
      <c r="J102" s="76"/>
      <c r="K102" s="77"/>
      <c r="L102" s="77"/>
      <c r="M102" s="78">
        <f ca="true">IF(MAX(C105:C116)-MIN(C105:C116)&lt;5,AVERAGEIF(C105:C116,"&gt;0",M105:M116),
IF(FORECAST($C102,M$105:M$116,$C$105:$C$116)&lt;0,0,
IF(FORECAST($C102,M$105:M$116,$C$105:$C$116)&gt;100,100,
FORECAST($C102,M$105:M$116,$C$105:$C$116))))</f>
        <v>2.2850085386529884</v>
      </c>
      <c r="N102" s="75">
        <f ca="true">IF(MAX(C105:C116)-MIN(C105:C116)&lt;5,AVERAGEIF(C105:C116,"&gt;0",N105:N116),
IF(FORECAST($C102,N$105:N$116,$C$105:$C$116)&lt;0,0,
IF(FORECAST($C102,N$105:N$116,$C$105:$C$116)&gt;100,100,
FORECAST($C102,N$105:N$116,$C$105:$C$116))))</f>
        <v>88.108362777317211</v>
      </c>
      <c r="O102" s="76"/>
      <c r="P102" s="77"/>
      <c r="Q102" s="77"/>
      <c r="R102" s="78">
        <f ca="true">IF(MAX(C105:C116)-MIN(C105:C116)&lt;5,AVERAGEIF(C105:C116,"&gt;0",R105:R116),
IF(FORECAST($C102,R$105:R$116,$C$105:$C$116)&lt;0,0,
IF(FORECAST($C102,R$105:R$116,$C$105:$C$116)&gt;100,100,
FORECAST($C102,R$105:R$116,$C$105:$C$116))))</f>
        <v>0.80850531264987424</v>
      </c>
      <c r="S102" s="75">
        <f ca="true">IF(MAX(C105:C116)-MIN(C105:C116)&lt;5,AVERAGEIF(C105:C116,"&gt;0",S105:S116),
IF(FORECAST($C102,S$105:S$116,$C$105:$C$116)&lt;0,0,
IF(FORECAST($C102,S$105:S$116,$C$105:$C$116)&gt;100,100,
FORECAST($C102,S$105:S$116,$C$105:$C$116))))</f>
        <v>95.322731145033117</v>
      </c>
      <c r="T102" s="76"/>
      <c r="U102" s="77"/>
      <c r="V102" s="77"/>
      <c r="W102" s="78">
        <f ca="true">IF(MAX(C105:C116)-MIN(C105:C116)&lt;5,AVERAGEIF(C105:C116,"&gt;0",W105:W116),
IF(FORECAST($C102,W$105:W$116,$C$105:$C$116)&lt;0,0,
IF(FORECAST($C102,W$105:W$116,$C$105:$C$116)&gt;100,100,
FORECAST($C102,W$105:W$116,$C$105:$C$116))))</f>
        <v>0.30639763312706236</v>
      </c>
      <c r="X102" s="75">
        <f ca="true">IF(MAX(C105:C116)-MIN(C105:C116)&lt;5,AVERAGEIF(C105:C116,"&gt;0",X105:X116),
IF(FORECAST($C102,X$105:X$116,$C$105:$C$116)&lt;0,0,
IF(FORECAST($C102,X$105:X$116,$C$105:$C$116)&gt;100,100,
FORECAST($C102,X$105:X$116,$C$105:$C$116))))</f>
        <v>99.780827391010973</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49" t="s">
        <v>183</v>
      </c>
      <c r="C105" s="450">
        <v>2003</v>
      </c>
      <c r="D105" s="1">
        <f t="shared" ref="D105:D116" ca="true" si="15">IF(ISERROR(INDIRECT(CONCATENATE($B105,"!C122"))),"",INDIRECT(CONCATENATE($B105,"!C122")))</f>
        <v>50.554764249773811</v>
      </c>
      <c r="E105" s="88">
        <f t="shared" ref="E105:E116" ca="true" si="16">IF(ISERROR(INDIRECT(CONCATENATE($B105,"!C129"))),"",INDIRECT(CONCATENATE($B105,"!C129")))</f>
        <v>61.672956923836594</v>
      </c>
      <c r="F105" s="89"/>
      <c r="G105" s="89"/>
      <c r="H105" s="90">
        <f t="shared" ref="H105:H116" ca="true" si="17">IF(ISERROR(INDIRECT(CONCATENATE($B105,"!C127"))),"",INDIRECT(CONCATENATE($B105,"!C127")))</f>
        <v>21.212812473512031</v>
      </c>
      <c r="I105" s="1">
        <f t="shared" ref="I105:I116" ca="true" si="18">IF(ISERROR(INDIRECT(CONCATENATE($B105,"!D122"))),"",INDIRECT(CONCATENATE($B105,"!D122")))</f>
        <v>82.4211993555557</v>
      </c>
      <c r="J105" s="88">
        <f t="shared" ref="J105:J116" ca="true" si="19">IF(ISERROR(INDIRECT(CONCATENATE($B105,"!D129"))),"",INDIRECT(CONCATENATE($B105,"!D129")))</f>
        <v>65.517116230677416</v>
      </c>
      <c r="K105" s="89"/>
      <c r="L105" s="89"/>
      <c r="M105" s="90">
        <f t="shared" ref="M105:M116" ca="true" si="20">IF(ISERROR(INDIRECT(CONCATENATE($B105,"!D127"))),"",INDIRECT(CONCATENATE($B105,"!D127")))</f>
        <v>3.2982085335788209</v>
      </c>
      <c r="N105" s="1">
        <f t="shared" ref="N105:N116" ca="true" si="21">IF(ISERROR(INDIRECT(CONCATENATE($B105,"!E122"))),"",INDIRECT(CONCATENATE($B105,"!E122")))</f>
        <v>92.884783624466166</v>
      </c>
      <c r="O105" s="88">
        <f t="shared" ref="O105:O116" ca="true" si="22">IF(ISERROR(INDIRECT(CONCATENATE($B105,"!E129"))),"",INDIRECT(CONCATENATE($B105,"!E129")))</f>
        <v>48.176120733900419</v>
      </c>
      <c r="P105" s="89"/>
      <c r="Q105" s="89"/>
      <c r="R105" s="90">
        <f t="shared" ref="R105:R116" ca="true" si="23">IF(ISERROR(INDIRECT(CONCATENATE($B105,"!E127"))),"",INDIRECT(CONCATENATE($B105,"!E127")))</f>
        <v>0.98585863384008166</v>
      </c>
      <c r="S105" s="1">
        <f t="shared" ref="S105:S116" ca="true" si="24">IF(ISERROR(INDIRECT(CONCATENATE($B105,"!F122"))),"",INDIRECT(CONCATENATE($B105,"!F122")))</f>
        <v>95.892816338950908</v>
      </c>
      <c r="T105" s="88">
        <f t="shared" ref="T105:T116" ca="true" si="25">IF(ISERROR(INDIRECT(CONCATENATE($B105,"!F129"))),"",INDIRECT(CONCATENATE($B105,"!F129")))</f>
        <v>83.776491302989072</v>
      </c>
      <c r="U105" s="89"/>
      <c r="V105" s="89"/>
      <c r="W105" s="90">
        <f t="shared" ref="W105:W116" ca="true" si="26">IF(ISERROR(INDIRECT(CONCATENATE($B105,"!F127"))),"",INDIRECT(CONCATENATE($B105,"!F127")))</f>
        <v>0</v>
      </c>
      <c r="X105" s="1">
        <f t="shared" ref="X105:X116" ca="true" si="27">IF(ISERROR(INDIRECT(CONCATENATE($B105,"!G122"))),"",INDIRECT(CONCATENATE($B105,"!G122")))</f>
        <v>98.945403204504004</v>
      </c>
      <c r="Y105" s="88">
        <f t="shared" ref="Y105:Y116" ca="true" si="28">IF(ISERROR(INDIRECT(CONCATENATE($B105,"!G129"))),"",INDIRECT(CONCATENATE($B105,"!G129")))</f>
        <v>92.603777641186952</v>
      </c>
      <c r="Z105" s="89"/>
      <c r="AA105" s="89"/>
      <c r="AB105" s="90">
        <f t="shared" ref="AB105:AB116" ca="true" si="29">IF(ISERROR(INDIRECT(CONCATENATE($B105,"!G2127"))),"",INDIRECT(CONCATENATE($B105,"!G127")))</f>
        <v>0</v>
      </c>
    </row>
    <row r="106" x14ac:dyDescent="0.2">
      <c r="A106" s="87"/>
      <c r="B106" s="451" t="s">
        <v>302</v>
      </c>
      <c r="C106" s="452">
        <v>2016</v>
      </c>
      <c r="D106" s="2">
        <f t="shared" ca="true" si="15"/>
        <v>75.483175864222218</v>
      </c>
      <c r="E106" s="91">
        <f t="shared" ca="true" si="16"/>
        <v>77.613867382498029</v>
      </c>
      <c r="F106" s="89"/>
      <c r="G106" s="89"/>
      <c r="H106" s="92">
        <f t="shared" ca="true" si="17"/>
        <v>7.6771782224179841</v>
      </c>
      <c r="I106" s="2">
        <f t="shared" ca="true" si="18"/>
        <v>82.992492611907082</v>
      </c>
      <c r="J106" s="91">
        <f t="shared" ca="true" si="19"/>
        <v>68.464436189575082</v>
      </c>
      <c r="K106" s="89"/>
      <c r="L106" s="89"/>
      <c r="M106" s="92">
        <f t="shared" ca="true" si="20"/>
        <v>2.4201018713097522</v>
      </c>
      <c r="N106" s="2">
        <f t="shared" ca="true" si="21"/>
        <v>88.745218890270351</v>
      </c>
      <c r="O106" s="91">
        <f t="shared" ca="true" si="22"/>
        <v>77.442687630329502</v>
      </c>
      <c r="P106" s="89"/>
      <c r="Q106" s="89"/>
      <c r="R106" s="92">
        <f t="shared" ca="true" si="23"/>
        <v>0.83215242214189944</v>
      </c>
      <c r="S106" s="2">
        <f t="shared" ca="true" si="24"/>
        <v>95.398742504222128</v>
      </c>
      <c r="T106" s="91">
        <f t="shared" ca="true" si="25"/>
        <v>90.313758744970755</v>
      </c>
      <c r="U106" s="89"/>
      <c r="V106" s="89"/>
      <c r="W106" s="92">
        <f t="shared" ca="true" si="26"/>
        <v>0.26554461537678575</v>
      </c>
      <c r="X106" s="2">
        <f t="shared" ca="true" si="27"/>
        <v>99.669437499476714</v>
      </c>
      <c r="Y106" s="91">
        <f t="shared" ca="true" si="28"/>
        <v>97.08637473656654</v>
      </c>
      <c r="Z106" s="89"/>
      <c r="AA106" s="89"/>
      <c r="AB106" s="92">
        <f t="shared" ca="true" si="29"/>
        <v>0</v>
      </c>
    </row>
    <row r="107" x14ac:dyDescent="0.2">
      <c r="A107" s="87"/>
      <c r="B107" s="451"/>
      <c r="C107" s="45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51"/>
      <c r="C108" s="45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51"/>
      <c r="C109" s="45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51"/>
      <c r="C110" s="45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51"/>
      <c r="C111" s="452"/>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51"/>
      <c r="C112" s="452"/>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51"/>
      <c r="C113" s="45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51"/>
      <c r="C114" s="45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51"/>
      <c r="C115" s="45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53"/>
      <c r="C116" s="45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726" t="str">
        <f>CONCATENATE("National use of sanitation facilities, ",C99,"–",C100)</f>
        <v>National use of sanitation facilities, 2000–2020</v>
      </c>
      <c r="C118" s="1727"/>
      <c r="D118" s="1727"/>
      <c r="E118" s="1727"/>
      <c r="F118" s="1727"/>
      <c r="G118" s="1727"/>
      <c r="H118" s="1727"/>
      <c r="I118" s="1727"/>
      <c r="J118" s="1727"/>
      <c r="K118" s="1727"/>
      <c r="L118" s="1727"/>
      <c r="N118" s="98"/>
      <c r="O118" s="98"/>
      <c r="P118" s="98"/>
      <c r="Q118" s="98"/>
      <c r="R118" s="98"/>
      <c r="S118" s="1750" t="s">
        <v>11</v>
      </c>
      <c r="T118" s="1751"/>
      <c r="U118" s="1751"/>
      <c r="V118" s="1751"/>
      <c r="W118" s="1752"/>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748" t="s">
        <v>6</v>
      </c>
      <c r="B197" s="1748"/>
      <c r="C197" s="1748"/>
      <c r="D197" s="1745" t="s">
        <v>0</v>
      </c>
      <c r="E197" s="1746"/>
      <c r="F197" s="1746"/>
      <c r="G197" s="1746"/>
      <c r="H197" s="1747"/>
      <c r="I197" s="1745" t="s">
        <v>1</v>
      </c>
      <c r="J197" s="1746"/>
      <c r="K197" s="1746"/>
      <c r="L197" s="1746"/>
      <c r="M197" s="1747"/>
      <c r="N197" s="1745" t="s">
        <v>2</v>
      </c>
      <c r="O197" s="1746"/>
      <c r="P197" s="1746"/>
      <c r="Q197" s="1746"/>
      <c r="R197" s="1747"/>
      <c r="S197" s="1745" t="s">
        <v>3</v>
      </c>
      <c r="T197" s="1746"/>
      <c r="U197" s="1746"/>
      <c r="V197" s="1746"/>
      <c r="W197" s="1747"/>
      <c r="X197" s="1745" t="s">
        <v>4</v>
      </c>
      <c r="Y197" s="1746"/>
      <c r="Z197" s="1746"/>
      <c r="AA197" s="1746"/>
      <c r="AB197" s="1747"/>
    </row>
    <row r="198" s="44" customFormat="true" ht="22.5" customHeight="true" x14ac:dyDescent="0.2">
      <c r="A198" s="1761"/>
      <c r="B198" s="1761"/>
      <c r="C198" s="1761"/>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753" t="s">
        <v>10</v>
      </c>
      <c r="B199" s="1754"/>
      <c r="C199" s="209">
        <f>MinBase(C205:C216)</f>
        <v>2000</v>
      </c>
      <c r="D199" s="56">
        <f ca="true">IF((D201+H201)&gt;100,D201*100/(D201+H201),D201)</f>
        <v>93.04015937705617</v>
      </c>
      <c r="E199" s="105">
        <f ca="true">D199*AVERAGEIF(E205:E216,"&gt;0")/100</f>
        <v>45.156553179087183</v>
      </c>
      <c r="F199" s="58">
        <f ca="true">D199*(100-AVERAGEIF(E205:E216,"&gt;0"))/100</f>
        <v>47.883606197968987</v>
      </c>
      <c r="G199" s="59">
        <f ca="true">100-(E199+F199+H199)</f>
        <v>6.4323484775921429</v>
      </c>
      <c r="H199" s="60">
        <f ca="true">IF((D201+H201)&gt;100,H201*100/(D201+H201),H201)</f>
        <v>0.52749214535168676</v>
      </c>
      <c r="I199" s="56">
        <f ca="true">IF((I201+M201)&gt;100,I201*100/(I201+M201),I201)</f>
        <v>97.954123162263329</v>
      </c>
      <c r="J199" s="105">
        <f ca="true">I199*AVERAGEIF(J205:J216,"&gt;0")/100</f>
        <v>53.014234966284633</v>
      </c>
      <c r="K199" s="61">
        <f ca="true">I199*(100-AVERAGEIF(J205:J216,"&gt;0"))/100</f>
        <v>44.939888195978703</v>
      </c>
      <c r="L199" s="62">
        <f ca="true">100-(J199+K199+M199)</f>
        <v>1.7166635934972732</v>
      </c>
      <c r="M199" s="63">
        <f ca="true">IF((I201+M201)&gt;100,M201*100/(I201+M201),M201)</f>
        <v>0.3292132442393978</v>
      </c>
      <c r="N199" s="56">
        <f ca="true">IF((N201+R201)&gt;100,N201*100/(N201+R201),N201)</f>
        <v>98.062269694085231</v>
      </c>
      <c r="O199" s="105">
        <f ca="true">N199*AVERAGEIF(O205:O216,"&gt;0")/100</f>
        <v>79.141497664856956</v>
      </c>
      <c r="P199" s="61">
        <f ca="true">N199*(100-AVERAGEIF(O205:O216,"&gt;0"))/100</f>
        <v>18.920772029228271</v>
      </c>
      <c r="Q199" s="62">
        <f ca="true">100-(O199+P199+R199)</f>
        <v>1.4709263831969253</v>
      </c>
      <c r="R199" s="63">
        <f ca="true">IF((N201+R201)&gt;100,R201*100/(N201+R201),R201)</f>
        <v>0.46680392271784399</v>
      </c>
      <c r="S199" s="56">
        <f ca="true">IF((S201+W201)&gt;100,S201*100/(S201+W201),S201)</f>
        <v>99.843686364729081</v>
      </c>
      <c r="T199" s="105">
        <f ca="true">S199*AVERAGEIF(T205:T216,"&gt;0")/100</f>
        <v>91.631072634044145</v>
      </c>
      <c r="U199" s="61">
        <f ca="true">S199*(100-AVERAGEIF(T205:T216,"&gt;0"))/100</f>
        <v>8.2126137306849358</v>
      </c>
      <c r="V199" s="62">
        <f ca="true">100-(T199+U199+W199)</f>
        <v>0.15631363527091935</v>
      </c>
      <c r="W199" s="63">
        <f ca="true">IF((S201+W201)&gt;100,W201*100/(S201+W201),W201)</f>
        <v>0</v>
      </c>
      <c r="X199" s="56">
        <f ca="true">IF((X201+AB201)&gt;100,X201*100/(X201+AB201),X201)</f>
        <v>98.750770358060379</v>
      </c>
      <c r="Y199" s="105">
        <f ca="true">X199*AVERAGEIF(Y205:Y216,"&gt;0")/100</f>
        <v>94.941843954479296</v>
      </c>
      <c r="Z199" s="61">
        <f ca="true">X199*(100-AVERAGEIF(Y205:Y216,"&gt;0"))/100</f>
        <v>3.8089264035810766</v>
      </c>
      <c r="AA199" s="62">
        <f ca="true">100-(Y199+Z199+AB199)</f>
        <v>1.2492296419396212</v>
      </c>
      <c r="AB199" s="63">
        <f ca="true">IF((X201+AB201)&gt;100,AB201*100/(X201+AB201),AB201)</f>
        <v>0</v>
      </c>
    </row>
    <row r="200" s="64" customFormat="true" ht="15" customHeight="true" x14ac:dyDescent="0.2">
      <c r="A200" s="1755"/>
      <c r="B200" s="1756"/>
      <c r="C200" s="210">
        <f>MaxTarget(C205:C216)</f>
        <v>2020</v>
      </c>
      <c r="D200" s="65">
        <f ca="true">IF((D202+H202)&gt;100,D202*100/(D202+H202),D202)</f>
        <v>75.434311917776085</v>
      </c>
      <c r="E200" s="106">
        <f ca="true">D200*AVERAGEIF(E205:E216,"&gt;0")/100</f>
        <v>36.611647491254374</v>
      </c>
      <c r="F200" s="67">
        <f ca="true">D200*(100-AVERAGEIF(E205:E216,"&gt;0"))/100</f>
        <v>38.822664426521712</v>
      </c>
      <c r="G200" s="68">
        <f ca="true">100-(E200+F200+H200)</f>
        <v>20.846315478030135</v>
      </c>
      <c r="H200" s="69">
        <f ca="true">IF((D202+H202)&gt;100,H202*100/(D202+H202),H202)</f>
        <v>3.7193726041937794</v>
      </c>
      <c r="I200" s="65">
        <f ca="true">IF((I202+M202)&gt;100,I202*100/(I202+M202),I202)</f>
        <v>94.330235807598569</v>
      </c>
      <c r="J200" s="106">
        <f ca="true">I200*AVERAGEIF(J205:J216,"&gt;0")/100</f>
        <v>51.052932986241402</v>
      </c>
      <c r="K200" s="67">
        <f ca="true">I200*(100-AVERAGEIF(J205:J216,"&gt;0"))/100</f>
        <v>43.277302821357168</v>
      </c>
      <c r="L200" s="68">
        <f ca="true">100-(J200+K200+M200)</f>
        <v>5.622398373406611</v>
      </c>
      <c r="M200" s="69">
        <f ca="true">IF((I202+M202)&gt;100,M202*100/(I202+M202),M202)</f>
        <v>4.7365818994826725E-2</v>
      </c>
      <c r="N200" s="65">
        <f ca="true">IF((N202+R202)&gt;100,N202*100/(N202+R202),N202)</f>
        <v>98.422572541188813</v>
      </c>
      <c r="O200" s="106">
        <f ca="true">N200*AVERAGEIF(O205:O216,"&gt;0")/100</f>
        <v>79.432281337533965</v>
      </c>
      <c r="P200" s="67">
        <f ca="true">N200*(100-AVERAGEIF(O205:O216,"&gt;0"))/100</f>
        <v>18.990291203654845</v>
      </c>
      <c r="Q200" s="68">
        <f ca="true">100-(O200+P200+R200)</f>
        <v>1.4796526326580448</v>
      </c>
      <c r="R200" s="69">
        <f ca="true">IF((N202+R202)&gt;100,R202*100/(N202+R202),R202)</f>
        <v>9.7774826153141703E-2</v>
      </c>
      <c r="S200" s="65">
        <f ca="true">IF((S202+W202)&gt;100,S202*100/(S202+W202),S202)</f>
        <v>99.252018611357215</v>
      </c>
      <c r="T200" s="106">
        <f ca="true">S200*AVERAGEIF(T205:T216,"&gt;0")/100</f>
        <v>91.088072341703267</v>
      </c>
      <c r="U200" s="67">
        <f ca="true">S200*(100-AVERAGEIF(T205:T216,"&gt;0"))/100</f>
        <v>8.16394626965395</v>
      </c>
      <c r="V200" s="68">
        <f ca="true">100-(T200+U200+W200)</f>
        <v>0.74798138864278485</v>
      </c>
      <c r="W200" s="69">
        <f ca="true">IF((S202+W202)&gt;100,W202*100/(S202+W202),W202)</f>
        <v>0</v>
      </c>
      <c r="X200" s="65">
        <f ca="true">IF((X202+AB202)&gt;100,X202*100/(X202+AB202),X202)</f>
        <v>100</v>
      </c>
      <c r="Y200" s="106">
        <f ca="true">X200*AVERAGEIF(Y205:Y216,"&gt;0")/100</f>
        <v>96.142889427828976</v>
      </c>
      <c r="Z200" s="67">
        <f ca="true">X200*(100-AVERAGEIF(Y205:Y216,"&gt;0"))/100</f>
        <v>3.8571105721710239</v>
      </c>
      <c r="AA200" s="68">
        <f ca="true">100-(Y200+Z200+AB200)</f>
        <v>0</v>
      </c>
      <c r="AB200" s="69">
        <f ca="true">IF((X202+AB202)&gt;100,AB202*100/(X202+AB202),AB202)</f>
        <v>0</v>
      </c>
    </row>
    <row r="201" hidden="true" x14ac:dyDescent="0.2">
      <c r="A201" s="1757" t="s">
        <v>12</v>
      </c>
      <c r="B201" s="1758"/>
      <c r="C201" s="70">
        <f>MinRegYear(C199,C205:C216)</f>
        <v>2001</v>
      </c>
      <c r="D201" s="71">
        <f ca="true">IF(MAX(C205:C216)-MIN(C205:C216)&lt;5,AVERAGEIF(C205:C216,"&gt;0",D205:D216),
IF(FORECAST($C201,D$205:D$216,$C$205:$C$216)&lt;0,0,
IF(FORECAST($C201,D$205:D$216,$C$205:$C$216)&gt;100,100,
FORECAST($C201,D$205:D$216,$C$205:$C$216))))</f>
        <v>93.04015937705617</v>
      </c>
      <c r="E201" s="72"/>
      <c r="F201" s="73"/>
      <c r="G201" s="73"/>
      <c r="H201" s="74">
        <f ca="true">IF(MAX(C205:C216)-MIN(C205:C216)&lt;5,AVERAGEIF(C205:C216,"&gt;0",H205:H216),
IF(FORECAST($C201,H$205:H$216,$C$205:$C$216)&lt;0,0,
IF(FORECAST($C201,H$205:H$216,$C$205:$C$216)&gt;100,100,
FORECAST($C201,H$205:H$216,$C$205:$C$216))))</f>
        <v>0.52749214535168676</v>
      </c>
      <c r="I201" s="71">
        <f ca="true">IF(MAX(C205:C216)-MIN(C205:C216)&lt;5,AVERAGEIF(C205:C216,"&gt;0",I205:I216),
IF(FORECAST($C201,I$205:I$216,$C$205:$C$216)&lt;0,0,
IF(FORECAST($C201,I$205:I$216,$C$205:$C$216)&gt;100,100,
FORECAST($C201,I$205:I$216,$C$205:$C$216))))</f>
        <v>97.954123162263329</v>
      </c>
      <c r="J201" s="72"/>
      <c r="K201" s="73"/>
      <c r="L201" s="73"/>
      <c r="M201" s="74">
        <f ca="true">IF(MAX(C205:C216)-MIN(C205:C216)&lt;5,AVERAGEIF(C205:C216,"&gt;0",M205:M216),
IF(FORECAST($C201,M$205:M$216,$C$205:$C$216)&lt;0,0,
IF(FORECAST($C201,M$205:M$216,$C$205:$C$216)&gt;100,100,
FORECAST($C201,M$205:M$216,$C$205:$C$216))))</f>
        <v>0.3292132442393978</v>
      </c>
      <c r="N201" s="71">
        <f ca="true">IF(MAX(C205:C216)-MIN(C205:C216)&lt;5,AVERAGEIF(C205:C216,"&gt;0",N205:N216),
IF(FORECAST($C201,N$205:N$216,$C$205:$C$216)&lt;0,0,
IF(FORECAST($C201,N$205:N$216,$C$205:$C$216)&gt;100,100,
FORECAST($C201,N$205:N$216,$C$205:$C$216))))</f>
        <v>98.062269694085231</v>
      </c>
      <c r="O201" s="72"/>
      <c r="P201" s="73"/>
      <c r="Q201" s="73"/>
      <c r="R201" s="74">
        <f ca="true">IF(MAX(C205:C216)-MIN(C205:C216)&lt;5,AVERAGEIF(C205:C216,"&gt;0",R205:R216),
IF(FORECAST($C201,R$205:R$216,$C$205:$C$216)&lt;0,0,
IF(FORECAST($C201,R$205:R$216,$C$205:$C$216)&gt;100,100,
FORECAST($C201,R$205:R$216,$C$205:$C$216))))</f>
        <v>0.46680392271784399</v>
      </c>
      <c r="S201" s="71">
        <f ca="true">IF(MAX(C205:C216)-MIN(C205:C216)&lt;5,AVERAGEIF(C205:C216,"&gt;0",S205:S216),
IF(FORECAST($C201,S$205:S$216,$C$205:$C$216)&lt;0,0,
IF(FORECAST($C201,S$205:S$216,$C$205:$C$216)&gt;100,100,
FORECAST($C201,S$205:S$216,$C$205:$C$216))))</f>
        <v>99.843686364729081</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98.750770358060379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759"/>
      <c r="B202" s="1760"/>
      <c r="C202" s="49">
        <f>MaxRegYear(C200,C205:C216)</f>
        <v>2018</v>
      </c>
      <c r="D202" s="75">
        <f ca="true">IF(MAX(C205:C216)-MIN(C205:C216)&lt;5,AVERAGEIF(C205:C216,"&gt;0",D205:D216),
IF(FORECAST($C202,D$205:D$216,$C$205:$C$216)&lt;0,0,
IF(FORECAST($C202,D$205:D$216,$C$205:$C$216)&gt;100,100,
FORECAST($C202,D$205:D$216,$C$205:$C$216))))</f>
        <v>75.434311917776085</v>
      </c>
      <c r="E202" s="76"/>
      <c r="F202" s="77"/>
      <c r="G202" s="77"/>
      <c r="H202" s="78">
        <f ca="true">IF(MAX(C205:C216)-MIN(C205:C216)&lt;5,AVERAGEIF(C205:C216,"&gt;0",H205:H216),
IF(FORECAST($C202,H$205:H$216,$C$205:$C$216)&lt;0,0,
IF(FORECAST($C202,H$205:H$216,$C$205:$C$216)&gt;100,100,
FORECAST($C202,H$205:H$216,$C$205:$C$216))))</f>
        <v>3.7193726041937794</v>
      </c>
      <c r="I202" s="75">
        <f ca="true">IF(MAX(C205:C216)-MIN(C205:C216)&lt;5,AVERAGEIF(C205:C216,"&gt;0",I205:I216),
IF(FORECAST($C202,I$205:I$216,$C$205:$C$216)&lt;0,0,
IF(FORECAST($C202,I$205:I$216,$C$205:$C$216)&gt;100,100,
FORECAST($C202,I$205:I$216,$C$205:$C$216))))</f>
        <v>94.330235807598569</v>
      </c>
      <c r="J202" s="76"/>
      <c r="K202" s="77"/>
      <c r="L202" s="77"/>
      <c r="M202" s="78">
        <f ca="true">IF(MAX(C205:C216)-MIN(C205:C216)&lt;5,AVERAGEIF(C205:C216,"&gt;0",M205:M216),
IF(FORECAST($C202,M$205:M$216,$C$205:$C$216)&lt;0,0,
IF(FORECAST($C202,M$205:M$216,$C$205:$C$216)&gt;100,100,
FORECAST($C202,M$205:M$216,$C$205:$C$216))))</f>
        <v>4.7365818994826725E-2</v>
      </c>
      <c r="N202" s="75">
        <f ca="true">IF(MAX(C205:C216)-MIN(C205:C216)&lt;5,AVERAGEIF(C205:C216,"&gt;0",N205:N216),
IF(FORECAST($C202,N$205:N$216,$C$205:$C$216)&lt;0,0,
IF(FORECAST($C202,N$205:N$216,$C$205:$C$216)&gt;100,100,
FORECAST($C202,N$205:N$216,$C$205:$C$216))))</f>
        <v>98.422572541188813</v>
      </c>
      <c r="O202" s="76"/>
      <c r="P202" s="77"/>
      <c r="Q202" s="77"/>
      <c r="R202" s="78">
        <f ca="true">IF(MAX(C205:C216)-MIN(C205:C216)&lt;5,AVERAGEIF(C205:C216,"&gt;0",R205:R216),
IF(FORECAST($C202,R$205:R$216,$C$205:$C$216)&lt;0,0,
IF(FORECAST($C202,R$205:R$216,$C$205:$C$216)&gt;100,100,
FORECAST($C202,R$205:R$216,$C$205:$C$216))))</f>
        <v>9.7774826153141703E-2</v>
      </c>
      <c r="S202" s="75">
        <f ca="true">IF(MAX(C205:C216)-MIN(C205:C216)&lt;5,AVERAGEIF(C205:C216,"&gt;0",S205:S216),
IF(FORECAST($C202,S$205:S$216,$C$205:$C$216)&lt;0,0,
IF(FORECAST($C202,S$205:S$216,$C$205:$C$216)&gt;100,100,
FORECAST($C202,S$205:S$216,$C$205:$C$216))))</f>
        <v>99.252018611357215</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49" t="s">
        <v>183</v>
      </c>
      <c r="C205" s="450">
        <v>2003</v>
      </c>
      <c r="D205" s="1">
        <f t="shared" ref="D205:D216" ca="true" si="30">IF(ISERROR(INDIRECT(CONCATENATE($B205,"!H122"))),"",INDIRECT(CONCATENATE($B205,"!H122")))</f>
        <v>90.968883205375931</v>
      </c>
      <c r="E205" s="91">
        <f t="shared" ref="E205:E216" ca="true" si="31">IF(ISERROR(INDIRECT(CONCATENATE($B205,"!H129"))),"",INDIRECT(CONCATENATE($B205,"!H129")))</f>
        <v>55.374252364889877</v>
      </c>
      <c r="F205" s="89"/>
      <c r="G205" s="89"/>
      <c r="H205" s="90">
        <f t="shared" ref="H205:H216" ca="true" si="32">IF(ISERROR(INDIRECT(CONCATENATE($B205,"!H127"))),"",INDIRECT(CONCATENATE($B205,"!H127")))</f>
        <v>0.9030074934507859</v>
      </c>
      <c r="I205" s="1">
        <f t="shared" ref="I205:I216" ca="true" si="33">IF(ISERROR(INDIRECT(CONCATENATE($B205,"!I122"))),"",INDIRECT(CONCATENATE($B205,"!I122")))</f>
        <v>97.527783473479175</v>
      </c>
      <c r="J205" s="91">
        <f t="shared" ref="J205:J216" ca="true" si="34">IF(ISERROR(INDIRECT(CONCATENATE($B205,"!I129"))),"",INDIRECT(CONCATENATE($B205,"!I129")))</f>
        <v>41.692902122536132</v>
      </c>
      <c r="K205" s="89"/>
      <c r="L205" s="89"/>
      <c r="M205" s="90">
        <f t="shared" ref="M205:M216" ca="true" si="35">IF(ISERROR(INDIRECT(CONCATENATE($B205,"!I127"))),"",INDIRECT(CONCATENATE($B205,"!I127")))</f>
        <v>0.29605472362238267</v>
      </c>
      <c r="N205" s="1">
        <f t="shared" ref="N205:N216" ca="true" si="36">IF(ISERROR(INDIRECT(CONCATENATE($B205,"!J122"))),"",INDIRECT(CONCATENATE($B205,"!J122")))</f>
        <v>98.104658264332713</v>
      </c>
      <c r="O205" s="91">
        <f t="shared" ref="O205:O216" ca="true" si="37">IF(ISERROR(INDIRECT(CONCATENATE($B205,"!J129"))),"",INDIRECT(CONCATENATE($B205,"!J129")))</f>
        <v>74.590413873723051</v>
      </c>
      <c r="P205" s="89"/>
      <c r="Q205" s="89"/>
      <c r="R205" s="90">
        <f t="shared" ref="R205:R216" ca="true" si="38">IF(ISERROR(INDIRECT(CONCATENATE($B205,"!J127"))),"",INDIRECT(CONCATENATE($B205,"!J127")))</f>
        <v>0.42338873488670503</v>
      </c>
      <c r="S205" s="1">
        <f t="shared" ref="S205:S216" ca="true" si="39">IF(ISERROR(INDIRECT(CONCATENATE($B205,"!K122"))),"",INDIRECT(CONCATENATE($B205,"!K122")))</f>
        <v>99.774078393744162</v>
      </c>
      <c r="T205" s="91">
        <f t="shared" ref="T205:T216" ca="true" si="40">IF(ISERROR(INDIRECT(CONCATENATE($B205,"!K129"))),"",INDIRECT(CONCATENATE($B205,"!K129")))</f>
        <v>88.09727124437596</v>
      </c>
      <c r="U205" s="89"/>
      <c r="V205" s="89"/>
      <c r="W205" s="90">
        <f t="shared" ref="W205:W216" ca="true" si="41">IF(ISERROR(INDIRECT(CONCATENATE($B205,"!K127"))),"",INDIRECT(CONCATENATE($B205,"!K127")))</f>
        <v>0</v>
      </c>
      <c r="X205" s="1">
        <f t="shared" ref="X205:X216" ca="true" si="42">IF(ISERROR(INDIRECT(CONCATENATE($B205,"!L122"))),"",INDIRECT(CONCATENATE($B205,"!L122")))</f>
        <v>98.914158438578383</v>
      </c>
      <c r="Y205" s="91">
        <f t="shared" ref="Y205:Y216" ca="true" si="43">IF(ISERROR(INDIRECT(CONCATENATE($B205,"!L129"))),"",INDIRECT(CONCATENATE($B205,"!L129")))</f>
        <v>94.433059356485174</v>
      </c>
      <c r="Z205" s="89"/>
      <c r="AA205" s="89"/>
      <c r="AB205" s="90">
        <f t="shared" ref="AB205:AB216" ca="true" si="44">IF(ISERROR(INDIRECT(CONCATENATE($B205,"!L2127"))),"",INDIRECT(CONCATENATE($B205,"!L127")))</f>
        <v>0</v>
      </c>
    </row>
    <row r="206" x14ac:dyDescent="0.2">
      <c r="A206" s="87"/>
      <c r="B206" s="451" t="s">
        <v>302</v>
      </c>
      <c r="C206" s="452">
        <v>2016</v>
      </c>
      <c r="D206" s="2">
        <f t="shared" ca="true" si="30"/>
        <v>77.505588089455998</v>
      </c>
      <c r="E206" s="91">
        <f t="shared" ca="true" si="31"/>
        <v>41.694698250478162</v>
      </c>
      <c r="F206" s="89"/>
      <c r="G206" s="89"/>
      <c r="H206" s="92">
        <f t="shared" ca="true" si="32"/>
        <v>3.343857256094724</v>
      </c>
      <c r="I206" s="2">
        <f t="shared" ca="true" si="33"/>
        <v>94.756575496382609</v>
      </c>
      <c r="J206" s="91">
        <f t="shared" ca="true" si="34"/>
        <v>66.550086033185067</v>
      </c>
      <c r="K206" s="89"/>
      <c r="L206" s="89"/>
      <c r="M206" s="92">
        <f t="shared" ca="true" si="35"/>
        <v>8.052433961183271E-2</v>
      </c>
      <c r="N206" s="2">
        <f t="shared" ca="true" si="36"/>
        <v>98.380183970941331</v>
      </c>
      <c r="O206" s="91">
        <f t="shared" ca="true" si="37"/>
        <v>86.820285494640643</v>
      </c>
      <c r="P206" s="89"/>
      <c r="Q206" s="89"/>
      <c r="R206" s="92">
        <f t="shared" ca="true" si="38"/>
        <v>0.14119001398428227</v>
      </c>
      <c r="S206" s="2">
        <f t="shared" ca="true" si="39"/>
        <v>99.321626582342148</v>
      </c>
      <c r="T206" s="91">
        <f t="shared" ca="true" si="40"/>
        <v>95.451786227952837</v>
      </c>
      <c r="U206" s="89"/>
      <c r="V206" s="89"/>
      <c r="W206" s="92">
        <f t="shared" ca="true" si="41"/>
        <v>0</v>
      </c>
      <c r="X206" s="2">
        <f t="shared" ca="true" si="42"/>
        <v>99.976180961945374</v>
      </c>
      <c r="Y206" s="91">
        <f t="shared" ca="true" si="43"/>
        <v>97.852719499172764</v>
      </c>
      <c r="Z206" s="89"/>
      <c r="AA206" s="89"/>
      <c r="AB206" s="92">
        <f t="shared" ca="true" si="44"/>
        <v>0</v>
      </c>
    </row>
    <row r="207" x14ac:dyDescent="0.2">
      <c r="A207" s="87"/>
      <c r="B207" s="451"/>
      <c r="C207" s="452"/>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51"/>
      <c r="C208" s="452"/>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51"/>
      <c r="C209" s="452"/>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51"/>
      <c r="C210" s="452"/>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51"/>
      <c r="C211" s="452"/>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51"/>
      <c r="C212" s="452"/>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51"/>
      <c r="C213" s="452"/>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51"/>
      <c r="C214" s="452"/>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51"/>
      <c r="C215" s="452"/>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53"/>
      <c r="C216" s="454"/>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726" t="str">
        <f>CONCATENATE("Urban use of sanitation facilities, ",C199,"–",C200)</f>
        <v>Urban use of sanitation facilities, 2000–2020</v>
      </c>
      <c r="C218" s="1727"/>
      <c r="D218" s="1727"/>
      <c r="E218" s="1727"/>
      <c r="F218" s="1727"/>
      <c r="G218" s="1727"/>
      <c r="H218" s="1727"/>
      <c r="I218" s="1727"/>
      <c r="J218" s="1727"/>
      <c r="K218" s="1727"/>
      <c r="L218" s="1727"/>
      <c r="N218" s="98"/>
      <c r="O218" s="98"/>
      <c r="P218" s="98"/>
      <c r="Q218" s="98"/>
      <c r="R218" s="98"/>
      <c r="S218" s="1750" t="s">
        <v>11</v>
      </c>
      <c r="T218" s="1751"/>
      <c r="U218" s="1751"/>
      <c r="V218" s="1751"/>
      <c r="W218" s="1752"/>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748" t="s">
        <v>7</v>
      </c>
      <c r="B297" s="1748"/>
      <c r="C297" s="1748"/>
      <c r="D297" s="1745" t="s">
        <v>0</v>
      </c>
      <c r="E297" s="1746"/>
      <c r="F297" s="1746"/>
      <c r="G297" s="1746"/>
      <c r="H297" s="1747"/>
      <c r="I297" s="1745" t="s">
        <v>1</v>
      </c>
      <c r="J297" s="1746"/>
      <c r="K297" s="1746"/>
      <c r="L297" s="1746"/>
      <c r="M297" s="1747"/>
      <c r="N297" s="1745" t="s">
        <v>2</v>
      </c>
      <c r="O297" s="1746"/>
      <c r="P297" s="1746"/>
      <c r="Q297" s="1746"/>
      <c r="R297" s="1747"/>
      <c r="S297" s="1745" t="s">
        <v>3</v>
      </c>
      <c r="T297" s="1746"/>
      <c r="U297" s="1746"/>
      <c r="V297" s="1746"/>
      <c r="W297" s="1747"/>
      <c r="X297" s="1745" t="s">
        <v>4</v>
      </c>
      <c r="Y297" s="1746"/>
      <c r="Z297" s="1746"/>
      <c r="AA297" s="1746"/>
      <c r="AB297" s="1747"/>
    </row>
    <row r="298" s="44" customFormat="true" ht="22.5" customHeight="true" x14ac:dyDescent="0.2">
      <c r="A298" s="1749"/>
      <c r="B298" s="1749"/>
      <c r="C298" s="1749"/>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753" t="s">
        <v>10</v>
      </c>
      <c r="B299" s="1754"/>
      <c r="C299" s="209">
        <f>MinBase(C305:C316)</f>
        <v>2000</v>
      </c>
      <c r="D299" s="56">
        <f ca="true">IF((D301+H301)&gt;100,D301*100/(D301+H301),D301)</f>
        <v>36.929563638907894</v>
      </c>
      <c r="E299" s="105">
        <f ca="true">D299*AVERAGEIF(E305:E316,"&gt;0")/100</f>
        <v>29.386501179579355</v>
      </c>
      <c r="F299" s="58">
        <f ca="true">D299*(100-AVERAGEIF(E305:E316,"&gt;0"))/100</f>
        <v>7.5430624593285396</v>
      </c>
      <c r="G299" s="59">
        <f ca="true">100-(E299+F299+H299)</f>
        <v>29.077363279987367</v>
      </c>
      <c r="H299" s="60">
        <f ca="true">IF((D301+H301)&gt;100,H301*100/(D301+H301),H301)</f>
        <v>33.99307308110474</v>
      </c>
      <c r="I299" s="56">
        <f ca="true">IF((I301+M301)&gt;100,I301*100/(I301+M301),I301)</f>
        <v>35.369147984782103</v>
      </c>
      <c r="J299" s="105">
        <f ca="true">I299*AVERAGEIF(J305:J316,"&gt;0")/100</f>
        <v>29.266048265767392</v>
      </c>
      <c r="K299" s="61">
        <f ca="true">I299*(100-AVERAGEIF(J305:J316,"&gt;0"))/100</f>
        <v>6.1030997190147129</v>
      </c>
      <c r="L299" s="62">
        <f ca="true">100-(J299+K299+M299)</f>
        <v>39.869695104162929</v>
      </c>
      <c r="M299" s="63">
        <f ca="true">IF((I301+M301)&gt;100,M301*100/(I301+M301),M301)</f>
        <v>24.761156911054968</v>
      </c>
      <c r="N299" s="56">
        <f ca="true">IF((N301+R301)&gt;100,N301*100/(N301+R301),N301)</f>
        <v>64.572308322507979</v>
      </c>
      <c r="O299" s="105">
        <f ca="true">N299*AVERAGEIF(O305:O316,"&gt;0")/100</f>
        <v>51.617291828212629</v>
      </c>
      <c r="P299" s="61">
        <f ca="true">N299*(100-AVERAGEIF(O305:O316,"&gt;0"))/100</f>
        <v>12.955016494295354</v>
      </c>
      <c r="Q299" s="62">
        <f ca="true">100-(O299+P299+R299)</f>
        <v>25.649637375062639</v>
      </c>
      <c r="R299" s="63">
        <f ca="true">IF((N301+R301)&gt;100,R301*100/(N301+R301),R301)</f>
        <v>9.778054302429382</v>
      </c>
      <c r="S299" s="56">
        <f ca="true">IF((S301+W301)&gt;100,S301*100/(S301+W301),S301)</f>
        <v>76.343671022409524</v>
      </c>
      <c r="T299" s="105">
        <f ca="true">S299*AVERAGEIF(T305:T316,"&gt;0")/100</f>
        <v>61.845529095882831</v>
      </c>
      <c r="U299" s="61">
        <f ca="true">S299*(100-AVERAGEIF(T305:T316,"&gt;0"))/100</f>
        <v>14.498141926526696</v>
      </c>
      <c r="V299" s="62">
        <f ca="true">100-(T299+U299+W299)</f>
        <v>22.515409553756399</v>
      </c>
      <c r="W299" s="63">
        <f ca="true">IF((S301+W301)&gt;100,W301*100/(S301+W301),W301)</f>
        <v>1.1409194238340774</v>
      </c>
      <c r="X299" s="56">
        <f ca="true">IF((X301+AB301)&gt;100,X301*100/(X301+AB301),X301)</f>
        <v>89.178065410566433</v>
      </c>
      <c r="Y299" s="105">
        <f ca="true">X299*AVERAGEIF(Y305:Y316,"&gt;0")/100</f>
        <v>76.877122084241407</v>
      </c>
      <c r="Z299" s="61">
        <f ca="true">X299*(100-AVERAGEIF(Y305:Y316,"&gt;0"))/100</f>
        <v>12.300943326325028</v>
      </c>
      <c r="AA299" s="62">
        <f ca="true">100-(Y299+Z299+AB299)</f>
        <v>9.7580104001114734</v>
      </c>
      <c r="AB299" s="63">
        <f ca="true">IF((X301+AB301)&gt;100,AB301*100/(X301+AB301),AB301)</f>
        <v>1.0639241893220959</v>
      </c>
    </row>
    <row r="300" s="64" customFormat="true" ht="15" customHeight="true" x14ac:dyDescent="0.2">
      <c r="A300" s="1755"/>
      <c r="B300" s="1756"/>
      <c r="C300" s="210">
        <f>MaxTarget(C305:C316)</f>
        <v>2020</v>
      </c>
      <c r="D300" s="65">
        <f ca="true">IF((D302+H302)&gt;100,D302*100/(D302+H302),D302)</f>
        <v>81.902861933104759</v>
      </c>
      <c r="E300" s="106">
        <f ca="true">D300*AVERAGEIF(E305:E316,"&gt;0")/100</f>
        <v>65.173760847591879</v>
      </c>
      <c r="F300" s="67">
        <f ca="true">D300*(100-AVERAGEIF(E305:E316,"&gt;0"))/100</f>
        <v>16.72910108551288</v>
      </c>
      <c r="G300" s="68">
        <f ca="true">100-(E300+F300+H300)</f>
        <v>10.029133937249753</v>
      </c>
      <c r="H300" s="69">
        <f ca="true">IF((D302+H302)&gt;100,H302*100/(D302+H302),H302)</f>
        <v>8.0680041296454874</v>
      </c>
      <c r="I300" s="65">
        <f ca="true">IF((I302+M302)&gt;100,I302*100/(I302+M302),I302)</f>
        <v>83.282758181637291</v>
      </c>
      <c r="J300" s="106">
        <f ca="true">I300*AVERAGEIF(J305:J316,"&gt;0")/100</f>
        <v>68.911957440951824</v>
      </c>
      <c r="K300" s="67">
        <f ca="true">I300*(100-AVERAGEIF(J305:J316,"&gt;0"))/100</f>
        <v>14.370800740685475</v>
      </c>
      <c r="L300" s="68">
        <f ca="true">100-(J300+K300+M300)</f>
        <v>13.843459254791014</v>
      </c>
      <c r="M300" s="69">
        <f ca="true">IF((I302+M302)&gt;100,M302*100/(I302+M302),M302)</f>
        <v>2.8737825635716945</v>
      </c>
      <c r="N300" s="65">
        <f ca="true">IF((N302+R302)&gt;100,N302*100/(N302+R302),N302)</f>
        <v>82.127980549492804</v>
      </c>
      <c r="O300" s="106">
        <f ca="true">N300*AVERAGEIF(O305:O316,"&gt;0")/100</f>
        <v>65.650803717779951</v>
      </c>
      <c r="P300" s="67">
        <f ca="true">N300*(100-AVERAGEIF(O305:O316,"&gt;0"))/100</f>
        <v>16.477176831712846</v>
      </c>
      <c r="Q300" s="68">
        <f ca="true">100-(O300+P300+R300)</f>
        <v>15.761256824657949</v>
      </c>
      <c r="R300" s="69">
        <f ca="true">IF((N302+R302)&gt;100,R302*100/(N302+R302),R302)</f>
        <v>2.1107626258492473</v>
      </c>
      <c r="S300" s="65">
        <f ca="true">IF((S302+W302)&gt;100,S302*100/(S302+W302),S302)</f>
        <v>77.879977049544067</v>
      </c>
      <c r="T300" s="106">
        <f ca="true">S300*AVERAGEIF(T305:T316,"&gt;0")/100</f>
        <v>63.09008097331926</v>
      </c>
      <c r="U300" s="67">
        <f ca="true">S300*(100-AVERAGEIF(T305:T316,"&gt;0"))/100</f>
        <v>14.789896076224801</v>
      </c>
      <c r="V300" s="68">
        <f ca="true">100-(T300+U300+W300)</f>
        <v>17.981765687332569</v>
      </c>
      <c r="W300" s="69">
        <f ca="true">IF((S302+W302)&gt;100,W302*100/(S302+W302),W302)</f>
        <v>4.1382572631233643</v>
      </c>
      <c r="X300" s="65">
        <f ca="true">IF((X302+AB302)&gt;100,X302*100/(X302+AB302),X302)</f>
        <v>79.83304498879329</v>
      </c>
      <c r="Y300" s="106">
        <f ca="true">X300*AVERAGEIF(Y305:Y316,"&gt;0")/100</f>
        <v>68.821124541158795</v>
      </c>
      <c r="Z300" s="67">
        <f ca="true">X300*(100-AVERAGEIF(Y305:Y316,"&gt;0"))/100</f>
        <v>11.011920447634488</v>
      </c>
      <c r="AA300" s="68">
        <f ca="true">100-(Y300+Z300+AB300)</f>
        <v>19.140041786682644</v>
      </c>
      <c r="AB300" s="69">
        <f ca="true">IF((X302+AB302)&gt;100,AB302*100/(X302+AB302),AB302)</f>
        <v>1.0269132245240646</v>
      </c>
    </row>
    <row r="301" hidden="true" x14ac:dyDescent="0.2">
      <c r="A301" s="1757" t="s">
        <v>12</v>
      </c>
      <c r="B301" s="1758"/>
      <c r="C301" s="70">
        <f>MinRegYear(C299,C305:C316)</f>
        <v>2001</v>
      </c>
      <c r="D301" s="71">
        <f ca="true">IF(MAX(C305:C316)-MIN(C305:C316)&lt;5,AVERAGEIF(C305:C316,"&gt;0",D305:D316),
IF(FORECAST($C301,D$305:D$316,$C$305:$C$316)&lt;0,0,
IF(FORECAST($C301,D$305:D$316,$C$305:$C$316)&gt;100,100,
FORECAST($C301,D$305:D$316,$C$305:$C$316))))</f>
        <v>36.929563638907894</v>
      </c>
      <c r="E301" s="72"/>
      <c r="F301" s="73"/>
      <c r="G301" s="73"/>
      <c r="H301" s="74">
        <f ca="true">IF(MAX(C305:C316)-MIN(C305:C316)&lt;5,AVERAGEIF(C305:C316,"&gt;0",H305:H316),
IF(FORECAST($C301,H$305:H$316,$C$305:$C$316)&lt;0,0,
IF(FORECAST($C301,H$305:H$316,$C$305:$C$316)&gt;100,100,
FORECAST($C301,H$305:H$316,$C$305:$C$316))))</f>
        <v>33.99307308110474</v>
      </c>
      <c r="I301" s="71">
        <f ca="true">IF(MAX(C305:C316)-MIN(C305:C316)&lt;5,AVERAGEIF(C305:C316,"&gt;0",I305:I316),
IF(FORECAST($C301,I$305:I$316,$C$305:$C$316)&lt;0,0,
IF(FORECAST($C301,I$305:I$316,$C$305:$C$316)&gt;100,100,
FORECAST($C301,I$305:I$316,$C$305:$C$316))))</f>
        <v>35.369147984782103</v>
      </c>
      <c r="J301" s="72"/>
      <c r="K301" s="73"/>
      <c r="L301" s="73"/>
      <c r="M301" s="74">
        <f ca="true">IF(MAX(C305:C316)-MIN(C305:C316)&lt;5,AVERAGEIF(C305:C316,"&gt;0",M305:M316),
IF(FORECAST($C301,M$305:M$316,$C$305:$C$316)&lt;0,0,
IF(FORECAST($C301,M$305:M$316,$C$305:$C$316)&gt;100,100,
FORECAST($C301,M$305:M$316,$C$305:$C$316))))</f>
        <v>24.761156911054968</v>
      </c>
      <c r="N301" s="71">
        <f ca="true">IF(MAX(C305:C316)-MIN(C305:C316)&lt;5,AVERAGEIF(C305:C316,"&gt;0",N305:N316),
IF(FORECAST($C301,N$305:N$316,$C$305:$C$316)&lt;0,0,
IF(FORECAST($C301,N$305:N$316,$C$305:$C$316)&gt;100,100,
FORECAST($C301,N$305:N$316,$C$305:$C$316))))</f>
        <v>64.572308322507979</v>
      </c>
      <c r="O301" s="72"/>
      <c r="P301" s="73"/>
      <c r="Q301" s="73"/>
      <c r="R301" s="74">
        <f ca="true">IF(MAX(C305:C316)-MIN(C305:C316)&lt;5,AVERAGEIF(C305:C316,"&gt;0",R305:R316),
IF(FORECAST($C301,R$305:R$316,$C$305:$C$316)&lt;0,0,
IF(FORECAST($C301,R$305:R$316,$C$305:$C$316)&gt;100,100,
FORECAST($C301,R$305:R$316,$C$305:$C$316))))</f>
        <v>9.778054302429382</v>
      </c>
      <c r="S301" s="71">
        <f ca="true">IF(MAX(C305:C316)-MIN(C305:C316)&lt;5,AVERAGEIF(C305:C316,"&gt;0",S305:S316),
IF(FORECAST($C301,S$305:S$316,$C$305:$C$316)&lt;0,0,
IF(FORECAST($C301,S$305:S$316,$C$305:$C$316)&gt;100,100,
FORECAST($C301,S$305:S$316,$C$305:$C$316))))</f>
        <v>76.343671022409524</v>
      </c>
      <c r="T301" s="72"/>
      <c r="U301" s="73"/>
      <c r="V301" s="73"/>
      <c r="W301" s="74">
        <f ca="true">IF(MAX(C305:C316)-MIN(C305:C316)&lt;5,AVERAGEIF(C305:C316,"&gt;0",W305:W316),
IF(FORECAST($C301,W$305:W$316,$C$305:$C$316)&lt;0,0,
IF(FORECAST($C301,W$305:W$316,$C$305:$C$316)&gt;100,100,
FORECAST($C301,W$305:W$316,$C$305:$C$316))))</f>
        <v>1.1409194238340774</v>
      </c>
      <c r="X301" s="71">
        <f ca="true">IF(MAX(C305:C316)-MIN(C305:C316)&lt;5,AVERAGEIF(C305:C316,"&gt;0",X305:X316),
IF(FORECAST($C301,X$305:X$316,$C$305:$C$316)&lt;0,0,
IF(FORECAST($C301,X$305:X$316,$C$305:$C$316)&gt;100,100,
FORECAST($C301,X$305:X$316,$C$305:$C$316))))</f>
        <v>89.178065410566433</v>
      </c>
      <c r="Y301" s="72"/>
      <c r="Z301" s="73"/>
      <c r="AA301" s="73"/>
      <c r="AB301" s="74">
        <f ca="true">IF(MAX(C305:C316)-MIN(C305:C316)&lt;5,AVERAGEIF(C305:C316,"&gt;0",AB305:AB316),
IF(FORECAST($C301,AB$305:AB$316,$C$305:$C$316)&lt;0,0,
IF(FORECAST($C301,AB$305:AB$316,$C$305:$C$316)&gt;100,100,
FORECAST($C301,AB$305:AB$316,$C$305:$C$316))))</f>
        <v>1.0639241893220959</v>
      </c>
    </row>
    <row r="302" hidden="true" x14ac:dyDescent="0.2">
      <c r="A302" s="1759"/>
      <c r="B302" s="1760"/>
      <c r="C302" s="49">
        <f>MaxRegYear(C300,C305:C316)</f>
        <v>2018</v>
      </c>
      <c r="D302" s="75">
        <f ca="true">IF(MAX(C305:C316)-MIN(C305:C316)&lt;5,AVERAGEIF(C305:C316,"&gt;0",D305:D316),
IF(FORECAST($C302,D$305:D$316,$C$305:$C$316)&lt;0,0,
IF(FORECAST($C302,D$305:D$316,$C$305:$C$316)&gt;100,100,
FORECAST($C302,D$305:D$316,$C$305:$C$316))))</f>
        <v>81.902861933104759</v>
      </c>
      <c r="E302" s="76"/>
      <c r="F302" s="77"/>
      <c r="G302" s="77"/>
      <c r="H302" s="78">
        <f ca="true">IF(MAX(C305:C316)-MIN(C305:C316)&lt;5,AVERAGEIF(C305:C316,"&gt;0",H305:H316),
IF(FORECAST($C302,H$305:H$316,$C$305:$C$316)&lt;0,0,
IF(FORECAST($C302,H$305:H$316,$C$305:$C$316)&gt;100,100,
FORECAST($C302,H$305:H$316,$C$305:$C$316))))</f>
        <v>8.0680041296454874</v>
      </c>
      <c r="I302" s="75">
        <f ca="true">IF(MAX(C305:C316)-MIN(C305:C316)&lt;5,AVERAGEIF(C305:C316,"&gt;0",I305:I316),
IF(FORECAST($C302,I$305:I$316,$C$305:$C$316)&lt;0,0,
IF(FORECAST($C302,I$305:I$316,$C$305:$C$316)&gt;100,100,
FORECAST($C302,I$305:I$316,$C$305:$C$316))))</f>
        <v>83.282758181637291</v>
      </c>
      <c r="J302" s="76"/>
      <c r="K302" s="77"/>
      <c r="L302" s="77"/>
      <c r="M302" s="78">
        <f ca="true">IF(MAX(C305:C316)-MIN(C305:C316)&lt;5,AVERAGEIF(C305:C316,"&gt;0",M305:M316),
IF(FORECAST($C302,M$305:M$316,$C$305:$C$316)&lt;0,0,
IF(FORECAST($C302,M$305:M$316,$C$305:$C$316)&gt;100,100,
FORECAST($C302,M$305:M$316,$C$305:$C$316))))</f>
        <v>2.8737825635716945</v>
      </c>
      <c r="N302" s="75">
        <f ca="true">IF(MAX(C305:C316)-MIN(C305:C316)&lt;5,AVERAGEIF(C305:C316,"&gt;0",N305:N316),
IF(FORECAST($C302,N$305:N$316,$C$305:$C$316)&lt;0,0,
IF(FORECAST($C302,N$305:N$316,$C$305:$C$316)&gt;100,100,
FORECAST($C302,N$305:N$316,$C$305:$C$316))))</f>
        <v>82.127980549492804</v>
      </c>
      <c r="O302" s="76"/>
      <c r="P302" s="77"/>
      <c r="Q302" s="77"/>
      <c r="R302" s="78">
        <f ca="true">IF(MAX(C305:C316)-MIN(C305:C316)&lt;5,AVERAGEIF(C305:C316,"&gt;0",R305:R316),
IF(FORECAST($C302,R$305:R$316,$C$305:$C$316)&lt;0,0,
IF(FORECAST($C302,R$305:R$316,$C$305:$C$316)&gt;100,100,
FORECAST($C302,R$305:R$316,$C$305:$C$316))))</f>
        <v>2.1107626258492473</v>
      </c>
      <c r="S302" s="75">
        <f ca="true">IF(MAX(C305:C316)-MIN(C305:C316)&lt;5,AVERAGEIF(C305:C316,"&gt;0",S305:S316),
IF(FORECAST($C302,S$305:S$316,$C$305:$C$316)&lt;0,0,
IF(FORECAST($C302,S$305:S$316,$C$305:$C$316)&gt;100,100,
FORECAST($C302,S$305:S$316,$C$305:$C$316))))</f>
        <v>77.879977049544067</v>
      </c>
      <c r="T302" s="76"/>
      <c r="U302" s="77"/>
      <c r="V302" s="77"/>
      <c r="W302" s="78">
        <f ca="true">IF(MAX(C305:C316)-MIN(C305:C316)&lt;5,AVERAGEIF(C305:C316,"&gt;0",W305:W316),
IF(FORECAST($C302,W$305:W$316,$C$305:$C$316)&lt;0,0,
IF(FORECAST($C302,W$305:W$316,$C$305:$C$316)&gt;100,100,
FORECAST($C302,W$305:W$316,$C$305:$C$316))))</f>
        <v>4.1382572631233643</v>
      </c>
      <c r="X302" s="75">
        <f ca="true">IF(MAX(C305:C316)-MIN(C305:C316)&lt;5,AVERAGEIF(C305:C316,"&gt;0",X305:X316),
IF(FORECAST($C302,X$305:X$316,$C$305:$C$316)&lt;0,0,
IF(FORECAST($C302,X$305:X$316,$C$305:$C$316)&gt;100,100,
FORECAST($C302,X$305:X$316,$C$305:$C$316))))</f>
        <v>79.83304498879329</v>
      </c>
      <c r="Y302" s="76"/>
      <c r="Z302" s="77"/>
      <c r="AA302" s="77"/>
      <c r="AB302" s="78">
        <f ca="true">IF(MAX(C305:C316)-MIN(C305:C316)&lt;5,AVERAGEIF(C305:C316,"&gt;0",AB305:AB316),
IF(FORECAST($C302,AB$305:AB$316,$C$305:$C$316)&lt;0,0,
IF(FORECAST($C302,AB$305:AB$316,$C$305:$C$316)&gt;100,100,
FORECAST($C302,AB$305:AB$316,$C$305:$C$316))))</f>
        <v>1.0269132245240646</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49" t="s">
        <v>183</v>
      </c>
      <c r="C305" s="450">
        <v>2003</v>
      </c>
      <c r="D305" s="1">
        <f t="shared" ref="D305:D316" ca="true" si="45">IF(ISERROR(INDIRECT(CONCATENATE($B305,"!M122"))),"",INDIRECT(CONCATENATE($B305,"!M122")))</f>
        <v>42.220539908813244</v>
      </c>
      <c r="E305" s="91">
        <f t="shared" ref="E305:E316" ca="true" si="46">IF(ISERROR(INDIRECT(CONCATENATE($B305,"!M129"))),"",INDIRECT(CONCATENATE($B305,"!M129")))</f>
        <v>64.290227791588379</v>
      </c>
      <c r="F305" s="89"/>
      <c r="G305" s="89"/>
      <c r="H305" s="90">
        <f t="shared" ref="H305:H316" ca="true" si="47">IF(ISERROR(INDIRECT(CONCATENATE($B305,"!M127"))),"",INDIRECT(CONCATENATE($B305,"!M127")))</f>
        <v>30.943064969168582</v>
      </c>
      <c r="I305" s="1">
        <f t="shared" ref="I305:I316" ca="true" si="48">IF(ISERROR(INDIRECT(CONCATENATE($B305,"!N122"))),"",INDIRECT(CONCATENATE($B305,"!N122")))</f>
        <v>41.006043302060078</v>
      </c>
      <c r="J305" s="88">
        <f t="shared" ref="J305:J316" ca="true" si="49">IF(ISERROR(INDIRECT(CONCATENATE($B305,"!N129"))),"",INDIRECT(CONCATENATE($B305,"!N129")))</f>
        <v>68.333749873748246</v>
      </c>
      <c r="K305" s="89"/>
      <c r="L305" s="89"/>
      <c r="M305" s="90">
        <f t="shared" ref="M305:M316" ca="true" si="50">IF(ISERROR(INDIRECT(CONCATENATE($B305,"!N127"))),"",INDIRECT(CONCATENATE($B305,"!N127")))</f>
        <v>22.186171693703823</v>
      </c>
      <c r="N305" s="1">
        <f t="shared" ref="N305:N316" ca="true" si="51">IF(ISERROR(INDIRECT(CONCATENATE($B305,"!O122"))),"",INDIRECT(CONCATENATE($B305,"!O122")))</f>
        <v>66.637681525682567</v>
      </c>
      <c r="O305" s="88">
        <f t="shared" ref="O305:O316" ca="true" si="52">IF(ISERROR(INDIRECT(CONCATENATE($B305,"!O129"))),"",INDIRECT(CONCATENATE($B305,"!O129")))</f>
        <v>68.214885465957693</v>
      </c>
      <c r="P305" s="89"/>
      <c r="Q305" s="89"/>
      <c r="R305" s="90">
        <f t="shared" ref="R305:R316" ca="true" si="53">IF(ISERROR(INDIRECT(CONCATENATE($B305,"!O127"))),"",INDIRECT(CONCATENATE($B305,"!O127")))</f>
        <v>8.8760199875376173</v>
      </c>
      <c r="S305" s="1">
        <f t="shared" ref="S305:S316" ca="true" si="54">IF(ISERROR(INDIRECT(CONCATENATE($B305,"!P122"))),"",INDIRECT(CONCATENATE($B305,"!P122")))</f>
        <v>76.524412907954769</v>
      </c>
      <c r="T305" s="88">
        <f t="shared" ref="T305:T316" ca="true" si="55">IF(ISERROR(INDIRECT(CONCATENATE($B305,"!P129"))),"",INDIRECT(CONCATENATE($B305,"!P129")))</f>
        <v>74.157675146653943</v>
      </c>
      <c r="U305" s="89"/>
      <c r="V305" s="89"/>
      <c r="W305" s="90">
        <f t="shared" ref="W305:W316" ca="true" si="56">IF(ISERROR(INDIRECT(CONCATENATE($B305,"!P127"))),"",INDIRECT(CONCATENATE($B305,"!P127")))</f>
        <v>1.4935474049268986</v>
      </c>
      <c r="X305" s="1">
        <f t="shared" ref="X305:X316" ca="true" si="57">IF(ISERROR(INDIRECT(CONCATENATE($B305,"!Q122"))),"",INDIRECT(CONCATENATE($B305,"!Q122")))</f>
        <v>88.078651243298836</v>
      </c>
      <c r="Y305" s="88">
        <f t="shared" ref="Y305:Y316" ca="true" si="58">IF(ISERROR(INDIRECT(CONCATENATE($B305,"!Q129"))),"",INDIRECT(CONCATENATE($B305,"!Q129")))</f>
        <v>77.465602859885578</v>
      </c>
      <c r="Z305" s="89"/>
      <c r="AA305" s="89"/>
      <c r="AB305" s="90">
        <f t="shared" ref="AB305:AB316" ca="true" si="59">IF(ISERROR(INDIRECT(CONCATENATE($B305,"!Q2127"))),"",INDIRECT(CONCATENATE($B305,"!Q127")))</f>
        <v>1.0595699581693867</v>
      </c>
    </row>
    <row r="306" x14ac:dyDescent="0.2">
      <c r="A306" s="87"/>
      <c r="B306" s="451" t="s">
        <v>302</v>
      </c>
      <c r="C306" s="452">
        <v>2016</v>
      </c>
      <c r="D306" s="2">
        <f t="shared" ca="true" si="45"/>
        <v>76.611885663199132</v>
      </c>
      <c r="E306" s="91">
        <f t="shared" ca="true" si="46"/>
        <v>94.858694014888698</v>
      </c>
      <c r="F306" s="89"/>
      <c r="G306" s="89"/>
      <c r="H306" s="92">
        <f t="shared" ca="true" si="47"/>
        <v>11.118012241581852</v>
      </c>
      <c r="I306" s="2">
        <f t="shared" ca="true" si="48"/>
        <v>77.645862864360865</v>
      </c>
      <c r="J306" s="91">
        <f t="shared" ca="true" si="49"/>
        <v>97.155383640914707</v>
      </c>
      <c r="K306" s="89"/>
      <c r="L306" s="89"/>
      <c r="M306" s="92">
        <f t="shared" ca="true" si="50"/>
        <v>5.4487677809224939</v>
      </c>
      <c r="N306" s="2">
        <f t="shared" ca="true" si="51"/>
        <v>80.062607346318146</v>
      </c>
      <c r="O306" s="91">
        <f t="shared" ca="true" si="52"/>
        <v>91.659503940748351</v>
      </c>
      <c r="P306" s="89"/>
      <c r="Q306" s="89"/>
      <c r="R306" s="92">
        <f t="shared" ca="true" si="53"/>
        <v>3.0127969407410178</v>
      </c>
      <c r="S306" s="2">
        <f t="shared" ca="true" si="54"/>
        <v>77.699235163998836</v>
      </c>
      <c r="T306" s="91">
        <f t="shared" ca="true" si="55"/>
        <v>87.861070527048383</v>
      </c>
      <c r="U306" s="89"/>
      <c r="V306" s="89"/>
      <c r="W306" s="92">
        <f t="shared" ca="true" si="56"/>
        <v>3.7856292820304707</v>
      </c>
      <c r="X306" s="2">
        <f t="shared" ca="true" si="57"/>
        <v>80.932459156060588</v>
      </c>
      <c r="Y306" s="91">
        <f t="shared" ca="true" si="58"/>
        <v>94.947022891317303</v>
      </c>
      <c r="Z306" s="89"/>
      <c r="AA306" s="89"/>
      <c r="AB306" s="92">
        <f t="shared" ca="true" si="59"/>
        <v>1.031267455676774</v>
      </c>
    </row>
    <row r="307" x14ac:dyDescent="0.2">
      <c r="A307" s="87"/>
      <c r="B307" s="451"/>
      <c r="C307" s="452"/>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51"/>
      <c r="C308" s="452"/>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51"/>
      <c r="C309" s="452"/>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51"/>
      <c r="C310" s="452"/>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51"/>
      <c r="C311" s="452"/>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51"/>
      <c r="C312" s="452"/>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51"/>
      <c r="C313" s="452"/>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51"/>
      <c r="C314" s="452"/>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51"/>
      <c r="C315" s="452"/>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53"/>
      <c r="C316" s="454"/>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726" t="str">
        <f>CONCATENATE("Rural use of sanitation facilities, ",C299,"–",C300)</f>
        <v>Rural use of sanitation facilities, 2000–2020</v>
      </c>
      <c r="C318" s="1727"/>
      <c r="D318" s="1727"/>
      <c r="E318" s="1727"/>
      <c r="F318" s="1727"/>
      <c r="G318" s="1727"/>
      <c r="H318" s="1727"/>
      <c r="I318" s="1727"/>
      <c r="J318" s="1727"/>
      <c r="K318" s="1727"/>
      <c r="L318" s="1727"/>
      <c r="N318" s="98"/>
      <c r="O318" s="98"/>
      <c r="P318" s="98"/>
      <c r="Q318" s="98"/>
      <c r="R318" s="98"/>
      <c r="S318" s="1750" t="s">
        <v>11</v>
      </c>
      <c r="T318" s="1751"/>
      <c r="U318" s="1751"/>
      <c r="V318" s="1751"/>
      <c r="W318" s="1752"/>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770" t="s">
        <v>132</v>
      </c>
      <c r="C4" s="1771"/>
      <c r="D4" s="1771"/>
      <c r="E4" s="1771"/>
      <c r="F4" s="1771"/>
      <c r="G4" s="1771"/>
      <c r="H4" s="1771"/>
      <c r="I4" s="1771"/>
      <c r="J4" s="1771"/>
      <c r="K4" s="1771"/>
      <c r="L4" s="1771"/>
      <c r="M4" s="1771"/>
      <c r="N4" s="1771"/>
      <c r="O4" s="1771"/>
      <c r="P4" s="1771"/>
      <c r="Q4" s="1771"/>
      <c r="R4" s="1771"/>
      <c r="S4" s="1771"/>
      <c r="T4" s="1771"/>
      <c r="U4" s="1771"/>
      <c r="V4" s="1771"/>
      <c r="W4" s="1771"/>
      <c r="X4" s="1771"/>
      <c r="Y4" s="1771"/>
    </row>
    <row r="5" ht="28.5" customHeight="true" x14ac:dyDescent="0.4">
      <c r="B5" s="1762" t="str">
        <f ca="true">IF(ISERROR(INDIRECT(CONCATENATE($E$32,"!A2"))),"",INDIRECT(CONCATENATE($E$32,"!A2")))</f>
        <v>South Africa</v>
      </c>
      <c r="C5" s="1772"/>
      <c r="D5" s="1772"/>
      <c r="E5" s="1772"/>
      <c r="F5" s="1772"/>
      <c r="G5" s="1772"/>
      <c r="H5" s="1772"/>
      <c r="I5" s="1772"/>
      <c r="J5" s="1772"/>
      <c r="K5" s="1771"/>
      <c r="L5" s="1771"/>
      <c r="M5" s="1771"/>
      <c r="N5" s="1771"/>
      <c r="O5" s="1771"/>
      <c r="P5" s="1771"/>
      <c r="Q5" s="1771"/>
      <c r="R5" s="1771"/>
      <c r="S5" s="1771"/>
      <c r="T5" s="1771"/>
      <c r="U5" s="1771"/>
      <c r="V5" s="1771"/>
      <c r="W5" s="1771"/>
      <c r="X5" s="1771"/>
      <c r="Y5" s="1771"/>
    </row>
    <row r="6" x14ac:dyDescent="0.2">
      <c r="F6" s="36"/>
      <c r="G6" s="36"/>
      <c r="J6" s="37"/>
      <c r="K6" s="37"/>
      <c r="L6" s="37"/>
      <c r="M6" s="37"/>
      <c r="N6" s="37"/>
      <c r="O6" s="37"/>
      <c r="P6" s="37"/>
    </row>
    <row r="7" s="38" customFormat="true" ht="16.5" customHeight="true" x14ac:dyDescent="0.25">
      <c r="B7" s="1768" t="str">
        <f ca="true">CONCATENATE("National ",IF(ISERROR(INDIRECT(CONCATENATE($E$32,"!A2"))),"",INDIRECT(CONCATENATE($E$32,"!A210"))))</f>
        <v>National Access to hygiene facilities </v>
      </c>
      <c r="C7" s="1769"/>
      <c r="D7" s="1769"/>
      <c r="E7" s="1769"/>
      <c r="F7" s="1769"/>
      <c r="G7" s="1769"/>
      <c r="H7" s="1769"/>
      <c r="K7" s="1786" t="str">
        <f ca="true">CONCATENATE("Urban ",IF(ISERROR(INDIRECT(CONCATENATE($E$32,"!A2"))),"",INDIRECT(CONCATENATE($E$32,"!A210"))))</f>
        <v>Urban Access to hygiene facilities </v>
      </c>
      <c r="L7" s="1787"/>
      <c r="M7" s="1787"/>
      <c r="N7" s="1787"/>
      <c r="O7" s="1787"/>
      <c r="P7" s="1787"/>
      <c r="S7" s="1786" t="str">
        <f ca="true">CONCATENATE("Rural ",IF(ISERROR(INDIRECT(CONCATENATE($E$32,"!A2"))),"",INDIRECT(CONCATENATE($E$32,"!A210"))))</f>
        <v>Rural Access to hygiene facilities </v>
      </c>
      <c r="T7" s="1787"/>
      <c r="U7" s="1787"/>
      <c r="V7" s="1787"/>
      <c r="W7" s="1787"/>
      <c r="X7" s="178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797" t="str">
        <f>INDEX(B88:B100,A88)</f>
        <v>DHS16</v>
      </c>
      <c r="F32" s="1798"/>
      <c r="G32" s="1777" t="str">
        <f ca="true">IF(ISERROR(INDIRECT(CONCATENATE($E$32,"!A2"))),"",INDIRECT(CONCATENATE($E$32,"!A2")))</f>
        <v>South Africa</v>
      </c>
      <c r="H32" s="1778"/>
      <c r="I32" s="1778"/>
      <c r="J32" s="1779"/>
      <c r="K32" s="1783" t="s">
        <v>0</v>
      </c>
      <c r="L32" s="1784"/>
      <c r="M32" s="1785"/>
      <c r="N32" s="1783" t="s">
        <v>1</v>
      </c>
      <c r="O32" s="1784"/>
      <c r="P32" s="1785"/>
      <c r="Q32" s="1783" t="s">
        <v>2</v>
      </c>
      <c r="R32" s="1784"/>
      <c r="S32" s="1785"/>
      <c r="T32" s="1783" t="s">
        <v>3</v>
      </c>
      <c r="U32" s="1784"/>
      <c r="V32" s="1785"/>
      <c r="W32" s="1783" t="s">
        <v>4</v>
      </c>
      <c r="X32" s="1784"/>
      <c r="Y32" s="1785"/>
    </row>
    <row r="33" s="44" customFormat="true" ht="22.5" customHeight="true" x14ac:dyDescent="0.2">
      <c r="E33" s="1799"/>
      <c r="F33" s="1800"/>
      <c r="G33" s="1780"/>
      <c r="H33" s="1781"/>
      <c r="I33" s="1781"/>
      <c r="J33" s="1782"/>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773" t="s">
        <v>21</v>
      </c>
      <c r="C34" s="1774"/>
      <c r="D34" s="1774"/>
      <c r="E34" s="107"/>
      <c r="F34" s="36"/>
      <c r="G34" s="1733" t="s">
        <v>5</v>
      </c>
      <c r="H34" s="1734"/>
      <c r="I34" s="1737"/>
      <c r="J34" s="1790" t="str">
        <f ca="true">IF(ISERROR(INDIRECT(CONCATENATE(#REF!,"!A2"))),"",INDIRECT(CONCATENATE(#REF!,"!A210")))</f>
        <v/>
      </c>
      <c r="K34" s="1788">
        <f ca="true">IF(ISERROR(INDIRECT(CONCATENATE($E$32,"!C222"))),"",INDIRECT(CONCATENATE($E$32,"!C222")))</f>
        <v>4.3439503321594035</v>
      </c>
      <c r="L34" s="1794">
        <f ca="true">IF(ISERROR(INDIRECT(CONCATENATE($E$32,"!C223"))),"",INDIRECT(CONCATENATE($E$32,"!C223")))</f>
        <v>67.223111916311794</v>
      </c>
      <c r="M34" s="1792">
        <f ca="true">IF(ISERROR(INDIRECT(CONCATENATE($E$32,"!C224"))),"",INDIRECT(CONCATENATE($E$32,"!C224")))</f>
        <v>28.432937751529018</v>
      </c>
      <c r="N34" s="1788">
        <f ca="true">IF(ISERROR(INDIRECT(CONCATENATE($E$32,"!D222"))),"",INDIRECT(CONCATENATE($E$32,"!D222")))</f>
        <v>9.7407705191169214</v>
      </c>
      <c r="O34" s="1794">
        <f ca="true">IF(ISERROR(INDIRECT(CONCATENATE($E$32,"!D223"))),"",INDIRECT(CONCATENATE($E$32,"!D223")))</f>
        <v>73.378353695144455</v>
      </c>
      <c r="P34" s="1792">
        <f ca="true">IF(ISERROR(INDIRECT(CONCATENATE($E$32,"!D224"))),"",INDIRECT(CONCATENATE($E$32,"!D224")))</f>
        <v>16.880875785738564</v>
      </c>
      <c r="Q34" s="1788">
        <f ca="true">IF(ISERROR(INDIRECT(CONCATENATE($E$32,"!E222"))),"",INDIRECT(CONCATENATE($E$32,"!E222")))</f>
        <v>21.939055790860234</v>
      </c>
      <c r="R34" s="1794">
        <f ca="true">IF(ISERROR(INDIRECT(CONCATENATE($E$32,"!E223"))),"",INDIRECT(CONCATENATE($E$32,"!E223")))</f>
        <v>67.681492659518412</v>
      </c>
      <c r="S34" s="1792">
        <f ca="true">IF(ISERROR(INDIRECT(CONCATENATE($E$32,"!E224"))),"",INDIRECT(CONCATENATE($E$32,"!E224")))</f>
        <v>10.379451549621365</v>
      </c>
      <c r="T34" s="1788">
        <f ca="true">IF(ISERROR(INDIRECT(CONCATENATE($E$32,"!F222"))),"",INDIRECT(CONCATENATE($E$32,"!F222")))</f>
        <v>50.537080582987002</v>
      </c>
      <c r="U34" s="1794">
        <f ca="true">IF(ISERROR(INDIRECT(CONCATENATE($E$32,"!F223"))),"",INDIRECT(CONCATENATE($E$32,"!F223")))</f>
        <v>44.83600711093046</v>
      </c>
      <c r="V34" s="1792">
        <f ca="true">IF(ISERROR(INDIRECT(CONCATENATE($E$32,"!F224"))),"",INDIRECT(CONCATENATE($E$32,"!F224")))</f>
        <v>4.6269123060826454</v>
      </c>
      <c r="W34" s="1788">
        <f ca="true">IF(ISERROR(INDIRECT(CONCATENATE($E$32,"!G222"))),"",INDIRECT(CONCATENATE($E$32,"!G222")))</f>
        <v>79.815928015328154</v>
      </c>
      <c r="X34" s="1794">
        <f ca="true">IF(ISERROR(INDIRECT(CONCATENATE($E$32,"!G223"))),"",INDIRECT(CONCATENATE($E$32,"!G223")))</f>
        <v>17.726394068126119</v>
      </c>
      <c r="Y34" s="1792">
        <f ca="true">IF(ISERROR(INDIRECT(CONCATENATE($E$32,"!G224"))),"",INDIRECT(CONCATENATE($E$32,"!G224")))</f>
        <v>2.4576779165457854</v>
      </c>
      <c r="Z34" s="108"/>
    </row>
    <row r="35" ht="15" x14ac:dyDescent="0.2">
      <c r="B35" s="1775"/>
      <c r="C35" s="1776"/>
      <c r="D35" s="1776"/>
      <c r="E35" s="107"/>
      <c r="F35" s="36"/>
      <c r="G35" s="1735"/>
      <c r="H35" s="1736"/>
      <c r="I35" s="1738"/>
      <c r="J35" s="1791"/>
      <c r="K35" s="1789"/>
      <c r="L35" s="1795"/>
      <c r="M35" s="1793"/>
      <c r="N35" s="1789"/>
      <c r="O35" s="1795"/>
      <c r="P35" s="1793"/>
      <c r="Q35" s="1789"/>
      <c r="R35" s="1795"/>
      <c r="S35" s="1793"/>
      <c r="T35" s="1789"/>
      <c r="U35" s="1795"/>
      <c r="V35" s="1793"/>
      <c r="W35" s="1789"/>
      <c r="X35" s="1795"/>
      <c r="Y35" s="1793"/>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733" t="s">
        <v>6</v>
      </c>
      <c r="H37" s="1734"/>
      <c r="I37" s="1737"/>
      <c r="J37" s="1790" t="str">
        <f ca="true">IF(ISERROR(INDIRECT(CONCATENATE(#REF!,"!A2"))),"",INDIRECT(CONCATENATE(#REF!,"!A210")))</f>
        <v/>
      </c>
      <c r="K37" s="1788">
        <f ca="true">IF(ISERROR(INDIRECT(CONCATENATE($E$32,"!H222"))),"",INDIRECT(CONCATENATE($E$32,"!H222")))</f>
        <v>7.2848820303462762</v>
      </c>
      <c r="L37" s="1794">
        <f ca="true">IF(ISERROR(INDIRECT(CONCATENATE($E$32,"!H223"))),"",INDIRECT(CONCATENATE($E$32,"!H223")))</f>
        <v>66.074326093145316</v>
      </c>
      <c r="M37" s="1792">
        <f ca="true">IF(ISERROR(INDIRECT(CONCATENATE($E$32,"!H224"))),"",INDIRECT(CONCATENATE($E$32,"!H224")))</f>
        <v>26.640791876508523</v>
      </c>
      <c r="N37" s="1788">
        <f ca="true">IF(ISERROR(INDIRECT(CONCATENATE($E$32,"!I222"))),"",INDIRECT(CONCATENATE($E$32,"!I222")))</f>
        <v>27.711705039486738</v>
      </c>
      <c r="O37" s="1794">
        <f ca="true">IF(ISERROR(INDIRECT(CONCATENATE($E$32,"!I223"))),"",INDIRECT(CONCATENATE($E$32,"!I223")))</f>
        <v>61.362934304316497</v>
      </c>
      <c r="P37" s="1792">
        <f ca="true">IF(ISERROR(INDIRECT(CONCATENATE($E$32,"!I224"))),"",INDIRECT(CONCATENATE($E$32,"!I224")))</f>
        <v>10.925360656196915</v>
      </c>
      <c r="Q37" s="1788">
        <f ca="true">IF(ISERROR(INDIRECT(CONCATENATE($E$32,"!J222"))),"",INDIRECT(CONCATENATE($E$32,"!J222")))</f>
        <v>44.687193431999731</v>
      </c>
      <c r="R37" s="1794">
        <f ca="true">IF(ISERROR(INDIRECT(CONCATENATE($E$32,"!J223"))),"",INDIRECT(CONCATENATE($E$32,"!J223")))</f>
        <v>48.897218147983232</v>
      </c>
      <c r="S37" s="1792">
        <f ca="true">IF(ISERROR(INDIRECT(CONCATENATE($E$32,"!J224"))),"",INDIRECT(CONCATENATE($E$32,"!J224")))</f>
        <v>6.4155884200171158</v>
      </c>
      <c r="T37" s="1788">
        <f ca="true">IF(ISERROR(INDIRECT(CONCATENATE($E$32,"!K222"))),"",INDIRECT(CONCATENATE($E$32,"!K222")))</f>
        <v>70.555185099732796</v>
      </c>
      <c r="U37" s="1794">
        <f ca="true">IF(ISERROR(INDIRECT(CONCATENATE($E$32,"!K223"))),"",INDIRECT(CONCATENATE($E$32,"!K223")))</f>
        <v>26.817200575185517</v>
      </c>
      <c r="V37" s="1792">
        <f ca="true">IF(ISERROR(INDIRECT(CONCATENATE($E$32,"!K224"))),"",INDIRECT(CONCATENATE($E$32,"!K224")))</f>
        <v>2.6276143250817365</v>
      </c>
      <c r="W37" s="1788">
        <f ca="true">IF(ISERROR(INDIRECT(CONCATENATE($E$32,"!L222"))),"",INDIRECT(CONCATENATE($E$32,"!L222")))</f>
        <v>84.262802275787493</v>
      </c>
      <c r="X37" s="1794">
        <f ca="true">IF(ISERROR(INDIRECT(CONCATENATE($E$32,"!L223"))),"",INDIRECT(CONCATENATE($E$32,"!L223")))</f>
        <v>13.583563043697383</v>
      </c>
      <c r="Y37" s="1792">
        <f ca="true">IF(ISERROR(INDIRECT(CONCATENATE($E$32,"!L224"))),"",INDIRECT(CONCATENATE($E$32,"!L224")))</f>
        <v>2.1536346805151401</v>
      </c>
      <c r="Z37" s="108"/>
    </row>
    <row r="38" x14ac:dyDescent="0.2">
      <c r="F38" s="36"/>
      <c r="G38" s="1735"/>
      <c r="H38" s="1736"/>
      <c r="I38" s="1738"/>
      <c r="J38" s="1796"/>
      <c r="K38" s="1789"/>
      <c r="L38" s="1795"/>
      <c r="M38" s="1793"/>
      <c r="N38" s="1789"/>
      <c r="O38" s="1795"/>
      <c r="P38" s="1793"/>
      <c r="Q38" s="1789"/>
      <c r="R38" s="1795"/>
      <c r="S38" s="1793"/>
      <c r="T38" s="1789"/>
      <c r="U38" s="1795"/>
      <c r="V38" s="1793"/>
      <c r="W38" s="1789"/>
      <c r="X38" s="1795"/>
      <c r="Y38" s="1793"/>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733" t="s">
        <v>7</v>
      </c>
      <c r="H40" s="1734"/>
      <c r="I40" s="1737"/>
      <c r="J40" s="1790" t="str">
        <f ca="true">IF(ISERROR(INDIRECT(CONCATENATE(#REF!,"!A2"))),"",INDIRECT(CONCATENATE(#REF!,"!A210")))</f>
        <v/>
      </c>
      <c r="K40" s="1788">
        <f ca="true">IF(ISERROR(INDIRECT(CONCATENATE($E$32,"!M222"))),"",INDIRECT(CONCATENATE($E$32,"!M222")))</f>
        <v>4.6531895644275307</v>
      </c>
      <c r="L40" s="1794">
        <f ca="true">IF(ISERROR(INDIRECT(CONCATENATE($E$32,"!M223"))),"",INDIRECT(CONCATENATE($E$32,"!M223")))</f>
        <v>61.803173238523293</v>
      </c>
      <c r="M40" s="1792">
        <f ca="true">IF(ISERROR(INDIRECT(CONCATENATE($E$32,"!M224"))),"",INDIRECT(CONCATENATE($E$32,"!M224")))</f>
        <v>33.543637197049136</v>
      </c>
      <c r="N40" s="1788">
        <f ca="true">IF(ISERROR(INDIRECT(CONCATENATE($E$32,"!N222"))),"",INDIRECT(CONCATENATE($E$32,"!N222")))</f>
        <v>4.0093453441798124</v>
      </c>
      <c r="O40" s="1794">
        <f ca="true">IF(ISERROR(INDIRECT(CONCATENATE($E$32,"!N223"))),"",INDIRECT(CONCATENATE($E$32,"!N223")))</f>
        <v>76.127113970010356</v>
      </c>
      <c r="P40" s="1792">
        <f ca="true">IF(ISERROR(INDIRECT(CONCATENATE($E$32,"!N224"))),"",INDIRECT(CONCATENATE($E$32,"!N224")))</f>
        <v>19.863540685809763</v>
      </c>
      <c r="Q40" s="1788">
        <f ca="true">IF(ISERROR(INDIRECT(CONCATENATE($E$32,"!O222"))),"",INDIRECT(CONCATENATE($E$32,"!O222")))</f>
        <v>3.8810731101498961</v>
      </c>
      <c r="R40" s="1794">
        <f ca="true">IF(ISERROR(INDIRECT(CONCATENATE($E$32,"!O223"))),"",INDIRECT(CONCATENATE($E$32,"!O223")))</f>
        <v>82.596275805066341</v>
      </c>
      <c r="S40" s="1792">
        <f ca="true">IF(ISERROR(INDIRECT(CONCATENATE($E$32,"!O224"))),"",INDIRECT(CONCATENATE($E$32,"!O224")))</f>
        <v>13.522651084783558</v>
      </c>
      <c r="T40" s="1788">
        <f ca="true">IF(ISERROR(INDIRECT(CONCATENATE($E$32,"!P222"))),"",INDIRECT(CONCATENATE($E$32,"!P222")))</f>
        <v>7.8942572429017766</v>
      </c>
      <c r="U40" s="1794">
        <f ca="true">IF(ISERROR(INDIRECT(CONCATENATE($E$32,"!P223"))),"",INDIRECT(CONCATENATE($E$32,"!P223")))</f>
        <v>80.819219832876982</v>
      </c>
      <c r="V40" s="1792">
        <f ca="true">IF(ISERROR(INDIRECT(CONCATENATE($E$32,"!P224"))),"",INDIRECT(CONCATENATE($E$32,"!P224")))</f>
        <v>11.286522924221213</v>
      </c>
      <c r="W40" s="1788">
        <f ca="true">IF(ISERROR(INDIRECT(CONCATENATE($E$32,"!Q222"))),"",INDIRECT(CONCATENATE($E$32,"!Q222")))</f>
        <v>28.330774769220824</v>
      </c>
      <c r="X40" s="1794">
        <f ca="true">IF(ISERROR(INDIRECT(CONCATENATE($E$32,"!Q223"))),"",INDIRECT(CONCATENATE($E$32,"!Q223")))</f>
        <v>63.012895217227957</v>
      </c>
      <c r="Y40" s="1792">
        <f ca="true">IF(ISERROR(INDIRECT(CONCATENATE($E$32,"!Q224"))),"",INDIRECT(CONCATENATE($E$32,"!Q224")))</f>
        <v>8.6563300135510879</v>
      </c>
      <c r="Z40" s="108"/>
    </row>
    <row r="41" x14ac:dyDescent="0.2">
      <c r="F41" s="36"/>
      <c r="G41" s="1735"/>
      <c r="H41" s="1736"/>
      <c r="I41" s="1738"/>
      <c r="J41" s="1796"/>
      <c r="K41" s="1789"/>
      <c r="L41" s="1795"/>
      <c r="M41" s="1793"/>
      <c r="N41" s="1789"/>
      <c r="O41" s="1795"/>
      <c r="P41" s="1793"/>
      <c r="Q41" s="1789"/>
      <c r="R41" s="1795"/>
      <c r="S41" s="1793"/>
      <c r="T41" s="1789"/>
      <c r="U41" s="1795"/>
      <c r="V41" s="1793"/>
      <c r="W41" s="1789"/>
      <c r="X41" s="1795"/>
      <c r="Y41" s="1793"/>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183</v>
      </c>
    </row>
    <row r="89" hidden="true" x14ac:dyDescent="0.2">
      <c r="B89" s="4" t="s">
        <v>302</v>
      </c>
    </row>
    <row r="90" hidden="true" x14ac:dyDescent="0.2">
      <c r="B90" s="4" t="s">
        <v>134</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E55B9-7916-4132-BD7D-DE74374B82C7}">
  <sheetPr codeName="Feuil5"/>
  <dimension ref="A1:BQ1200"/>
  <sheetViews>
    <sheetView showGridLines="false" workbookViewId="0"/>
  </sheetViews>
  <sheetFormatPr defaultColWidth="9.140625" defaultRowHeight="15" customHeight="true" x14ac:dyDescent="0.2"/>
  <cols>
    <col min="1" max="1" width="31.5703125" style="421" customWidth="true"/>
    <col min="2" max="2" width="41.5703125" style="1703" customWidth="true"/>
    <col min="3" max="17" width="10.7109375" style="421" customWidth="true"/>
    <col min="18" max="51" width="12.5703125" style="549" customWidth="true"/>
    <col min="52" max="52" width="12.5703125" style="421" customWidth="true"/>
    <col min="53" max="53" width="31.5703125" style="391" customWidth="true"/>
    <col min="54" max="54" width="41.5703125" style="238" customWidth="true"/>
    <col min="55" max="69" width="9.140625" style="391"/>
    <col min="70" max="16384" width="9.140625" style="421"/>
  </cols>
  <sheetData>
    <row r="1" s="396" customFormat="true" ht="18" customHeight="true" x14ac:dyDescent="0.2">
      <c r="B1" s="1597"/>
      <c r="R1" s="549"/>
      <c r="S1" s="549"/>
      <c r="T1" s="549"/>
      <c r="U1" s="549"/>
      <c r="V1" s="549"/>
      <c r="W1" s="549"/>
      <c r="X1" s="549"/>
      <c r="Y1" s="549"/>
      <c r="Z1" s="549"/>
      <c r="AA1" s="549"/>
      <c r="AB1" s="549"/>
      <c r="AC1" s="549"/>
      <c r="AD1" s="549"/>
      <c r="AE1" s="549"/>
      <c r="AF1" s="549"/>
      <c r="AG1" s="549"/>
      <c r="AH1" s="549"/>
      <c r="AI1" s="549"/>
      <c r="AJ1" s="549"/>
      <c r="AK1" s="549"/>
      <c r="AL1" s="549"/>
      <c r="AM1" s="549"/>
      <c r="AN1" s="549"/>
      <c r="AO1" s="549"/>
      <c r="AP1" s="549"/>
      <c r="AQ1" s="549"/>
      <c r="AR1" s="549"/>
      <c r="AS1" s="549"/>
      <c r="AT1" s="549"/>
      <c r="AU1" s="549"/>
      <c r="AV1" s="549"/>
      <c r="AW1" s="549"/>
      <c r="AX1" s="549"/>
      <c r="AY1" s="549"/>
      <c r="BA1" s="111"/>
      <c r="BB1" s="134"/>
      <c r="BC1" s="111"/>
      <c r="BD1" s="111"/>
      <c r="BE1" s="111"/>
      <c r="BF1" s="111"/>
      <c r="BG1" s="111"/>
      <c r="BH1" s="111"/>
      <c r="BI1" s="111"/>
      <c r="BJ1" s="111"/>
      <c r="BK1" s="111"/>
      <c r="BL1" s="111"/>
      <c r="BM1" s="111"/>
      <c r="BN1" s="111"/>
      <c r="BO1" s="111"/>
      <c r="BP1" s="111"/>
      <c r="BQ1" s="111"/>
    </row>
    <row r="2" s="396" customFormat="true" ht="22.5" customHeight="true" x14ac:dyDescent="0.35">
      <c r="A2" s="225" t="str">
        <f>A1026</f>
        <v>South Africa</v>
      </c>
      <c r="B2" s="1598"/>
      <c r="R2" s="549"/>
      <c r="S2" s="549"/>
      <c r="T2" s="549"/>
      <c r="U2" s="549"/>
      <c r="V2" s="549"/>
      <c r="W2" s="549"/>
      <c r="X2" s="549"/>
      <c r="Y2" s="549"/>
      <c r="Z2" s="549"/>
      <c r="AA2" s="549"/>
      <c r="AB2" s="549"/>
      <c r="AC2" s="549"/>
      <c r="AD2" s="549"/>
      <c r="AE2" s="549"/>
      <c r="AF2" s="549"/>
      <c r="AG2" s="549"/>
      <c r="AH2" s="549"/>
      <c r="AI2" s="549"/>
      <c r="AJ2" s="549"/>
      <c r="AK2" s="549"/>
      <c r="AL2" s="549"/>
      <c r="AM2" s="549"/>
      <c r="AN2" s="549"/>
      <c r="AO2" s="549"/>
      <c r="AP2" s="549"/>
      <c r="AQ2" s="549"/>
      <c r="AR2" s="549"/>
      <c r="AS2" s="549"/>
      <c r="AT2" s="549"/>
      <c r="AU2" s="549"/>
      <c r="AV2" s="549"/>
      <c r="AW2" s="549"/>
      <c r="AX2" s="549"/>
      <c r="AY2" s="549"/>
      <c r="BA2" s="111"/>
      <c r="BB2" s="134"/>
      <c r="BC2" s="111"/>
      <c r="BD2" s="111"/>
      <c r="BE2" s="111"/>
      <c r="BF2" s="111"/>
      <c r="BG2" s="111"/>
      <c r="BH2" s="111"/>
      <c r="BI2" s="111"/>
      <c r="BJ2" s="111"/>
      <c r="BK2" s="111"/>
      <c r="BL2" s="111"/>
      <c r="BM2" s="111"/>
      <c r="BN2" s="111"/>
      <c r="BO2" s="111"/>
      <c r="BP2" s="111"/>
      <c r="BQ2" s="111"/>
    </row>
    <row r="3" s="396" customFormat="true" ht="22.5" customHeight="true" x14ac:dyDescent="0.35">
      <c r="A3" s="138" t="str">
        <f>A1034</f>
        <v>2003</v>
      </c>
      <c r="B3" s="1599"/>
      <c r="R3" s="549"/>
      <c r="S3" s="549"/>
      <c r="T3" s="549"/>
      <c r="U3" s="549"/>
      <c r="V3" s="549"/>
      <c r="W3" s="549"/>
      <c r="X3" s="549"/>
      <c r="Y3" s="549"/>
      <c r="Z3" s="549"/>
      <c r="AA3" s="549"/>
      <c r="AB3" s="549"/>
      <c r="AC3" s="549"/>
      <c r="AD3" s="549"/>
      <c r="AE3" s="549"/>
      <c r="AF3" s="549"/>
      <c r="AG3" s="549"/>
      <c r="AH3" s="549"/>
      <c r="AI3" s="549"/>
      <c r="AJ3" s="549"/>
      <c r="AK3" s="549"/>
      <c r="AL3" s="549"/>
      <c r="AM3" s="549"/>
      <c r="AN3" s="549"/>
      <c r="AO3" s="549"/>
      <c r="AP3" s="549"/>
      <c r="AQ3" s="549"/>
      <c r="AR3" s="549"/>
      <c r="AS3" s="549"/>
      <c r="AT3" s="549"/>
      <c r="AU3" s="549"/>
      <c r="AV3" s="549"/>
      <c r="AW3" s="549"/>
      <c r="AX3" s="549"/>
      <c r="AY3" s="549"/>
      <c r="BA3" s="111"/>
      <c r="BB3" s="134"/>
      <c r="BC3" s="111"/>
      <c r="BD3" s="111"/>
      <c r="BE3" s="111"/>
      <c r="BF3" s="111"/>
      <c r="BG3" s="111"/>
      <c r="BH3" s="111"/>
      <c r="BI3" s="111"/>
      <c r="BJ3" s="111"/>
      <c r="BK3" s="111"/>
      <c r="BL3" s="111"/>
      <c r="BM3" s="111"/>
      <c r="BN3" s="111"/>
      <c r="BO3" s="111"/>
      <c r="BP3" s="111"/>
      <c r="BQ3" s="111"/>
    </row>
    <row r="4" s="396" customFormat="true" ht="22.5" customHeight="true" x14ac:dyDescent="0.35">
      <c r="A4" s="227" t="s">
        <v>95</v>
      </c>
      <c r="B4" s="1599"/>
      <c r="R4" s="549"/>
      <c r="S4" s="549"/>
      <c r="T4" s="549"/>
      <c r="U4" s="549"/>
      <c r="V4" s="549"/>
      <c r="W4" s="549"/>
      <c r="X4" s="549"/>
      <c r="Y4" s="549"/>
      <c r="Z4" s="549"/>
      <c r="AA4" s="549"/>
      <c r="AB4" s="549"/>
      <c r="AC4" s="549"/>
      <c r="AD4" s="549"/>
      <c r="AE4" s="549"/>
      <c r="AF4" s="549"/>
      <c r="AG4" s="549"/>
      <c r="AH4" s="549"/>
      <c r="AI4" s="549"/>
      <c r="AJ4" s="549"/>
      <c r="AK4" s="549"/>
      <c r="AL4" s="549"/>
      <c r="AM4" s="549"/>
      <c r="AN4" s="549"/>
      <c r="AO4" s="549"/>
      <c r="AP4" s="549"/>
      <c r="AQ4" s="549"/>
      <c r="AR4" s="549"/>
      <c r="AS4" s="549"/>
      <c r="AT4" s="549"/>
      <c r="AU4" s="549"/>
      <c r="AV4" s="549"/>
      <c r="AW4" s="549"/>
      <c r="AX4" s="549"/>
      <c r="AY4" s="549"/>
      <c r="BA4" s="111"/>
      <c r="BB4" s="134"/>
      <c r="BC4" s="111"/>
      <c r="BD4" s="111"/>
      <c r="BE4" s="111"/>
      <c r="BF4" s="111"/>
      <c r="BG4" s="111"/>
      <c r="BH4" s="111"/>
      <c r="BI4" s="111"/>
      <c r="BJ4" s="111"/>
      <c r="BK4" s="111"/>
      <c r="BL4" s="111"/>
      <c r="BM4" s="111"/>
      <c r="BN4" s="111"/>
      <c r="BO4" s="111"/>
      <c r="BP4" s="111"/>
      <c r="BQ4" s="111"/>
    </row>
    <row r="5" s="396" customFormat="true" ht="20.1" customHeight="true" x14ac:dyDescent="0.35">
      <c r="A5" s="227" t="s">
        <v>96</v>
      </c>
      <c r="B5" s="1599"/>
      <c r="R5" s="549"/>
      <c r="S5" s="549"/>
      <c r="T5" s="549"/>
      <c r="U5" s="549"/>
      <c r="V5" s="549"/>
      <c r="W5" s="549"/>
      <c r="X5" s="549"/>
      <c r="Y5" s="549"/>
      <c r="Z5" s="549"/>
      <c r="AA5" s="549"/>
      <c r="AB5" s="549"/>
      <c r="AC5" s="549"/>
      <c r="AD5" s="549"/>
      <c r="AE5" s="549"/>
      <c r="AF5" s="549"/>
      <c r="AG5" s="549"/>
      <c r="AH5" s="549"/>
      <c r="AI5" s="549"/>
      <c r="AJ5" s="549"/>
      <c r="AK5" s="549"/>
      <c r="AL5" s="549"/>
      <c r="AM5" s="549"/>
      <c r="AN5" s="549"/>
      <c r="AO5" s="549"/>
      <c r="AP5" s="549"/>
      <c r="AQ5" s="549"/>
      <c r="AR5" s="549"/>
      <c r="AS5" s="549"/>
      <c r="AT5" s="549"/>
      <c r="AU5" s="549"/>
      <c r="AV5" s="549"/>
      <c r="AW5" s="549"/>
      <c r="AX5" s="549"/>
      <c r="AY5" s="549"/>
      <c r="BA5" s="111"/>
      <c r="BB5" s="134"/>
      <c r="BC5" s="111"/>
      <c r="BD5" s="111"/>
      <c r="BE5" s="111"/>
      <c r="BF5" s="111"/>
      <c r="BG5" s="111"/>
      <c r="BH5" s="111"/>
      <c r="BI5" s="111"/>
      <c r="BJ5" s="111"/>
      <c r="BK5" s="111"/>
      <c r="BL5" s="111"/>
      <c r="BM5" s="111"/>
      <c r="BN5" s="111"/>
      <c r="BO5" s="111"/>
      <c r="BP5" s="111"/>
      <c r="BQ5" s="111"/>
    </row>
    <row r="6" s="396" customFormat="true" ht="15" customHeight="true" x14ac:dyDescent="0.2">
      <c r="A6" s="229" t="s">
        <v>97</v>
      </c>
      <c r="B6" s="1600"/>
      <c r="R6" s="549"/>
      <c r="S6" s="549"/>
      <c r="T6" s="549"/>
      <c r="U6" s="549"/>
      <c r="V6" s="549"/>
      <c r="W6" s="549"/>
      <c r="X6" s="549"/>
      <c r="Y6" s="549"/>
      <c r="Z6" s="549"/>
      <c r="AA6" s="549"/>
      <c r="AB6" s="549"/>
      <c r="AC6" s="549"/>
      <c r="AD6" s="549"/>
      <c r="AE6" s="549"/>
      <c r="AF6" s="549"/>
      <c r="AG6" s="549"/>
      <c r="AH6" s="549"/>
      <c r="AI6" s="549"/>
      <c r="AJ6" s="549"/>
      <c r="AK6" s="549"/>
      <c r="AL6" s="549"/>
      <c r="AM6" s="549"/>
      <c r="AN6" s="549"/>
      <c r="AO6" s="549"/>
      <c r="AP6" s="549"/>
      <c r="AQ6" s="549"/>
      <c r="AR6" s="549"/>
      <c r="AS6" s="549"/>
      <c r="AT6" s="549"/>
      <c r="AU6" s="549"/>
      <c r="AV6" s="549"/>
      <c r="AW6" s="549"/>
      <c r="AX6" s="549"/>
      <c r="AY6" s="549"/>
      <c r="BA6" s="111"/>
      <c r="BB6" s="134"/>
      <c r="BC6" s="111"/>
      <c r="BD6" s="111"/>
      <c r="BE6" s="111"/>
      <c r="BF6" s="111"/>
      <c r="BG6" s="111"/>
      <c r="BH6" s="111"/>
      <c r="BI6" s="111"/>
      <c r="BJ6" s="111"/>
      <c r="BK6" s="111"/>
      <c r="BL6" s="111"/>
      <c r="BM6" s="111"/>
      <c r="BN6" s="111"/>
      <c r="BO6" s="111"/>
      <c r="BP6" s="111"/>
      <c r="BQ6" s="111"/>
    </row>
    <row r="7" s="396" customFormat="true" ht="15" customHeight="true" x14ac:dyDescent="0.2">
      <c r="A7" s="231" t="s">
        <v>40</v>
      </c>
      <c r="B7" s="1601"/>
      <c r="R7" s="549"/>
      <c r="S7" s="549"/>
      <c r="T7" s="549"/>
      <c r="U7" s="549"/>
      <c r="V7" s="549"/>
      <c r="W7" s="549"/>
      <c r="X7" s="549"/>
      <c r="Y7" s="549"/>
      <c r="Z7" s="549"/>
      <c r="AA7" s="549"/>
      <c r="AB7" s="549"/>
      <c r="AC7" s="549"/>
      <c r="AD7" s="549"/>
      <c r="AE7" s="549"/>
      <c r="AF7" s="549"/>
      <c r="AG7" s="549"/>
      <c r="AH7" s="549"/>
      <c r="AI7" s="549"/>
      <c r="AJ7" s="549"/>
      <c r="AK7" s="549"/>
      <c r="AL7" s="549"/>
      <c r="AM7" s="549"/>
      <c r="AN7" s="549"/>
      <c r="AO7" s="549"/>
      <c r="AP7" s="549"/>
      <c r="AQ7" s="549"/>
      <c r="AR7" s="549"/>
      <c r="AS7" s="549"/>
      <c r="AT7" s="549"/>
      <c r="AU7" s="549"/>
      <c r="AV7" s="549"/>
      <c r="AW7" s="549"/>
      <c r="AX7" s="549"/>
      <c r="AY7" s="549"/>
      <c r="BA7" s="111"/>
      <c r="BB7" s="134"/>
      <c r="BC7" s="111"/>
      <c r="BD7" s="111"/>
      <c r="BE7" s="111"/>
      <c r="BF7" s="111"/>
      <c r="BG7" s="111"/>
      <c r="BH7" s="111"/>
      <c r="BI7" s="111"/>
      <c r="BJ7" s="111"/>
      <c r="BK7" s="111"/>
      <c r="BL7" s="111"/>
      <c r="BM7" s="111"/>
      <c r="BN7" s="111"/>
      <c r="BO7" s="111"/>
      <c r="BP7" s="111"/>
      <c r="BQ7" s="111"/>
    </row>
    <row r="8" s="396" customFormat="true" ht="15" customHeight="true" x14ac:dyDescent="0.2">
      <c r="A8" s="231" t="s">
        <v>39</v>
      </c>
      <c r="B8" s="1601"/>
      <c r="R8" s="549"/>
      <c r="S8" s="549"/>
      <c r="T8" s="549"/>
      <c r="U8" s="549"/>
      <c r="V8" s="549"/>
      <c r="W8" s="549"/>
      <c r="X8" s="549"/>
      <c r="Y8" s="549"/>
      <c r="Z8" s="549"/>
      <c r="AA8" s="549"/>
      <c r="AB8" s="549"/>
      <c r="AC8" s="549"/>
      <c r="AD8" s="549"/>
      <c r="AE8" s="549"/>
      <c r="AF8" s="549"/>
      <c r="AG8" s="549"/>
      <c r="AH8" s="549"/>
      <c r="AI8" s="549"/>
      <c r="AJ8" s="549"/>
      <c r="AK8" s="549"/>
      <c r="AL8" s="549"/>
      <c r="AM8" s="549"/>
      <c r="AN8" s="549"/>
      <c r="AO8" s="549"/>
      <c r="AP8" s="549"/>
      <c r="AQ8" s="549"/>
      <c r="AR8" s="549"/>
      <c r="AS8" s="549"/>
      <c r="AT8" s="549"/>
      <c r="AU8" s="549"/>
      <c r="AV8" s="549"/>
      <c r="AW8" s="549"/>
      <c r="AX8" s="549"/>
      <c r="AY8" s="549"/>
      <c r="BA8" s="111"/>
      <c r="BB8" s="134"/>
      <c r="BC8" s="111"/>
      <c r="BD8" s="111"/>
      <c r="BE8" s="111"/>
      <c r="BF8" s="111"/>
      <c r="BG8" s="111"/>
      <c r="BH8" s="111"/>
      <c r="BI8" s="111"/>
      <c r="BJ8" s="111"/>
      <c r="BK8" s="111"/>
      <c r="BL8" s="111"/>
      <c r="BM8" s="111"/>
      <c r="BN8" s="111"/>
      <c r="BO8" s="111"/>
      <c r="BP8" s="111"/>
      <c r="BQ8" s="111"/>
    </row>
    <row r="9" s="396" customFormat="true" ht="15" customHeight="true" x14ac:dyDescent="0.2">
      <c r="A9" s="231" t="s">
        <v>133</v>
      </c>
      <c r="B9" s="1602" t="str">
        <f>A1025</f>
        <v>WHS03</v>
      </c>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BA9" s="111"/>
      <c r="BB9" s="134"/>
      <c r="BC9" s="111"/>
      <c r="BD9" s="111"/>
      <c r="BE9" s="111"/>
      <c r="BF9" s="111"/>
      <c r="BG9" s="111"/>
      <c r="BH9" s="111"/>
      <c r="BI9" s="111"/>
      <c r="BJ9" s="111"/>
      <c r="BK9" s="111"/>
      <c r="BL9" s="111"/>
      <c r="BM9" s="111"/>
      <c r="BN9" s="111"/>
      <c r="BO9" s="111"/>
      <c r="BP9" s="111"/>
      <c r="BQ9" s="111"/>
    </row>
    <row r="10" s="396" customFormat="true" ht="15" customHeight="true" x14ac:dyDescent="0.2">
      <c r="A10" s="590" t="str">
        <f>B1028</f>
        <v/>
      </c>
      <c r="B10" s="1603"/>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BA10" s="111"/>
      <c r="BB10" s="134"/>
      <c r="BC10" s="111"/>
      <c r="BD10" s="111"/>
      <c r="BE10" s="111"/>
      <c r="BF10" s="111"/>
      <c r="BG10" s="111"/>
      <c r="BH10" s="111"/>
      <c r="BI10" s="111"/>
      <c r="BJ10" s="111"/>
      <c r="BK10" s="111"/>
      <c r="BL10" s="111"/>
      <c r="BM10" s="111"/>
      <c r="BN10" s="111"/>
      <c r="BO10" s="111"/>
      <c r="BP10" s="111"/>
      <c r="BQ10" s="111"/>
    </row>
    <row r="11" s="396" customFormat="true" ht="15" customHeight="true" x14ac:dyDescent="0.2">
      <c r="A11" s="590" t="str">
        <f>B1027</f>
        <v/>
      </c>
      <c r="B11" s="1604"/>
      <c r="R11" s="549"/>
      <c r="S11" s="549"/>
      <c r="T11" s="549"/>
      <c r="U11" s="549"/>
      <c r="V11" s="549"/>
      <c r="W11" s="549"/>
      <c r="X11" s="549"/>
      <c r="Y11" s="549"/>
      <c r="Z11" s="549"/>
      <c r="AA11" s="549"/>
      <c r="AB11" s="549"/>
      <c r="AC11" s="549"/>
      <c r="AD11" s="549"/>
      <c r="AE11" s="549"/>
      <c r="AF11" s="549"/>
      <c r="AG11" s="549"/>
      <c r="AH11" s="549"/>
      <c r="AI11" s="549"/>
      <c r="AJ11" s="549"/>
      <c r="AK11" s="549"/>
      <c r="AL11" s="549"/>
      <c r="AM11" s="549"/>
      <c r="AN11" s="549"/>
      <c r="AO11" s="549"/>
      <c r="AP11" s="549"/>
      <c r="AQ11" s="549"/>
      <c r="AR11" s="549"/>
      <c r="AS11" s="549"/>
      <c r="AT11" s="549"/>
      <c r="AU11" s="549"/>
      <c r="AV11" s="549"/>
      <c r="AW11" s="549"/>
      <c r="AX11" s="549"/>
      <c r="AY11" s="549"/>
      <c r="BA11" s="111"/>
      <c r="BB11" s="134"/>
      <c r="BC11" s="111"/>
      <c r="BD11" s="111"/>
      <c r="BE11" s="111"/>
      <c r="BF11" s="111"/>
      <c r="BG11" s="111"/>
      <c r="BH11" s="111"/>
      <c r="BI11" s="111"/>
      <c r="BJ11" s="111"/>
      <c r="BK11" s="111"/>
      <c r="BL11" s="111"/>
      <c r="BM11" s="111"/>
      <c r="BN11" s="111"/>
      <c r="BO11" s="111"/>
      <c r="BP11" s="111"/>
      <c r="BQ11" s="111"/>
    </row>
    <row r="12" s="396" customFormat="true" ht="18" customHeight="true" x14ac:dyDescent="0.2">
      <c r="A12" s="591"/>
      <c r="B12" s="1603"/>
      <c r="R12" s="549"/>
      <c r="S12" s="549"/>
      <c r="T12" s="549"/>
      <c r="U12" s="549"/>
      <c r="V12" s="549"/>
      <c r="W12" s="549"/>
      <c r="X12" s="549"/>
      <c r="Y12" s="549"/>
      <c r="Z12" s="549"/>
      <c r="AA12" s="549"/>
      <c r="AB12" s="549"/>
      <c r="AC12" s="549"/>
      <c r="AD12" s="549"/>
      <c r="AE12" s="549"/>
      <c r="AF12" s="549"/>
      <c r="AG12" s="549"/>
      <c r="AH12" s="549"/>
      <c r="AI12" s="549"/>
      <c r="AJ12" s="549"/>
      <c r="AK12" s="549"/>
      <c r="AL12" s="549"/>
      <c r="AM12" s="549"/>
      <c r="AN12" s="549"/>
      <c r="AO12" s="549"/>
      <c r="AP12" s="549"/>
      <c r="AQ12" s="549"/>
      <c r="AR12" s="549"/>
      <c r="AS12" s="549"/>
      <c r="AT12" s="549"/>
      <c r="AU12" s="549"/>
      <c r="AV12" s="549"/>
      <c r="AW12" s="549"/>
      <c r="AX12" s="549"/>
      <c r="AY12" s="549"/>
      <c r="BA12" s="111"/>
      <c r="BB12" s="134"/>
      <c r="BC12" s="111"/>
      <c r="BD12" s="111"/>
      <c r="BE12" s="111"/>
      <c r="BF12" s="111"/>
      <c r="BG12" s="111"/>
      <c r="BH12" s="111"/>
      <c r="BI12" s="111"/>
      <c r="BJ12" s="111"/>
      <c r="BK12" s="111"/>
      <c r="BL12" s="111"/>
      <c r="BM12" s="111"/>
      <c r="BN12" s="111"/>
      <c r="BO12" s="111"/>
      <c r="BP12" s="111"/>
      <c r="BQ12" s="111"/>
    </row>
    <row r="13" s="396" customFormat="true" ht="18" customHeight="true" x14ac:dyDescent="0.2">
      <c r="A13" s="592"/>
      <c r="B13" s="1605"/>
      <c r="R13" s="549"/>
      <c r="S13" s="549"/>
      <c r="T13" s="549"/>
      <c r="U13" s="549"/>
      <c r="V13" s="549"/>
      <c r="W13" s="549"/>
      <c r="X13" s="549"/>
      <c r="Y13" s="549"/>
      <c r="Z13" s="549"/>
      <c r="AA13" s="549"/>
      <c r="AB13" s="549"/>
      <c r="AC13" s="549"/>
      <c r="AD13" s="549"/>
      <c r="AE13" s="549"/>
      <c r="AF13" s="549"/>
      <c r="AG13" s="549"/>
      <c r="AH13" s="549"/>
      <c r="AI13" s="549"/>
      <c r="AJ13" s="549"/>
      <c r="AK13" s="549"/>
      <c r="AL13" s="549"/>
      <c r="AM13" s="549"/>
      <c r="AN13" s="549"/>
      <c r="AO13" s="549"/>
      <c r="AP13" s="549"/>
      <c r="AQ13" s="549"/>
      <c r="AR13" s="549"/>
      <c r="AS13" s="549"/>
      <c r="AT13" s="549"/>
      <c r="AU13" s="549"/>
      <c r="AV13" s="549"/>
      <c r="AW13" s="549"/>
      <c r="AX13" s="549"/>
      <c r="AY13" s="549"/>
      <c r="BA13" s="111"/>
      <c r="BB13" s="134"/>
      <c r="BC13" s="111"/>
      <c r="BD13" s="111"/>
      <c r="BE13" s="111"/>
      <c r="BF13" s="111"/>
      <c r="BG13" s="111"/>
      <c r="BH13" s="111"/>
      <c r="BI13" s="111"/>
      <c r="BJ13" s="111"/>
      <c r="BK13" s="111"/>
      <c r="BL13" s="111"/>
      <c r="BM13" s="111"/>
      <c r="BN13" s="111"/>
      <c r="BO13" s="111"/>
      <c r="BP13" s="111"/>
      <c r="BQ13" s="111"/>
    </row>
    <row r="14" s="397" customFormat="true" ht="15" customHeight="true" x14ac:dyDescent="0.2">
      <c r="A14" s="115" t="s">
        <v>95</v>
      </c>
      <c r="B14" s="1606"/>
      <c r="C14" s="1898" t="s">
        <v>114</v>
      </c>
      <c r="D14" s="1899"/>
      <c r="E14" s="1899"/>
      <c r="F14" s="1899"/>
      <c r="G14" s="1900"/>
      <c r="H14" s="1901" t="s">
        <v>38</v>
      </c>
      <c r="I14" s="1902"/>
      <c r="J14" s="1902"/>
      <c r="K14" s="1902"/>
      <c r="L14" s="1903"/>
      <c r="M14" s="1884" t="s">
        <v>37</v>
      </c>
      <c r="N14" s="1885"/>
      <c r="O14" s="1885"/>
      <c r="P14" s="1885"/>
      <c r="Q14" s="1886"/>
      <c r="R14" s="558"/>
      <c r="S14" s="558"/>
      <c r="T14" s="558"/>
      <c r="U14" s="558"/>
      <c r="V14" s="558"/>
      <c r="W14" s="558"/>
      <c r="X14" s="558"/>
      <c r="Y14" s="558"/>
      <c r="Z14" s="558"/>
      <c r="AA14" s="558"/>
      <c r="AB14" s="558"/>
      <c r="AC14" s="558"/>
      <c r="AD14" s="558"/>
      <c r="AE14" s="558"/>
      <c r="AF14" s="558"/>
      <c r="AG14" s="558"/>
      <c r="AH14" s="558"/>
      <c r="AI14" s="558"/>
      <c r="AJ14" s="558"/>
      <c r="AK14" s="558"/>
      <c r="AL14" s="558"/>
      <c r="AM14" s="558"/>
      <c r="AN14" s="558"/>
      <c r="AO14" s="558"/>
      <c r="AP14" s="558"/>
      <c r="AQ14" s="558"/>
      <c r="AR14" s="558"/>
      <c r="AS14" s="558"/>
      <c r="AT14" s="558"/>
      <c r="AU14" s="558"/>
      <c r="AV14" s="558"/>
      <c r="AW14" s="558"/>
      <c r="AX14" s="558"/>
      <c r="AY14" s="558"/>
      <c r="BA14" s="217" t="s">
        <v>128</v>
      </c>
      <c r="BB14" s="115" t="s">
        <v>95</v>
      </c>
      <c r="BC14" s="1910" t="s">
        <v>114</v>
      </c>
      <c r="BD14" s="1911"/>
      <c r="BE14" s="1911"/>
      <c r="BF14" s="1911"/>
      <c r="BG14" s="1912"/>
      <c r="BH14" s="1913" t="s">
        <v>38</v>
      </c>
      <c r="BI14" s="1911"/>
      <c r="BJ14" s="1911"/>
      <c r="BK14" s="1911"/>
      <c r="BL14" s="1912"/>
      <c r="BM14" s="1913" t="s">
        <v>37</v>
      </c>
      <c r="BN14" s="1911"/>
      <c r="BO14" s="1911"/>
      <c r="BP14" s="1911"/>
      <c r="BQ14" s="1914"/>
    </row>
    <row r="15" s="397" customFormat="true" ht="12.75" x14ac:dyDescent="0.2">
      <c r="A15" s="182" t="s">
        <v>87</v>
      </c>
      <c r="B15" s="1607"/>
      <c r="C15" s="268" t="s">
        <v>0</v>
      </c>
      <c r="D15" s="269" t="s">
        <v>1</v>
      </c>
      <c r="E15" s="269" t="s">
        <v>2</v>
      </c>
      <c r="F15" s="269" t="s">
        <v>3</v>
      </c>
      <c r="G15" s="270" t="s">
        <v>4</v>
      </c>
      <c r="H15" s="268" t="s">
        <v>0</v>
      </c>
      <c r="I15" s="269" t="s">
        <v>1</v>
      </c>
      <c r="J15" s="269" t="s">
        <v>2</v>
      </c>
      <c r="K15" s="269" t="s">
        <v>3</v>
      </c>
      <c r="L15" s="270" t="s">
        <v>4</v>
      </c>
      <c r="M15" s="268" t="s">
        <v>0</v>
      </c>
      <c r="N15" s="269" t="s">
        <v>1</v>
      </c>
      <c r="O15" s="269" t="s">
        <v>2</v>
      </c>
      <c r="P15" s="269" t="s">
        <v>3</v>
      </c>
      <c r="Q15" s="270" t="s">
        <v>4</v>
      </c>
      <c r="R15" s="558"/>
      <c r="S15" s="558"/>
      <c r="T15" s="558"/>
      <c r="U15" s="558"/>
      <c r="V15" s="558"/>
      <c r="W15" s="558"/>
      <c r="X15" s="558"/>
      <c r="Y15" s="558"/>
      <c r="Z15" s="558"/>
      <c r="AA15" s="558"/>
      <c r="AB15" s="558"/>
      <c r="AC15" s="558"/>
      <c r="AD15" s="558"/>
      <c r="AE15" s="558"/>
      <c r="AF15" s="558"/>
      <c r="AG15" s="558"/>
      <c r="AH15" s="558"/>
      <c r="AI15" s="558"/>
      <c r="AJ15" s="558"/>
      <c r="AK15" s="558"/>
      <c r="AL15" s="558"/>
      <c r="AM15" s="558"/>
      <c r="AN15" s="558"/>
      <c r="AO15" s="558"/>
      <c r="AP15" s="558"/>
      <c r="AQ15" s="558"/>
      <c r="AR15" s="558"/>
      <c r="AS15" s="558"/>
      <c r="AT15" s="558"/>
      <c r="AU15" s="558"/>
      <c r="AV15" s="558"/>
      <c r="AW15" s="558"/>
      <c r="AX15" s="558"/>
      <c r="AY15" s="558"/>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row>
    <row r="16" s="397" customFormat="true" ht="15" customHeight="true" x14ac:dyDescent="0.2">
      <c r="A16" s="1887" t="s">
        <v>13</v>
      </c>
      <c r="B16" s="1608" t="s">
        <v>14</v>
      </c>
      <c r="C16" s="717">
        <v>77.944360289429625</v>
      </c>
      <c r="D16" s="718">
        <v>87.732691011365787</v>
      </c>
      <c r="E16" s="718">
        <v>88.394823248131146</v>
      </c>
      <c r="F16" s="718">
        <v>94.576822495471291</v>
      </c>
      <c r="G16" s="719">
        <v>96.168209281710261</v>
      </c>
      <c r="H16" s="720">
        <v>93.606277307482117</v>
      </c>
      <c r="I16" s="718">
        <v>89.602387920847164</v>
      </c>
      <c r="J16" s="718">
        <v>88.159255564250302</v>
      </c>
      <c r="K16" s="718">
        <v>95.417664976781239</v>
      </c>
      <c r="L16" s="721">
        <v>97.166585546946195</v>
      </c>
      <c r="M16" s="722">
        <v>63.180487962996011</v>
      </c>
      <c r="N16" s="718">
        <v>80.77909336707323</v>
      </c>
      <c r="O16" s="718">
        <v>85.722563202374928</v>
      </c>
      <c r="P16" s="718">
        <v>87.108186746156505</v>
      </c>
      <c r="Q16" s="1565">
        <v>96.713893273045898</v>
      </c>
      <c r="R16" s="558"/>
      <c r="S16" s="558"/>
      <c r="T16" s="558"/>
      <c r="U16" s="558"/>
      <c r="V16" s="558"/>
      <c r="W16" s="558"/>
      <c r="X16" s="558"/>
      <c r="Y16" s="558"/>
      <c r="Z16" s="558"/>
      <c r="AA16" s="558"/>
      <c r="AB16" s="558"/>
      <c r="AC16" s="558"/>
      <c r="AD16" s="558"/>
      <c r="AE16" s="558"/>
      <c r="AF16" s="558"/>
      <c r="AG16" s="558"/>
      <c r="AH16" s="558"/>
      <c r="AI16" s="558"/>
      <c r="AJ16" s="558"/>
      <c r="AK16" s="558"/>
      <c r="AL16" s="558"/>
      <c r="AM16" s="558"/>
      <c r="AN16" s="558"/>
      <c r="AO16" s="558"/>
      <c r="AP16" s="558"/>
      <c r="AQ16" s="558"/>
      <c r="AR16" s="558"/>
      <c r="AS16" s="558"/>
      <c r="AT16" s="558"/>
      <c r="AU16" s="558"/>
      <c r="AV16" s="558"/>
      <c r="AW16" s="558"/>
      <c r="AX16" s="558"/>
      <c r="AY16" s="558"/>
      <c r="BA16" s="1915" t="s">
        <v>13</v>
      </c>
      <c r="BB16" s="147" t="s">
        <v>14</v>
      </c>
      <c r="BC16" s="990" t="s">
        <v>35</v>
      </c>
      <c r="BD16" s="1009" t="s">
        <v>35</v>
      </c>
      <c r="BE16" s="1009" t="s">
        <v>35</v>
      </c>
      <c r="BF16" s="1009" t="s">
        <v>35</v>
      </c>
      <c r="BG16" s="1029" t="s">
        <v>35</v>
      </c>
      <c r="BH16" s="1049" t="s">
        <v>35</v>
      </c>
      <c r="BI16" s="1009" t="s">
        <v>35</v>
      </c>
      <c r="BJ16" s="1009" t="s">
        <v>35</v>
      </c>
      <c r="BK16" s="1009" t="s">
        <v>35</v>
      </c>
      <c r="BL16" s="1029" t="s">
        <v>35</v>
      </c>
      <c r="BM16" s="1049" t="s">
        <v>35</v>
      </c>
      <c r="BN16" s="1009" t="s">
        <v>35</v>
      </c>
      <c r="BO16" s="1009" t="s">
        <v>35</v>
      </c>
      <c r="BP16" s="1009" t="s">
        <v>35</v>
      </c>
      <c r="BQ16" s="1029" t="s">
        <v>35</v>
      </c>
    </row>
    <row r="17" s="397" customFormat="true" ht="15" customHeight="true" x14ac:dyDescent="0.2">
      <c r="A17" s="1888"/>
      <c r="B17" s="1609" t="s">
        <v>51</v>
      </c>
      <c r="C17" s="723">
        <v>22.055639710570375</v>
      </c>
      <c r="D17" s="724">
        <v>12.267308988634216</v>
      </c>
      <c r="E17" s="724">
        <v>11.60517675186885</v>
      </c>
      <c r="F17" s="724">
        <v>5.423177504528705</v>
      </c>
      <c r="G17" s="725">
        <v>3.8317907182897413</v>
      </c>
      <c r="H17" s="726">
        <v>6.3937226925178923</v>
      </c>
      <c r="I17" s="724">
        <v>10.397612079152841</v>
      </c>
      <c r="J17" s="724">
        <v>11.840744435749698</v>
      </c>
      <c r="K17" s="724">
        <v>4.582335023218767</v>
      </c>
      <c r="L17" s="727">
        <v>2.833414453053801</v>
      </c>
      <c r="M17" s="728">
        <v>36.819512037003989</v>
      </c>
      <c r="N17" s="724">
        <v>19.22090663292677</v>
      </c>
      <c r="O17" s="724">
        <v>14.277436797625068</v>
      </c>
      <c r="P17" s="724">
        <v>12.891813253843498</v>
      </c>
      <c r="Q17" s="1566">
        <v>3.2861067269541118</v>
      </c>
      <c r="R17" s="558"/>
      <c r="S17" s="558"/>
      <c r="T17" s="558"/>
      <c r="U17" s="558"/>
      <c r="V17" s="558"/>
      <c r="W17" s="558"/>
      <c r="X17" s="558"/>
      <c r="Y17" s="558"/>
      <c r="Z17" s="558"/>
      <c r="AA17" s="558"/>
      <c r="AB17" s="558"/>
      <c r="AC17" s="558"/>
      <c r="AD17" s="558"/>
      <c r="AE17" s="558"/>
      <c r="AF17" s="558"/>
      <c r="AG17" s="558"/>
      <c r="AH17" s="558"/>
      <c r="AI17" s="558"/>
      <c r="AJ17" s="558"/>
      <c r="AK17" s="558"/>
      <c r="AL17" s="558"/>
      <c r="AM17" s="558"/>
      <c r="AN17" s="558"/>
      <c r="AO17" s="558"/>
      <c r="AP17" s="558"/>
      <c r="AQ17" s="558"/>
      <c r="AR17" s="558"/>
      <c r="AS17" s="558"/>
      <c r="AT17" s="558"/>
      <c r="AU17" s="558"/>
      <c r="AV17" s="558"/>
      <c r="AW17" s="558"/>
      <c r="AX17" s="558"/>
      <c r="AY17" s="558"/>
      <c r="BA17" s="1916"/>
      <c r="BB17" s="148" t="s">
        <v>51</v>
      </c>
      <c r="BC17" s="991" t="s">
        <v>35</v>
      </c>
      <c r="BD17" s="1010" t="s">
        <v>35</v>
      </c>
      <c r="BE17" s="1010" t="s">
        <v>35</v>
      </c>
      <c r="BF17" s="1010" t="s">
        <v>35</v>
      </c>
      <c r="BG17" s="1030" t="s">
        <v>35</v>
      </c>
      <c r="BH17" s="1050" t="s">
        <v>35</v>
      </c>
      <c r="BI17" s="1010" t="s">
        <v>35</v>
      </c>
      <c r="BJ17" s="1010" t="s">
        <v>35</v>
      </c>
      <c r="BK17" s="1010" t="s">
        <v>35</v>
      </c>
      <c r="BL17" s="1030" t="s">
        <v>35</v>
      </c>
      <c r="BM17" s="1050" t="s">
        <v>35</v>
      </c>
      <c r="BN17" s="1010" t="s">
        <v>35</v>
      </c>
      <c r="BO17" s="1010" t="s">
        <v>35</v>
      </c>
      <c r="BP17" s="1010" t="s">
        <v>35</v>
      </c>
      <c r="BQ17" s="1030" t="s">
        <v>35</v>
      </c>
    </row>
    <row r="18" s="397" customFormat="true" ht="15" customHeight="true" x14ac:dyDescent="0.2">
      <c r="A18" s="1888" t="s">
        <v>60</v>
      </c>
      <c r="B18" s="1609" t="s">
        <v>15</v>
      </c>
      <c r="C18" s="729">
        <f>C16*C23/100</f>
        <v>64.576065648432035</v>
      </c>
      <c r="D18" s="730">
        <f>D16*D23/100</f>
        <v>82.850706013339362</v>
      </c>
      <c r="E18" s="730">
        <f t="shared" ref="E18:Q18" si="0">E16*E23/100</f>
        <v>82.837563056371252</v>
      </c>
      <c r="F18" s="730">
        <f t="shared" si="0"/>
        <v>85.893839471132765</v>
      </c>
      <c r="G18" s="731">
        <f t="shared" si="0"/>
        <v>96.168209281710261</v>
      </c>
      <c r="H18" s="732">
        <f t="shared" si="0"/>
        <v>86.20477693974793</v>
      </c>
      <c r="I18" s="730">
        <f t="shared" si="0"/>
        <v>83.752994683984411</v>
      </c>
      <c r="J18" s="730">
        <f t="shared" si="0"/>
        <v>88.159255564250302</v>
      </c>
      <c r="K18" s="730">
        <f t="shared" si="0"/>
        <v>95.417664976781239</v>
      </c>
      <c r="L18" s="733">
        <f t="shared" si="0"/>
        <v>97.166585546946195</v>
      </c>
      <c r="M18" s="729">
        <f t="shared" si="0"/>
        <v>50.258336689663281</v>
      </c>
      <c r="N18" s="730">
        <f t="shared" si="0"/>
        <v>68.317629028677658</v>
      </c>
      <c r="O18" s="730">
        <f t="shared" si="0"/>
        <v>78.801430196584008</v>
      </c>
      <c r="P18" s="730">
        <f t="shared" si="0"/>
        <v>79.664593220089628</v>
      </c>
      <c r="Q18" s="733">
        <f t="shared" si="0"/>
        <v>82.259951104973041</v>
      </c>
      <c r="R18" s="558"/>
      <c r="S18" s="558"/>
      <c r="T18" s="558"/>
      <c r="U18" s="558"/>
      <c r="V18" s="558"/>
      <c r="W18" s="558"/>
      <c r="X18" s="558"/>
      <c r="Y18" s="558"/>
      <c r="Z18" s="558"/>
      <c r="AA18" s="558"/>
      <c r="AB18" s="558"/>
      <c r="AC18" s="558"/>
      <c r="AD18" s="558"/>
      <c r="AE18" s="558"/>
      <c r="AF18" s="558"/>
      <c r="AG18" s="558"/>
      <c r="AH18" s="558"/>
      <c r="AI18" s="558"/>
      <c r="AJ18" s="558"/>
      <c r="AK18" s="558"/>
      <c r="AL18" s="558"/>
      <c r="AM18" s="558"/>
      <c r="AN18" s="558"/>
      <c r="AO18" s="558"/>
      <c r="AP18" s="558"/>
      <c r="AQ18" s="558"/>
      <c r="AR18" s="558"/>
      <c r="AS18" s="558"/>
      <c r="AT18" s="558"/>
      <c r="AU18" s="558"/>
      <c r="AV18" s="558"/>
      <c r="AW18" s="558"/>
      <c r="AX18" s="558"/>
      <c r="AY18" s="558"/>
      <c r="BA18" s="1916" t="s">
        <v>60</v>
      </c>
      <c r="BB18" s="148" t="s">
        <v>15</v>
      </c>
      <c r="BC18" s="991" t="s">
        <v>35</v>
      </c>
      <c r="BD18" s="1010" t="s">
        <v>35</v>
      </c>
      <c r="BE18" s="1010" t="s">
        <v>35</v>
      </c>
      <c r="BF18" s="1010" t="s">
        <v>35</v>
      </c>
      <c r="BG18" s="1030" t="s">
        <v>35</v>
      </c>
      <c r="BH18" s="1050" t="s">
        <v>35</v>
      </c>
      <c r="BI18" s="1010" t="s">
        <v>35</v>
      </c>
      <c r="BJ18" s="1010" t="s">
        <v>35</v>
      </c>
      <c r="BK18" s="1010" t="s">
        <v>35</v>
      </c>
      <c r="BL18" s="1030" t="s">
        <v>35</v>
      </c>
      <c r="BM18" s="1050" t="s">
        <v>35</v>
      </c>
      <c r="BN18" s="1010" t="s">
        <v>35</v>
      </c>
      <c r="BO18" s="1010" t="s">
        <v>35</v>
      </c>
      <c r="BP18" s="1010" t="s">
        <v>35</v>
      </c>
      <c r="BQ18" s="1030" t="s">
        <v>35</v>
      </c>
    </row>
    <row r="19" s="397" customFormat="true" ht="15" customHeight="true" x14ac:dyDescent="0.2">
      <c r="A19" s="1888"/>
      <c r="B19" s="1609" t="s">
        <v>16</v>
      </c>
      <c r="C19" s="729">
        <f>C16*C22/100</f>
        <v>13.368294640997581</v>
      </c>
      <c r="D19" s="730">
        <f>D16*D22/100</f>
        <v>4.8819849980264083</v>
      </c>
      <c r="E19" s="730">
        <f t="shared" ref="E19:Q19" si="1">E16*E22/100</f>
        <v>5.5572601917598865</v>
      </c>
      <c r="F19" s="730">
        <f t="shared" si="1"/>
        <v>8.6829830243385224</v>
      </c>
      <c r="G19" s="731">
        <f t="shared" si="1"/>
        <v>0</v>
      </c>
      <c r="H19" s="732">
        <f t="shared" si="1"/>
        <v>7.4015003677341733</v>
      </c>
      <c r="I19" s="730">
        <f t="shared" si="1"/>
        <v>5.8493932368627375</v>
      </c>
      <c r="J19" s="730">
        <f t="shared" si="1"/>
        <v>0</v>
      </c>
      <c r="K19" s="730">
        <f t="shared" si="1"/>
        <v>0</v>
      </c>
      <c r="L19" s="733">
        <f t="shared" si="1"/>
        <v>0</v>
      </c>
      <c r="M19" s="729">
        <f t="shared" si="1"/>
        <v>12.922151273332728</v>
      </c>
      <c r="N19" s="730">
        <f t="shared" si="1"/>
        <v>12.461464338395579</v>
      </c>
      <c r="O19" s="730">
        <f t="shared" si="1"/>
        <v>6.9211330057909164</v>
      </c>
      <c r="P19" s="730">
        <f t="shared" si="1"/>
        <v>7.4435935260668851</v>
      </c>
      <c r="Q19" s="733">
        <f t="shared" si="1"/>
        <v>14.453942168072848</v>
      </c>
      <c r="R19" s="558"/>
      <c r="S19" s="558"/>
      <c r="T19" s="558"/>
      <c r="U19" s="558"/>
      <c r="V19" s="558"/>
      <c r="W19" s="558"/>
      <c r="X19" s="558"/>
      <c r="Y19" s="558"/>
      <c r="Z19" s="558"/>
      <c r="AA19" s="558"/>
      <c r="AB19" s="558"/>
      <c r="AC19" s="558"/>
      <c r="AD19" s="558"/>
      <c r="AE19" s="558"/>
      <c r="AF19" s="558"/>
      <c r="AG19" s="558"/>
      <c r="AH19" s="558"/>
      <c r="AI19" s="558"/>
      <c r="AJ19" s="558"/>
      <c r="AK19" s="558"/>
      <c r="AL19" s="558"/>
      <c r="AM19" s="558"/>
      <c r="AN19" s="558"/>
      <c r="AO19" s="558"/>
      <c r="AP19" s="558"/>
      <c r="AQ19" s="558"/>
      <c r="AR19" s="558"/>
      <c r="AS19" s="558"/>
      <c r="AT19" s="558"/>
      <c r="AU19" s="558"/>
      <c r="AV19" s="558"/>
      <c r="AW19" s="558"/>
      <c r="AX19" s="558"/>
      <c r="AY19" s="558"/>
      <c r="BA19" s="1916"/>
      <c r="BB19" s="148" t="s">
        <v>16</v>
      </c>
      <c r="BC19" s="991" t="s">
        <v>35</v>
      </c>
      <c r="BD19" s="1010" t="s">
        <v>35</v>
      </c>
      <c r="BE19" s="1010" t="s">
        <v>35</v>
      </c>
      <c r="BF19" s="1010" t="s">
        <v>35</v>
      </c>
      <c r="BG19" s="1030" t="s">
        <v>35</v>
      </c>
      <c r="BH19" s="1050" t="s">
        <v>35</v>
      </c>
      <c r="BI19" s="1010" t="s">
        <v>35</v>
      </c>
      <c r="BJ19" s="1010" t="s">
        <v>35</v>
      </c>
      <c r="BK19" s="1010" t="s">
        <v>35</v>
      </c>
      <c r="BL19" s="1030" t="s">
        <v>35</v>
      </c>
      <c r="BM19" s="1050" t="s">
        <v>35</v>
      </c>
      <c r="BN19" s="1010" t="s">
        <v>35</v>
      </c>
      <c r="BO19" s="1010" t="s">
        <v>35</v>
      </c>
      <c r="BP19" s="1010" t="s">
        <v>35</v>
      </c>
      <c r="BQ19" s="1030" t="s">
        <v>35</v>
      </c>
    </row>
    <row r="20" s="397" customFormat="true" ht="15" customHeight="true" x14ac:dyDescent="0.2">
      <c r="A20" s="1888"/>
      <c r="B20" s="1609" t="s">
        <v>22</v>
      </c>
      <c r="C20" s="729">
        <f>100-C18-C19-C21</f>
        <v>10.82971757775476</v>
      </c>
      <c r="D20" s="730">
        <f>100-D18-D19-D21</f>
        <v>10.948890773488646</v>
      </c>
      <c r="E20" s="730">
        <f t="shared" ref="E20:Q20" si="2">100-E18-E19-E21</f>
        <v>9.775147018838096</v>
      </c>
      <c r="F20" s="730">
        <f t="shared" si="2"/>
        <v>5.4231775045287129</v>
      </c>
      <c r="G20" s="731">
        <f t="shared" si="2"/>
        <v>3.8317907182897386</v>
      </c>
      <c r="H20" s="732">
        <f t="shared" si="2"/>
        <v>6.3937226925178967</v>
      </c>
      <c r="I20" s="730">
        <f t="shared" si="2"/>
        <v>10.39761207915285</v>
      </c>
      <c r="J20" s="730">
        <f t="shared" si="2"/>
        <v>11.840744435749698</v>
      </c>
      <c r="K20" s="730">
        <f t="shared" si="2"/>
        <v>4.5823350232187607</v>
      </c>
      <c r="L20" s="733">
        <f t="shared" si="2"/>
        <v>2.8334144530538055</v>
      </c>
      <c r="M20" s="729">
        <f t="shared" si="2"/>
        <v>14.810363075433951</v>
      </c>
      <c r="N20" s="730">
        <f t="shared" si="2"/>
        <v>15.546045587203556</v>
      </c>
      <c r="O20" s="730">
        <f t="shared" si="2"/>
        <v>11.885403931410451</v>
      </c>
      <c r="P20" s="730">
        <f t="shared" si="2"/>
        <v>7.8877522466081276</v>
      </c>
      <c r="Q20" s="733">
        <f t="shared" si="2"/>
        <v>3.2861067269541113</v>
      </c>
      <c r="R20" s="558"/>
      <c r="S20" s="558"/>
      <c r="T20" s="558"/>
      <c r="U20" s="558"/>
      <c r="V20" s="558"/>
      <c r="W20" s="558"/>
      <c r="X20" s="558"/>
      <c r="Y20" s="558"/>
      <c r="Z20" s="558"/>
      <c r="AA20" s="558"/>
      <c r="AB20" s="558"/>
      <c r="AC20" s="558"/>
      <c r="AD20" s="558"/>
      <c r="AE20" s="558"/>
      <c r="AF20" s="558"/>
      <c r="AG20" s="558"/>
      <c r="AH20" s="558"/>
      <c r="AI20" s="558"/>
      <c r="AJ20" s="558"/>
      <c r="AK20" s="558"/>
      <c r="AL20" s="558"/>
      <c r="AM20" s="558"/>
      <c r="AN20" s="558"/>
      <c r="AO20" s="558"/>
      <c r="AP20" s="558"/>
      <c r="AQ20" s="558"/>
      <c r="AR20" s="558"/>
      <c r="AS20" s="558"/>
      <c r="AT20" s="558"/>
      <c r="AU20" s="558"/>
      <c r="AV20" s="558"/>
      <c r="AW20" s="558"/>
      <c r="AX20" s="558"/>
      <c r="AY20" s="558"/>
      <c r="BA20" s="1916"/>
      <c r="BB20" s="148" t="s">
        <v>22</v>
      </c>
      <c r="BC20" s="991" t="s">
        <v>35</v>
      </c>
      <c r="BD20" s="1010" t="s">
        <v>35</v>
      </c>
      <c r="BE20" s="1010" t="s">
        <v>35</v>
      </c>
      <c r="BF20" s="1010" t="s">
        <v>35</v>
      </c>
      <c r="BG20" s="1030" t="s">
        <v>35</v>
      </c>
      <c r="BH20" s="1050" t="s">
        <v>35</v>
      </c>
      <c r="BI20" s="1010" t="s">
        <v>35</v>
      </c>
      <c r="BJ20" s="1010" t="s">
        <v>35</v>
      </c>
      <c r="BK20" s="1010" t="s">
        <v>35</v>
      </c>
      <c r="BL20" s="1030" t="s">
        <v>35</v>
      </c>
      <c r="BM20" s="1050" t="s">
        <v>35</v>
      </c>
      <c r="BN20" s="1010" t="s">
        <v>35</v>
      </c>
      <c r="BO20" s="1010" t="s">
        <v>35</v>
      </c>
      <c r="BP20" s="1010" t="s">
        <v>35</v>
      </c>
      <c r="BQ20" s="1030" t="s">
        <v>35</v>
      </c>
    </row>
    <row r="21" s="397" customFormat="true" ht="15" customHeight="true" x14ac:dyDescent="0.2">
      <c r="A21" s="1888"/>
      <c r="B21" s="1609" t="s">
        <v>17</v>
      </c>
      <c r="C21" s="723">
        <v>11.225922132815622</v>
      </c>
      <c r="D21" s="724">
        <v>1.3184182151455848</v>
      </c>
      <c r="E21" s="724">
        <v>1.8300297330307647</v>
      </c>
      <c r="F21" s="724">
        <v>0</v>
      </c>
      <c r="G21" s="725">
        <v>0</v>
      </c>
      <c r="H21" s="726">
        <v>0</v>
      </c>
      <c r="I21" s="724">
        <v>0</v>
      </c>
      <c r="J21" s="724">
        <v>0</v>
      </c>
      <c r="K21" s="724">
        <v>0</v>
      </c>
      <c r="L21" s="727">
        <v>0</v>
      </c>
      <c r="M21" s="728">
        <v>22.009148961570038</v>
      </c>
      <c r="N21" s="724">
        <v>3.6748610457232065</v>
      </c>
      <c r="O21" s="724">
        <v>2.3920328662146235</v>
      </c>
      <c r="P21" s="724">
        <v>5.00406100723536</v>
      </c>
      <c r="Q21" s="1566">
        <v>0</v>
      </c>
      <c r="R21" s="558"/>
      <c r="S21" s="558"/>
      <c r="T21" s="558"/>
      <c r="U21" s="558"/>
      <c r="V21" s="558"/>
      <c r="W21" s="558"/>
      <c r="X21" s="558"/>
      <c r="Y21" s="558"/>
      <c r="Z21" s="558"/>
      <c r="AA21" s="558"/>
      <c r="AB21" s="558"/>
      <c r="AC21" s="558"/>
      <c r="AD21" s="558"/>
      <c r="AE21" s="558"/>
      <c r="AF21" s="558"/>
      <c r="AG21" s="558"/>
      <c r="AH21" s="558"/>
      <c r="AI21" s="558"/>
      <c r="AJ21" s="558"/>
      <c r="AK21" s="558"/>
      <c r="AL21" s="558"/>
      <c r="AM21" s="558"/>
      <c r="AN21" s="558"/>
      <c r="AO21" s="558"/>
      <c r="AP21" s="558"/>
      <c r="AQ21" s="558"/>
      <c r="AR21" s="558"/>
      <c r="AS21" s="558"/>
      <c r="AT21" s="558"/>
      <c r="AU21" s="558"/>
      <c r="AV21" s="558"/>
      <c r="AW21" s="558"/>
      <c r="AX21" s="558"/>
      <c r="AY21" s="558"/>
      <c r="BA21" s="1916"/>
      <c r="BB21" s="148" t="s">
        <v>17</v>
      </c>
      <c r="BC21" s="991" t="s">
        <v>35</v>
      </c>
      <c r="BD21" s="1010" t="s">
        <v>35</v>
      </c>
      <c r="BE21" s="1010" t="s">
        <v>35</v>
      </c>
      <c r="BF21" s="1010" t="s">
        <v>35</v>
      </c>
      <c r="BG21" s="1030" t="s">
        <v>35</v>
      </c>
      <c r="BH21" s="1050" t="s">
        <v>35</v>
      </c>
      <c r="BI21" s="1010" t="s">
        <v>35</v>
      </c>
      <c r="BJ21" s="1010" t="s">
        <v>35</v>
      </c>
      <c r="BK21" s="1010" t="s">
        <v>35</v>
      </c>
      <c r="BL21" s="1030" t="s">
        <v>35</v>
      </c>
      <c r="BM21" s="1050" t="s">
        <v>35</v>
      </c>
      <c r="BN21" s="1010" t="s">
        <v>35</v>
      </c>
      <c r="BO21" s="1010" t="s">
        <v>35</v>
      </c>
      <c r="BP21" s="1010" t="s">
        <v>35</v>
      </c>
      <c r="BQ21" s="1030" t="s">
        <v>35</v>
      </c>
    </row>
    <row r="22" s="397" customFormat="true" ht="15" customHeight="true" x14ac:dyDescent="0.2">
      <c r="A22" s="1888" t="s">
        <v>54</v>
      </c>
      <c r="B22" s="1609" t="s">
        <v>49</v>
      </c>
      <c r="C22" s="723">
        <v>17.151073652227424</v>
      </c>
      <c r="D22" s="724">
        <v>5.5646133063374821</v>
      </c>
      <c r="E22" s="724">
        <v>6.2868615916117907</v>
      </c>
      <c r="F22" s="724">
        <v>9.1808783539479748</v>
      </c>
      <c r="G22" s="725">
        <v>0</v>
      </c>
      <c r="H22" s="726">
        <v>7.9070555742980693</v>
      </c>
      <c r="I22" s="724">
        <v>6.5281666846088591</v>
      </c>
      <c r="J22" s="724">
        <v>0</v>
      </c>
      <c r="K22" s="724">
        <v>0</v>
      </c>
      <c r="L22" s="727">
        <v>0</v>
      </c>
      <c r="M22" s="728">
        <v>20.452756365068065</v>
      </c>
      <c r="N22" s="724">
        <v>15.426595940819332</v>
      </c>
      <c r="O22" s="724">
        <v>8.0738754736619534</v>
      </c>
      <c r="P22" s="724">
        <v>8.5452284155086264</v>
      </c>
      <c r="Q22" s="1566">
        <v>14.945052545104346</v>
      </c>
      <c r="R22" s="558"/>
      <c r="S22" s="558"/>
      <c r="T22" s="558"/>
      <c r="U22" s="558"/>
      <c r="V22" s="558"/>
      <c r="W22" s="558"/>
      <c r="X22" s="558"/>
      <c r="Y22" s="558"/>
      <c r="Z22" s="558"/>
      <c r="AA22" s="558"/>
      <c r="AB22" s="558"/>
      <c r="AC22" s="558"/>
      <c r="AD22" s="558"/>
      <c r="AE22" s="558"/>
      <c r="AF22" s="558"/>
      <c r="AG22" s="558"/>
      <c r="AH22" s="558"/>
      <c r="AI22" s="558"/>
      <c r="AJ22" s="558"/>
      <c r="AK22" s="558"/>
      <c r="AL22" s="558"/>
      <c r="AM22" s="558"/>
      <c r="AN22" s="558"/>
      <c r="AO22" s="558"/>
      <c r="AP22" s="558"/>
      <c r="AQ22" s="558"/>
      <c r="AR22" s="558"/>
      <c r="AS22" s="558"/>
      <c r="AT22" s="558"/>
      <c r="AU22" s="558"/>
      <c r="AV22" s="558"/>
      <c r="AW22" s="558"/>
      <c r="AX22" s="558"/>
      <c r="AY22" s="558"/>
      <c r="BA22" s="1916" t="s">
        <v>54</v>
      </c>
      <c r="BB22" s="148" t="s">
        <v>49</v>
      </c>
      <c r="BC22" s="991" t="s">
        <v>35</v>
      </c>
      <c r="BD22" s="1010" t="s">
        <v>35</v>
      </c>
      <c r="BE22" s="1010" t="s">
        <v>35</v>
      </c>
      <c r="BF22" s="1010" t="s">
        <v>35</v>
      </c>
      <c r="BG22" s="1030" t="s">
        <v>35</v>
      </c>
      <c r="BH22" s="1050" t="s">
        <v>35</v>
      </c>
      <c r="BI22" s="1010" t="s">
        <v>35</v>
      </c>
      <c r="BJ22" s="1010" t="s">
        <v>35</v>
      </c>
      <c r="BK22" s="1010" t="s">
        <v>35</v>
      </c>
      <c r="BL22" s="1030" t="s">
        <v>35</v>
      </c>
      <c r="BM22" s="1050" t="s">
        <v>35</v>
      </c>
      <c r="BN22" s="1010" t="s">
        <v>35</v>
      </c>
      <c r="BO22" s="1010" t="s">
        <v>35</v>
      </c>
      <c r="BP22" s="1010" t="s">
        <v>35</v>
      </c>
      <c r="BQ22" s="1030" t="s">
        <v>35</v>
      </c>
    </row>
    <row r="23" s="397" customFormat="true" ht="15" customHeight="true" x14ac:dyDescent="0.2">
      <c r="A23" s="1889"/>
      <c r="B23" s="1610" t="s">
        <v>48</v>
      </c>
      <c r="C23" s="734">
        <v>82.848926347772576</v>
      </c>
      <c r="D23" s="735">
        <v>94.435386693662508</v>
      </c>
      <c r="E23" s="735">
        <v>93.713138408388204</v>
      </c>
      <c r="F23" s="735">
        <v>90.819121646052025</v>
      </c>
      <c r="G23" s="736">
        <v>100</v>
      </c>
      <c r="H23" s="737">
        <v>92.09294442570193</v>
      </c>
      <c r="I23" s="735">
        <v>93.471833315391137</v>
      </c>
      <c r="J23" s="735">
        <v>100</v>
      </c>
      <c r="K23" s="735">
        <v>100</v>
      </c>
      <c r="L23" s="738">
        <v>100</v>
      </c>
      <c r="M23" s="739">
        <v>79.547243634931931</v>
      </c>
      <c r="N23" s="735">
        <v>84.573404059180675</v>
      </c>
      <c r="O23" s="735">
        <v>91.926124526338043</v>
      </c>
      <c r="P23" s="735">
        <v>91.454771584491382</v>
      </c>
      <c r="Q23" s="1567">
        <v>85.054947454895654</v>
      </c>
      <c r="R23" s="558"/>
      <c r="S23" s="558"/>
      <c r="T23" s="558"/>
      <c r="U23" s="558"/>
      <c r="V23" s="558"/>
      <c r="W23" s="558"/>
      <c r="X23" s="558"/>
      <c r="Y23" s="558"/>
      <c r="Z23" s="558"/>
      <c r="AA23" s="558"/>
      <c r="AB23" s="558"/>
      <c r="AC23" s="558"/>
      <c r="AD23" s="558"/>
      <c r="AE23" s="558"/>
      <c r="AF23" s="558"/>
      <c r="AG23" s="558"/>
      <c r="AH23" s="558"/>
      <c r="AI23" s="558"/>
      <c r="AJ23" s="558"/>
      <c r="AK23" s="558"/>
      <c r="AL23" s="558"/>
      <c r="AM23" s="558"/>
      <c r="AN23" s="558"/>
      <c r="AO23" s="558"/>
      <c r="AP23" s="558"/>
      <c r="AQ23" s="558"/>
      <c r="AR23" s="558"/>
      <c r="AS23" s="558"/>
      <c r="AT23" s="558"/>
      <c r="AU23" s="558"/>
      <c r="AV23" s="558"/>
      <c r="AW23" s="558"/>
      <c r="AX23" s="558"/>
      <c r="AY23" s="558"/>
      <c r="BA23" s="1917"/>
      <c r="BB23" s="149" t="s">
        <v>48</v>
      </c>
      <c r="BC23" s="992" t="s">
        <v>35</v>
      </c>
      <c r="BD23" s="1011" t="s">
        <v>35</v>
      </c>
      <c r="BE23" s="1011" t="s">
        <v>35</v>
      </c>
      <c r="BF23" s="1011" t="s">
        <v>35</v>
      </c>
      <c r="BG23" s="1031" t="s">
        <v>35</v>
      </c>
      <c r="BH23" s="1051" t="s">
        <v>35</v>
      </c>
      <c r="BI23" s="1011" t="s">
        <v>35</v>
      </c>
      <c r="BJ23" s="1011" t="s">
        <v>35</v>
      </c>
      <c r="BK23" s="1011" t="s">
        <v>35</v>
      </c>
      <c r="BL23" s="1031" t="s">
        <v>35</v>
      </c>
      <c r="BM23" s="1051" t="s">
        <v>35</v>
      </c>
      <c r="BN23" s="1011" t="s">
        <v>35</v>
      </c>
      <c r="BO23" s="1011" t="s">
        <v>35</v>
      </c>
      <c r="BP23" s="1011" t="s">
        <v>35</v>
      </c>
      <c r="BQ23" s="1031" t="s">
        <v>35</v>
      </c>
    </row>
    <row r="24" s="585" customFormat="true" ht="15" hidden="true" customHeight="true" x14ac:dyDescent="0.2">
      <c r="A24" s="1864" t="s">
        <v>47</v>
      </c>
      <c r="B24" s="1611" t="s">
        <v>59</v>
      </c>
      <c r="C24" s="740"/>
      <c r="D24" s="741"/>
      <c r="E24" s="741"/>
      <c r="F24" s="741"/>
      <c r="G24" s="742"/>
      <c r="H24" s="743"/>
      <c r="I24" s="741"/>
      <c r="J24" s="741"/>
      <c r="K24" s="741"/>
      <c r="L24" s="744"/>
      <c r="M24" s="740"/>
      <c r="N24" s="741"/>
      <c r="O24" s="741"/>
      <c r="P24" s="741"/>
      <c r="Q24" s="744"/>
      <c r="R24" s="562"/>
      <c r="S24" s="562"/>
      <c r="T24" s="562"/>
      <c r="U24" s="562"/>
      <c r="V24" s="562"/>
      <c r="W24" s="562"/>
      <c r="X24" s="562"/>
      <c r="Y24" s="562"/>
      <c r="Z24" s="562"/>
      <c r="AA24" s="562"/>
      <c r="AB24" s="562"/>
      <c r="AC24" s="562"/>
      <c r="AD24" s="562"/>
      <c r="AE24" s="562"/>
      <c r="AF24" s="562"/>
      <c r="AG24" s="562"/>
      <c r="AH24" s="562"/>
      <c r="AI24" s="562"/>
      <c r="AJ24" s="562"/>
      <c r="AK24" s="562"/>
      <c r="AL24" s="562"/>
      <c r="AM24" s="562"/>
      <c r="AN24" s="562"/>
      <c r="AO24" s="562"/>
      <c r="AP24" s="562"/>
      <c r="AQ24" s="562"/>
      <c r="AR24" s="562"/>
      <c r="AS24" s="562"/>
      <c r="AT24" s="562"/>
      <c r="AU24" s="562"/>
      <c r="AV24" s="562"/>
      <c r="AW24" s="562"/>
      <c r="AX24" s="562"/>
      <c r="AY24" s="562"/>
      <c r="BA24" s="131"/>
      <c r="BB24" s="133"/>
      <c r="BC24" s="131"/>
      <c r="BD24" s="131"/>
      <c r="BE24" s="131"/>
      <c r="BF24" s="131"/>
      <c r="BG24" s="131"/>
      <c r="BH24" s="131"/>
      <c r="BI24" s="131"/>
      <c r="BJ24" s="131"/>
      <c r="BK24" s="131"/>
      <c r="BL24" s="131"/>
      <c r="BM24" s="131"/>
      <c r="BN24" s="131"/>
      <c r="BO24" s="131"/>
      <c r="BP24" s="131"/>
      <c r="BQ24" s="131"/>
    </row>
    <row r="25" s="585" customFormat="true" ht="15" hidden="true" customHeight="true" x14ac:dyDescent="0.2">
      <c r="A25" s="1865"/>
      <c r="B25" s="1612" t="s">
        <v>58</v>
      </c>
      <c r="C25" s="745"/>
      <c r="D25" s="746"/>
      <c r="E25" s="746"/>
      <c r="F25" s="746"/>
      <c r="G25" s="747"/>
      <c r="H25" s="748"/>
      <c r="I25" s="746"/>
      <c r="J25" s="746"/>
      <c r="K25" s="746"/>
      <c r="L25" s="749"/>
      <c r="M25" s="745"/>
      <c r="N25" s="746"/>
      <c r="O25" s="746"/>
      <c r="P25" s="746"/>
      <c r="Q25" s="749"/>
      <c r="R25" s="562"/>
      <c r="S25" s="562"/>
      <c r="T25" s="562"/>
      <c r="U25" s="562"/>
      <c r="V25" s="562"/>
      <c r="W25" s="562"/>
      <c r="X25" s="562"/>
      <c r="Y25" s="562"/>
      <c r="Z25" s="562"/>
      <c r="AA25" s="562"/>
      <c r="AB25" s="562"/>
      <c r="AC25" s="562"/>
      <c r="AD25" s="562"/>
      <c r="AE25" s="562"/>
      <c r="AF25" s="562"/>
      <c r="AG25" s="562"/>
      <c r="AH25" s="562"/>
      <c r="AI25" s="562"/>
      <c r="AJ25" s="562"/>
      <c r="AK25" s="562"/>
      <c r="AL25" s="562"/>
      <c r="AM25" s="562"/>
      <c r="AN25" s="562"/>
      <c r="AO25" s="562"/>
      <c r="AP25" s="562"/>
      <c r="AQ25" s="562"/>
      <c r="AR25" s="562"/>
      <c r="AS25" s="562"/>
      <c r="AT25" s="562"/>
      <c r="AU25" s="562"/>
      <c r="AV25" s="562"/>
      <c r="AW25" s="562"/>
      <c r="AX25" s="562"/>
      <c r="AY25" s="562"/>
      <c r="BA25" s="131"/>
      <c r="BB25" s="133"/>
      <c r="BC25" s="131"/>
      <c r="BD25" s="131"/>
      <c r="BE25" s="131"/>
      <c r="BF25" s="131"/>
      <c r="BG25" s="131"/>
      <c r="BH25" s="131"/>
      <c r="BI25" s="131"/>
      <c r="BJ25" s="131"/>
      <c r="BK25" s="131"/>
      <c r="BL25" s="131"/>
      <c r="BM25" s="131"/>
      <c r="BN25" s="131"/>
      <c r="BO25" s="131"/>
      <c r="BP25" s="131"/>
      <c r="BQ25" s="131"/>
    </row>
    <row r="26" s="585" customFormat="true" ht="15" hidden="true" customHeight="true" x14ac:dyDescent="0.2">
      <c r="A26" s="1866"/>
      <c r="B26" s="1613" t="s">
        <v>46</v>
      </c>
      <c r="C26" s="750"/>
      <c r="D26" s="751"/>
      <c r="E26" s="751"/>
      <c r="F26" s="751"/>
      <c r="G26" s="752"/>
      <c r="H26" s="753"/>
      <c r="I26" s="751"/>
      <c r="J26" s="751"/>
      <c r="K26" s="751"/>
      <c r="L26" s="754"/>
      <c r="M26" s="750"/>
      <c r="N26" s="751"/>
      <c r="O26" s="751"/>
      <c r="P26" s="751"/>
      <c r="Q26" s="754"/>
      <c r="R26" s="562"/>
      <c r="S26" s="562"/>
      <c r="T26" s="562"/>
      <c r="U26" s="562"/>
      <c r="V26" s="562"/>
      <c r="W26" s="562"/>
      <c r="X26" s="562"/>
      <c r="Y26" s="562"/>
      <c r="Z26" s="562"/>
      <c r="AA26" s="562"/>
      <c r="AB26" s="562"/>
      <c r="AC26" s="562"/>
      <c r="AD26" s="562"/>
      <c r="AE26" s="562"/>
      <c r="AF26" s="562"/>
      <c r="AG26" s="562"/>
      <c r="AH26" s="562"/>
      <c r="AI26" s="562"/>
      <c r="AJ26" s="562"/>
      <c r="AK26" s="562"/>
      <c r="AL26" s="562"/>
      <c r="AM26" s="562"/>
      <c r="AN26" s="562"/>
      <c r="AO26" s="562"/>
      <c r="AP26" s="562"/>
      <c r="AQ26" s="562"/>
      <c r="AR26" s="562"/>
      <c r="AS26" s="562"/>
      <c r="AT26" s="562"/>
      <c r="AU26" s="562"/>
      <c r="AV26" s="562"/>
      <c r="AW26" s="562"/>
      <c r="AX26" s="562"/>
      <c r="AY26" s="562"/>
      <c r="BA26" s="131"/>
      <c r="BB26" s="133"/>
      <c r="BC26" s="131"/>
      <c r="BD26" s="131"/>
      <c r="BE26" s="131"/>
      <c r="BF26" s="131"/>
      <c r="BG26" s="131"/>
      <c r="BH26" s="131"/>
      <c r="BI26" s="131"/>
      <c r="BJ26" s="131"/>
      <c r="BK26" s="131"/>
      <c r="BL26" s="131"/>
      <c r="BM26" s="131"/>
      <c r="BN26" s="131"/>
      <c r="BO26" s="131"/>
      <c r="BP26" s="131"/>
      <c r="BQ26" s="131"/>
    </row>
    <row r="27" s="399" customFormat="true" ht="15" customHeight="true" x14ac:dyDescent="0.2">
      <c r="A27" s="130"/>
      <c r="B27" s="1614"/>
      <c r="C27" s="1890" t="s">
        <v>114</v>
      </c>
      <c r="D27" s="1891"/>
      <c r="E27" s="1891"/>
      <c r="F27" s="1891"/>
      <c r="G27" s="1892"/>
      <c r="H27" s="1893" t="s">
        <v>38</v>
      </c>
      <c r="I27" s="1894"/>
      <c r="J27" s="1894"/>
      <c r="K27" s="1894"/>
      <c r="L27" s="1895"/>
      <c r="M27" s="1896" t="s">
        <v>37</v>
      </c>
      <c r="N27" s="1894"/>
      <c r="O27" s="1894"/>
      <c r="P27" s="1894"/>
      <c r="Q27" s="1897"/>
      <c r="R27" s="558"/>
      <c r="S27" s="558"/>
      <c r="T27" s="558"/>
      <c r="U27" s="558"/>
      <c r="V27" s="558"/>
      <c r="W27" s="558"/>
      <c r="X27" s="562"/>
      <c r="Y27" s="562"/>
      <c r="Z27" s="562"/>
      <c r="AA27" s="562"/>
      <c r="AB27" s="562"/>
      <c r="AC27" s="562"/>
      <c r="AD27" s="562"/>
      <c r="AE27" s="562"/>
      <c r="AF27" s="562"/>
      <c r="AG27" s="562"/>
      <c r="AH27" s="562"/>
      <c r="AI27" s="562"/>
      <c r="AJ27" s="562"/>
      <c r="AK27" s="562"/>
      <c r="AL27" s="562"/>
      <c r="AM27" s="562"/>
      <c r="AN27" s="562"/>
      <c r="AO27" s="562"/>
      <c r="AP27" s="562"/>
      <c r="AQ27" s="562"/>
      <c r="AR27" s="562"/>
      <c r="AS27" s="562"/>
      <c r="AT27" s="562"/>
      <c r="AU27" s="562"/>
      <c r="AV27" s="562"/>
      <c r="AW27" s="562"/>
      <c r="AX27" s="562"/>
      <c r="AY27" s="562"/>
      <c r="BA27" s="217" t="s">
        <v>128</v>
      </c>
      <c r="BB27" s="115" t="s">
        <v>95</v>
      </c>
      <c r="BC27" s="1918" t="s">
        <v>114</v>
      </c>
      <c r="BD27" s="1919"/>
      <c r="BE27" s="1919"/>
      <c r="BF27" s="1919"/>
      <c r="BG27" s="1920"/>
      <c r="BH27" s="1921" t="s">
        <v>38</v>
      </c>
      <c r="BI27" s="1919"/>
      <c r="BJ27" s="1919"/>
      <c r="BK27" s="1919"/>
      <c r="BL27" s="1920"/>
      <c r="BM27" s="1921" t="s">
        <v>37</v>
      </c>
      <c r="BN27" s="1919"/>
      <c r="BO27" s="1919"/>
      <c r="BP27" s="1919"/>
      <c r="BQ27" s="1922"/>
    </row>
    <row r="28" s="399" customFormat="true" ht="12.75" x14ac:dyDescent="0.2">
      <c r="A28" s="184" t="s">
        <v>69</v>
      </c>
      <c r="B28" s="1615"/>
      <c r="C28" s="271" t="s">
        <v>0</v>
      </c>
      <c r="D28" s="272" t="s">
        <v>1</v>
      </c>
      <c r="E28" s="272" t="s">
        <v>2</v>
      </c>
      <c r="F28" s="272" t="s">
        <v>3</v>
      </c>
      <c r="G28" s="273" t="s">
        <v>4</v>
      </c>
      <c r="H28" s="268" t="s">
        <v>0</v>
      </c>
      <c r="I28" s="269" t="s">
        <v>1</v>
      </c>
      <c r="J28" s="269" t="s">
        <v>2</v>
      </c>
      <c r="K28" s="269" t="s">
        <v>3</v>
      </c>
      <c r="L28" s="270" t="s">
        <v>4</v>
      </c>
      <c r="M28" s="268" t="s">
        <v>0</v>
      </c>
      <c r="N28" s="269" t="s">
        <v>1</v>
      </c>
      <c r="O28" s="269" t="s">
        <v>2</v>
      </c>
      <c r="P28" s="269" t="s">
        <v>3</v>
      </c>
      <c r="Q28" s="270" t="s">
        <v>4</v>
      </c>
      <c r="R28" s="562"/>
      <c r="S28" s="562"/>
      <c r="T28" s="562"/>
      <c r="U28" s="562"/>
      <c r="V28" s="562"/>
      <c r="W28" s="562"/>
      <c r="X28" s="562"/>
      <c r="Y28" s="562"/>
      <c r="Z28" s="562"/>
      <c r="AA28" s="562"/>
      <c r="AB28" s="562"/>
      <c r="AC28" s="562"/>
      <c r="AD28" s="562"/>
      <c r="AE28" s="562"/>
      <c r="AF28" s="562"/>
      <c r="AG28" s="562"/>
      <c r="AH28" s="562"/>
      <c r="AI28" s="562"/>
      <c r="AJ28" s="562"/>
      <c r="AK28" s="562"/>
      <c r="AL28" s="562"/>
      <c r="AM28" s="562"/>
      <c r="AN28" s="562"/>
      <c r="AO28" s="562"/>
      <c r="AP28" s="562"/>
      <c r="AQ28" s="562"/>
      <c r="AR28" s="562"/>
      <c r="AS28" s="562"/>
      <c r="AT28" s="562"/>
      <c r="AU28" s="562"/>
      <c r="AV28" s="562"/>
      <c r="AW28" s="562"/>
      <c r="AX28" s="562"/>
      <c r="AY28" s="562"/>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row>
    <row r="29" s="399" customFormat="true" ht="15" customHeight="true" x14ac:dyDescent="0.2">
      <c r="A29" s="1855" t="s">
        <v>57</v>
      </c>
      <c r="B29" s="1616" t="s">
        <v>49</v>
      </c>
      <c r="C29" s="755">
        <v>63.216460712011568</v>
      </c>
      <c r="D29" s="756">
        <v>81.42674360093622</v>
      </c>
      <c r="E29" s="756">
        <v>85.640570550108009</v>
      </c>
      <c r="F29" s="756">
        <v>93.667711898514895</v>
      </c>
      <c r="G29" s="757">
        <v>95.971865980856435</v>
      </c>
      <c r="H29" s="758">
        <v>91.182920527012527</v>
      </c>
      <c r="I29" s="756">
        <v>89.602387920847164</v>
      </c>
      <c r="J29" s="756">
        <v>87.586397032224937</v>
      </c>
      <c r="K29" s="756">
        <v>95.417664976781239</v>
      </c>
      <c r="L29" s="759">
        <v>97.166585546946195</v>
      </c>
      <c r="M29" s="760">
        <v>44.979861697312238</v>
      </c>
      <c r="N29" s="756">
        <v>63.669892023535688</v>
      </c>
      <c r="O29" s="756">
        <v>73.699738246117334</v>
      </c>
      <c r="P29" s="756">
        <v>76.977548539987481</v>
      </c>
      <c r="Q29" s="1568">
        <v>93.420540759150825</v>
      </c>
      <c r="R29" s="562"/>
      <c r="S29" s="562"/>
      <c r="T29" s="562"/>
      <c r="U29" s="562"/>
      <c r="V29" s="562"/>
      <c r="W29" s="562"/>
      <c r="X29" s="562"/>
      <c r="Y29" s="562"/>
      <c r="Z29" s="562"/>
      <c r="AA29" s="562"/>
      <c r="AB29" s="562"/>
      <c r="AC29" s="562"/>
      <c r="AD29" s="562"/>
      <c r="AE29" s="562"/>
      <c r="AF29" s="562"/>
      <c r="AG29" s="562"/>
      <c r="AH29" s="562"/>
      <c r="AI29" s="562"/>
      <c r="AJ29" s="562"/>
      <c r="AK29" s="562"/>
      <c r="AL29" s="562"/>
      <c r="AM29" s="562"/>
      <c r="AN29" s="562"/>
      <c r="AO29" s="562"/>
      <c r="AP29" s="562"/>
      <c r="AQ29" s="562"/>
      <c r="AR29" s="562"/>
      <c r="AS29" s="562"/>
      <c r="AT29" s="562"/>
      <c r="AU29" s="562"/>
      <c r="AV29" s="562"/>
      <c r="AW29" s="562"/>
      <c r="AX29" s="562"/>
      <c r="AY29" s="562"/>
      <c r="BA29" s="1923" t="s">
        <v>57</v>
      </c>
      <c r="BB29" s="150" t="s">
        <v>49</v>
      </c>
      <c r="BC29" s="993" t="s">
        <v>35</v>
      </c>
      <c r="BD29" s="1012" t="s">
        <v>35</v>
      </c>
      <c r="BE29" s="1012" t="s">
        <v>35</v>
      </c>
      <c r="BF29" s="1012" t="s">
        <v>35</v>
      </c>
      <c r="BG29" s="1032" t="s">
        <v>35</v>
      </c>
      <c r="BH29" s="1052" t="s">
        <v>35</v>
      </c>
      <c r="BI29" s="1012" t="s">
        <v>35</v>
      </c>
      <c r="BJ29" s="1012" t="s">
        <v>35</v>
      </c>
      <c r="BK29" s="1012" t="s">
        <v>35</v>
      </c>
      <c r="BL29" s="1032" t="s">
        <v>35</v>
      </c>
      <c r="BM29" s="1052" t="s">
        <v>35</v>
      </c>
      <c r="BN29" s="1012" t="s">
        <v>35</v>
      </c>
      <c r="BO29" s="1012" t="s">
        <v>35</v>
      </c>
      <c r="BP29" s="1012" t="s">
        <v>35</v>
      </c>
      <c r="BQ29" s="1032" t="s">
        <v>35</v>
      </c>
    </row>
    <row r="30" s="399" customFormat="true" ht="15" customHeight="true" x14ac:dyDescent="0.2">
      <c r="A30" s="1849"/>
      <c r="B30" s="1617" t="s">
        <v>48</v>
      </c>
      <c r="C30" s="761">
        <v>36.783539287988432</v>
      </c>
      <c r="D30" s="762">
        <v>18.573256399063776</v>
      </c>
      <c r="E30" s="762">
        <v>14.359429449891991</v>
      </c>
      <c r="F30" s="762">
        <v>6.3322881014851067</v>
      </c>
      <c r="G30" s="763">
        <v>4.0281340191435699</v>
      </c>
      <c r="H30" s="764">
        <v>8.817079472987464</v>
      </c>
      <c r="I30" s="762">
        <v>10.397612079152841</v>
      </c>
      <c r="J30" s="762">
        <v>12.413602967775057</v>
      </c>
      <c r="K30" s="762">
        <v>4.582335023218767</v>
      </c>
      <c r="L30" s="765">
        <v>2.833414453053801</v>
      </c>
      <c r="M30" s="766">
        <v>55.020138302687762</v>
      </c>
      <c r="N30" s="762">
        <v>36.330107976464312</v>
      </c>
      <c r="O30" s="762">
        <v>26.300261753882658</v>
      </c>
      <c r="P30" s="762">
        <v>23.022451460012515</v>
      </c>
      <c r="Q30" s="1569">
        <v>6.579459240849177</v>
      </c>
      <c r="R30" s="562"/>
      <c r="S30" s="562"/>
      <c r="T30" s="562"/>
      <c r="U30" s="562"/>
      <c r="V30" s="562"/>
      <c r="W30" s="562"/>
      <c r="X30" s="562"/>
      <c r="Y30" s="562"/>
      <c r="Z30" s="562"/>
      <c r="AA30" s="562"/>
      <c r="AB30" s="562"/>
      <c r="AC30" s="562"/>
      <c r="AD30" s="562"/>
      <c r="AE30" s="562"/>
      <c r="AF30" s="562"/>
      <c r="AG30" s="562"/>
      <c r="AH30" s="562"/>
      <c r="AI30" s="562"/>
      <c r="AJ30" s="562"/>
      <c r="AK30" s="562"/>
      <c r="AL30" s="562"/>
      <c r="AM30" s="562"/>
      <c r="AN30" s="562"/>
      <c r="AO30" s="562"/>
      <c r="AP30" s="562"/>
      <c r="AQ30" s="562"/>
      <c r="AR30" s="562"/>
      <c r="AS30" s="562"/>
      <c r="AT30" s="562"/>
      <c r="AU30" s="562"/>
      <c r="AV30" s="562"/>
      <c r="AW30" s="562"/>
      <c r="AX30" s="562"/>
      <c r="AY30" s="562"/>
      <c r="BA30" s="1883"/>
      <c r="BB30" s="151" t="s">
        <v>48</v>
      </c>
      <c r="BC30" s="994" t="s">
        <v>35</v>
      </c>
      <c r="BD30" s="1013" t="s">
        <v>35</v>
      </c>
      <c r="BE30" s="1013" t="s">
        <v>35</v>
      </c>
      <c r="BF30" s="1013" t="s">
        <v>35</v>
      </c>
      <c r="BG30" s="1033" t="s">
        <v>35</v>
      </c>
      <c r="BH30" s="1053" t="s">
        <v>35</v>
      </c>
      <c r="BI30" s="1013" t="s">
        <v>35</v>
      </c>
      <c r="BJ30" s="1013" t="s">
        <v>35</v>
      </c>
      <c r="BK30" s="1013" t="s">
        <v>35</v>
      </c>
      <c r="BL30" s="1033" t="s">
        <v>35</v>
      </c>
      <c r="BM30" s="1053" t="s">
        <v>35</v>
      </c>
      <c r="BN30" s="1013" t="s">
        <v>35</v>
      </c>
      <c r="BO30" s="1013" t="s">
        <v>35</v>
      </c>
      <c r="BP30" s="1013" t="s">
        <v>35</v>
      </c>
      <c r="BQ30" s="1033" t="s">
        <v>35</v>
      </c>
    </row>
    <row r="31" s="130" customFormat="true" ht="15" customHeight="true" x14ac:dyDescent="0.2">
      <c r="A31" s="1882" t="s">
        <v>103</v>
      </c>
      <c r="B31" s="1618" t="s">
        <v>49</v>
      </c>
      <c r="C31" s="770">
        <v>25.972024510287284</v>
      </c>
      <c r="D31" s="771">
        <v>58.689276063038186</v>
      </c>
      <c r="E31" s="771">
        <v>65.400229389207468</v>
      </c>
      <c r="F31" s="771">
        <v>89.383765763758916</v>
      </c>
      <c r="G31" s="772">
        <v>95.558351776001487</v>
      </c>
      <c r="H31" s="773">
        <v>65.142456528639997</v>
      </c>
      <c r="I31" s="771">
        <v>66.809363503144738</v>
      </c>
      <c r="J31" s="771">
        <v>79.682335586707381</v>
      </c>
      <c r="K31" s="771">
        <v>95.243245839760988</v>
      </c>
      <c r="L31" s="774">
        <v>97.166585546946195</v>
      </c>
      <c r="M31" s="775">
        <v>10.728353123228596</v>
      </c>
      <c r="N31" s="771">
        <v>30.496928970005715</v>
      </c>
      <c r="O31" s="771">
        <v>36.232539896018231</v>
      </c>
      <c r="P31" s="771">
        <v>61.499974073102806</v>
      </c>
      <c r="Q31" s="1570">
        <v>83.082732506442767</v>
      </c>
      <c r="R31" s="562"/>
      <c r="S31" s="562"/>
      <c r="T31" s="562"/>
      <c r="U31" s="562"/>
      <c r="V31" s="562"/>
      <c r="W31" s="562"/>
      <c r="X31" s="562"/>
      <c r="Y31" s="562"/>
      <c r="Z31" s="562"/>
      <c r="AA31" s="562"/>
      <c r="AB31" s="562"/>
      <c r="AC31" s="562"/>
      <c r="AD31" s="562"/>
      <c r="AE31" s="562"/>
      <c r="AF31" s="562"/>
      <c r="AG31" s="562"/>
      <c r="AH31" s="562"/>
      <c r="AI31" s="562"/>
      <c r="AJ31" s="562"/>
      <c r="AK31" s="562"/>
      <c r="AL31" s="562"/>
      <c r="AM31" s="562"/>
      <c r="AN31" s="562"/>
      <c r="AO31" s="562"/>
      <c r="AP31" s="562"/>
      <c r="AQ31" s="562"/>
      <c r="AR31" s="562"/>
      <c r="AS31" s="562"/>
      <c r="AT31" s="562"/>
      <c r="AU31" s="562"/>
      <c r="AV31" s="562"/>
      <c r="AW31" s="562"/>
      <c r="AX31" s="562"/>
      <c r="AY31" s="562"/>
      <c r="AZ31" s="399"/>
      <c r="BA31" s="1883" t="s">
        <v>103</v>
      </c>
      <c r="BB31" s="151" t="s">
        <v>49</v>
      </c>
      <c r="BC31" s="994" t="s">
        <v>35</v>
      </c>
      <c r="BD31" s="1013" t="s">
        <v>35</v>
      </c>
      <c r="BE31" s="1013" t="s">
        <v>35</v>
      </c>
      <c r="BF31" s="1013" t="s">
        <v>35</v>
      </c>
      <c r="BG31" s="1033" t="s">
        <v>35</v>
      </c>
      <c r="BH31" s="1053" t="s">
        <v>35</v>
      </c>
      <c r="BI31" s="1013" t="s">
        <v>35</v>
      </c>
      <c r="BJ31" s="1013" t="s">
        <v>35</v>
      </c>
      <c r="BK31" s="1013" t="s">
        <v>35</v>
      </c>
      <c r="BL31" s="1033" t="s">
        <v>35</v>
      </c>
      <c r="BM31" s="1053" t="s">
        <v>35</v>
      </c>
      <c r="BN31" s="1013" t="s">
        <v>35</v>
      </c>
      <c r="BO31" s="1013" t="s">
        <v>35</v>
      </c>
      <c r="BP31" s="1013" t="s">
        <v>35</v>
      </c>
      <c r="BQ31" s="1033" t="s">
        <v>35</v>
      </c>
    </row>
    <row r="32" s="130" customFormat="true" ht="15" customHeight="true" x14ac:dyDescent="0.2">
      <c r="A32" s="1882"/>
      <c r="B32" s="1618" t="s">
        <v>48</v>
      </c>
      <c r="C32" s="761">
        <v>74.027975489712716</v>
      </c>
      <c r="D32" s="762">
        <v>41.310723936961814</v>
      </c>
      <c r="E32" s="762">
        <v>34.599770610792532</v>
      </c>
      <c r="F32" s="762">
        <v>10.616234236241082</v>
      </c>
      <c r="G32" s="763">
        <v>4.4416482239985102</v>
      </c>
      <c r="H32" s="764">
        <v>34.85754347136001</v>
      </c>
      <c r="I32" s="762">
        <v>33.190636496855262</v>
      </c>
      <c r="J32" s="762">
        <v>20.317664413292626</v>
      </c>
      <c r="K32" s="762">
        <v>4.7567541602390078</v>
      </c>
      <c r="L32" s="765">
        <v>2.833414453053801</v>
      </c>
      <c r="M32" s="766">
        <v>89.271646876771399</v>
      </c>
      <c r="N32" s="762">
        <v>69.503071029994274</v>
      </c>
      <c r="O32" s="762">
        <v>63.767460103981769</v>
      </c>
      <c r="P32" s="762">
        <v>38.500025926897194</v>
      </c>
      <c r="Q32" s="1569">
        <v>16.91726749355723</v>
      </c>
      <c r="R32" s="562"/>
      <c r="S32" s="562"/>
      <c r="T32" s="562"/>
      <c r="U32" s="562"/>
      <c r="V32" s="562"/>
      <c r="W32" s="562"/>
      <c r="X32" s="562"/>
      <c r="Y32" s="562"/>
      <c r="Z32" s="562"/>
      <c r="AA32" s="562"/>
      <c r="AB32" s="562"/>
      <c r="AC32" s="562"/>
      <c r="AD32" s="562"/>
      <c r="AE32" s="562"/>
      <c r="AF32" s="562"/>
      <c r="AG32" s="562"/>
      <c r="AH32" s="562"/>
      <c r="AI32" s="562"/>
      <c r="AJ32" s="562"/>
      <c r="AK32" s="562"/>
      <c r="AL32" s="562"/>
      <c r="AM32" s="562"/>
      <c r="AN32" s="562"/>
      <c r="AO32" s="562"/>
      <c r="AP32" s="562"/>
      <c r="AQ32" s="562"/>
      <c r="AR32" s="562"/>
      <c r="AS32" s="562"/>
      <c r="AT32" s="562"/>
      <c r="AU32" s="562"/>
      <c r="AV32" s="562"/>
      <c r="AW32" s="562"/>
      <c r="AX32" s="562"/>
      <c r="AY32" s="562"/>
      <c r="AZ32" s="399"/>
      <c r="BA32" s="1883"/>
      <c r="BB32" s="151" t="s">
        <v>48</v>
      </c>
      <c r="BC32" s="994" t="s">
        <v>35</v>
      </c>
      <c r="BD32" s="1013" t="s">
        <v>35</v>
      </c>
      <c r="BE32" s="1013" t="s">
        <v>35</v>
      </c>
      <c r="BF32" s="1013" t="s">
        <v>35</v>
      </c>
      <c r="BG32" s="1033" t="s">
        <v>35</v>
      </c>
      <c r="BH32" s="1053" t="s">
        <v>35</v>
      </c>
      <c r="BI32" s="1013" t="s">
        <v>35</v>
      </c>
      <c r="BJ32" s="1013" t="s">
        <v>35</v>
      </c>
      <c r="BK32" s="1013" t="s">
        <v>35</v>
      </c>
      <c r="BL32" s="1033" t="s">
        <v>35</v>
      </c>
      <c r="BM32" s="1053" t="s">
        <v>35</v>
      </c>
      <c r="BN32" s="1013" t="s">
        <v>35</v>
      </c>
      <c r="BO32" s="1013" t="s">
        <v>35</v>
      </c>
      <c r="BP32" s="1013" t="s">
        <v>35</v>
      </c>
      <c r="BQ32" s="1033" t="s">
        <v>35</v>
      </c>
    </row>
    <row r="33" s="130" customFormat="true" ht="15" customHeight="true" x14ac:dyDescent="0.2">
      <c r="A33" s="1882" t="s">
        <v>104</v>
      </c>
      <c r="B33" s="1618" t="s">
        <v>49</v>
      </c>
      <c r="C33" s="946" t="s">
        <v>35</v>
      </c>
      <c r="D33" s="953" t="s">
        <v>35</v>
      </c>
      <c r="E33" s="953" t="s">
        <v>35</v>
      </c>
      <c r="F33" s="953" t="s">
        <v>35</v>
      </c>
      <c r="G33" s="960" t="s">
        <v>35</v>
      </c>
      <c r="H33" s="967" t="s">
        <v>35</v>
      </c>
      <c r="I33" s="953" t="s">
        <v>35</v>
      </c>
      <c r="J33" s="953" t="s">
        <v>35</v>
      </c>
      <c r="K33" s="953" t="s">
        <v>35</v>
      </c>
      <c r="L33" s="974" t="s">
        <v>35</v>
      </c>
      <c r="M33" s="981" t="s">
        <v>35</v>
      </c>
      <c r="N33" s="953" t="s">
        <v>35</v>
      </c>
      <c r="O33" s="953" t="s">
        <v>35</v>
      </c>
      <c r="P33" s="953" t="s">
        <v>35</v>
      </c>
      <c r="Q33" s="974" t="s">
        <v>35</v>
      </c>
      <c r="R33" s="1593"/>
      <c r="S33" s="1593"/>
      <c r="T33" s="1593"/>
      <c r="U33" s="1593"/>
      <c r="V33" s="1593"/>
      <c r="W33" s="1593"/>
      <c r="X33" s="159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215"/>
      <c r="BA33" s="1883" t="s">
        <v>104</v>
      </c>
      <c r="BB33" s="151" t="s">
        <v>49</v>
      </c>
      <c r="BC33" s="994" t="s">
        <v>35</v>
      </c>
      <c r="BD33" s="1013" t="s">
        <v>35</v>
      </c>
      <c r="BE33" s="1013" t="s">
        <v>35</v>
      </c>
      <c r="BF33" s="1013" t="s">
        <v>35</v>
      </c>
      <c r="BG33" s="1033" t="s">
        <v>35</v>
      </c>
      <c r="BH33" s="1053" t="s">
        <v>35</v>
      </c>
      <c r="BI33" s="1013" t="s">
        <v>35</v>
      </c>
      <c r="BJ33" s="1013" t="s">
        <v>35</v>
      </c>
      <c r="BK33" s="1013" t="s">
        <v>35</v>
      </c>
      <c r="BL33" s="1033" t="s">
        <v>35</v>
      </c>
      <c r="BM33" s="1053" t="s">
        <v>35</v>
      </c>
      <c r="BN33" s="1013" t="s">
        <v>35</v>
      </c>
      <c r="BO33" s="1013" t="s">
        <v>35</v>
      </c>
      <c r="BP33" s="1013" t="s">
        <v>35</v>
      </c>
      <c r="BQ33" s="1033" t="s">
        <v>35</v>
      </c>
    </row>
    <row r="34" s="130" customFormat="true" ht="15" customHeight="true" x14ac:dyDescent="0.2">
      <c r="A34" s="1882"/>
      <c r="B34" s="1618" t="s">
        <v>48</v>
      </c>
      <c r="C34" s="946" t="s">
        <v>35</v>
      </c>
      <c r="D34" s="953" t="s">
        <v>35</v>
      </c>
      <c r="E34" s="953" t="s">
        <v>35</v>
      </c>
      <c r="F34" s="953" t="s">
        <v>35</v>
      </c>
      <c r="G34" s="960" t="s">
        <v>35</v>
      </c>
      <c r="H34" s="967" t="s">
        <v>35</v>
      </c>
      <c r="I34" s="953" t="s">
        <v>35</v>
      </c>
      <c r="J34" s="953" t="s">
        <v>35</v>
      </c>
      <c r="K34" s="953" t="s">
        <v>35</v>
      </c>
      <c r="L34" s="974" t="s">
        <v>35</v>
      </c>
      <c r="M34" s="981" t="s">
        <v>35</v>
      </c>
      <c r="N34" s="953" t="s">
        <v>35</v>
      </c>
      <c r="O34" s="953" t="s">
        <v>35</v>
      </c>
      <c r="P34" s="953" t="s">
        <v>35</v>
      </c>
      <c r="Q34" s="974" t="s">
        <v>35</v>
      </c>
      <c r="R34" s="1593"/>
      <c r="S34" s="1593"/>
      <c r="T34" s="1593"/>
      <c r="U34" s="1593"/>
      <c r="V34" s="1593"/>
      <c r="W34" s="1593"/>
      <c r="X34" s="1593"/>
      <c r="Y34" s="1523"/>
      <c r="Z34" s="1523"/>
      <c r="AA34" s="1523"/>
      <c r="AB34" s="1523"/>
      <c r="AC34" s="1523"/>
      <c r="AD34" s="1523"/>
      <c r="AE34" s="1523"/>
      <c r="AF34" s="1523"/>
      <c r="AG34" s="1523"/>
      <c r="AH34" s="1523"/>
      <c r="AI34" s="1523"/>
      <c r="AJ34" s="1523"/>
      <c r="AK34" s="1523"/>
      <c r="AL34" s="1523"/>
      <c r="AM34" s="1523"/>
      <c r="AN34" s="1523"/>
      <c r="AO34" s="1523"/>
      <c r="AP34" s="1523"/>
      <c r="AQ34" s="1523"/>
      <c r="AR34" s="1523"/>
      <c r="AS34" s="1523"/>
      <c r="AT34" s="1523"/>
      <c r="AU34" s="1523"/>
      <c r="AV34" s="1523"/>
      <c r="AW34" s="1523"/>
      <c r="AX34" s="1523"/>
      <c r="AY34" s="1523"/>
      <c r="AZ34" s="215"/>
      <c r="BA34" s="1883"/>
      <c r="BB34" s="151" t="s">
        <v>48</v>
      </c>
      <c r="BC34" s="994" t="s">
        <v>35</v>
      </c>
      <c r="BD34" s="1013" t="s">
        <v>35</v>
      </c>
      <c r="BE34" s="1013" t="s">
        <v>35</v>
      </c>
      <c r="BF34" s="1013" t="s">
        <v>35</v>
      </c>
      <c r="BG34" s="1033" t="s">
        <v>35</v>
      </c>
      <c r="BH34" s="1053" t="s">
        <v>35</v>
      </c>
      <c r="BI34" s="1013" t="s">
        <v>35</v>
      </c>
      <c r="BJ34" s="1013" t="s">
        <v>35</v>
      </c>
      <c r="BK34" s="1013" t="s">
        <v>35</v>
      </c>
      <c r="BL34" s="1033" t="s">
        <v>35</v>
      </c>
      <c r="BM34" s="1053" t="s">
        <v>35</v>
      </c>
      <c r="BN34" s="1013" t="s">
        <v>35</v>
      </c>
      <c r="BO34" s="1013" t="s">
        <v>35</v>
      </c>
      <c r="BP34" s="1013" t="s">
        <v>35</v>
      </c>
      <c r="BQ34" s="1033" t="s">
        <v>35</v>
      </c>
    </row>
    <row r="35" s="399" customFormat="true" ht="15" customHeight="true" x14ac:dyDescent="0.2">
      <c r="A35" s="1849" t="s">
        <v>55</v>
      </c>
      <c r="B35" s="1617" t="s">
        <v>49</v>
      </c>
      <c r="C35" s="947" t="s">
        <v>35</v>
      </c>
      <c r="D35" s="954" t="s">
        <v>35</v>
      </c>
      <c r="E35" s="954" t="s">
        <v>35</v>
      </c>
      <c r="F35" s="954" t="s">
        <v>35</v>
      </c>
      <c r="G35" s="961" t="s">
        <v>35</v>
      </c>
      <c r="H35" s="968" t="s">
        <v>35</v>
      </c>
      <c r="I35" s="954" t="s">
        <v>35</v>
      </c>
      <c r="J35" s="954" t="s">
        <v>35</v>
      </c>
      <c r="K35" s="954" t="s">
        <v>35</v>
      </c>
      <c r="L35" s="975" t="s">
        <v>35</v>
      </c>
      <c r="M35" s="982" t="s">
        <v>35</v>
      </c>
      <c r="N35" s="954" t="s">
        <v>35</v>
      </c>
      <c r="O35" s="954" t="s">
        <v>35</v>
      </c>
      <c r="P35" s="954" t="s">
        <v>35</v>
      </c>
      <c r="Q35" s="1571" t="s">
        <v>35</v>
      </c>
      <c r="R35" s="562"/>
      <c r="S35" s="562"/>
      <c r="T35" s="562"/>
      <c r="U35" s="562"/>
      <c r="V35" s="562"/>
      <c r="W35" s="562"/>
      <c r="X35" s="562"/>
      <c r="Y35" s="562"/>
      <c r="Z35" s="562"/>
      <c r="AA35" s="562"/>
      <c r="AB35" s="562"/>
      <c r="AC35" s="562"/>
      <c r="AD35" s="562"/>
      <c r="AE35" s="562"/>
      <c r="AF35" s="562"/>
      <c r="AG35" s="562"/>
      <c r="AH35" s="562"/>
      <c r="AI35" s="562"/>
      <c r="AJ35" s="562"/>
      <c r="AK35" s="562"/>
      <c r="AL35" s="562"/>
      <c r="AM35" s="562"/>
      <c r="AN35" s="562"/>
      <c r="AO35" s="562"/>
      <c r="AP35" s="562"/>
      <c r="AQ35" s="562"/>
      <c r="AR35" s="562"/>
      <c r="AS35" s="562"/>
      <c r="AT35" s="562"/>
      <c r="AU35" s="562"/>
      <c r="AV35" s="562"/>
      <c r="AW35" s="562"/>
      <c r="AX35" s="562"/>
      <c r="AY35" s="562"/>
      <c r="BA35" s="1883" t="s">
        <v>55</v>
      </c>
      <c r="BB35" s="151" t="s">
        <v>49</v>
      </c>
      <c r="BC35" s="994" t="s">
        <v>35</v>
      </c>
      <c r="BD35" s="1013" t="s">
        <v>35</v>
      </c>
      <c r="BE35" s="1013" t="s">
        <v>35</v>
      </c>
      <c r="BF35" s="1013" t="s">
        <v>35</v>
      </c>
      <c r="BG35" s="1033" t="s">
        <v>35</v>
      </c>
      <c r="BH35" s="1053" t="s">
        <v>35</v>
      </c>
      <c r="BI35" s="1013" t="s">
        <v>35</v>
      </c>
      <c r="BJ35" s="1013" t="s">
        <v>35</v>
      </c>
      <c r="BK35" s="1013" t="s">
        <v>35</v>
      </c>
      <c r="BL35" s="1033" t="s">
        <v>35</v>
      </c>
      <c r="BM35" s="1053" t="s">
        <v>35</v>
      </c>
      <c r="BN35" s="1013" t="s">
        <v>35</v>
      </c>
      <c r="BO35" s="1013" t="s">
        <v>35</v>
      </c>
      <c r="BP35" s="1013" t="s">
        <v>35</v>
      </c>
      <c r="BQ35" s="1033" t="s">
        <v>35</v>
      </c>
    </row>
    <row r="36" s="399" customFormat="true" ht="15" customHeight="true" x14ac:dyDescent="0.2">
      <c r="A36" s="1849"/>
      <c r="B36" s="1617" t="s">
        <v>48</v>
      </c>
      <c r="C36" s="947" t="s">
        <v>35</v>
      </c>
      <c r="D36" s="954" t="s">
        <v>35</v>
      </c>
      <c r="E36" s="954" t="s">
        <v>35</v>
      </c>
      <c r="F36" s="954" t="s">
        <v>35</v>
      </c>
      <c r="G36" s="961" t="s">
        <v>35</v>
      </c>
      <c r="H36" s="968" t="s">
        <v>35</v>
      </c>
      <c r="I36" s="954" t="s">
        <v>35</v>
      </c>
      <c r="J36" s="954" t="s">
        <v>35</v>
      </c>
      <c r="K36" s="954" t="s">
        <v>35</v>
      </c>
      <c r="L36" s="975" t="s">
        <v>35</v>
      </c>
      <c r="M36" s="982" t="s">
        <v>35</v>
      </c>
      <c r="N36" s="954" t="s">
        <v>35</v>
      </c>
      <c r="O36" s="954" t="s">
        <v>35</v>
      </c>
      <c r="P36" s="954" t="s">
        <v>35</v>
      </c>
      <c r="Q36" s="1571" t="s">
        <v>35</v>
      </c>
      <c r="R36" s="562"/>
      <c r="S36" s="562"/>
      <c r="T36" s="562"/>
      <c r="U36" s="562"/>
      <c r="V36" s="562"/>
      <c r="W36" s="562"/>
      <c r="X36" s="562"/>
      <c r="Y36" s="562"/>
      <c r="Z36" s="562"/>
      <c r="AA36" s="562"/>
      <c r="AB36" s="562"/>
      <c r="AC36" s="562"/>
      <c r="AD36" s="562"/>
      <c r="AE36" s="562"/>
      <c r="AF36" s="562"/>
      <c r="AG36" s="562"/>
      <c r="AH36" s="562"/>
      <c r="AI36" s="562"/>
      <c r="AJ36" s="562"/>
      <c r="AK36" s="562"/>
      <c r="AL36" s="562"/>
      <c r="AM36" s="562"/>
      <c r="AN36" s="562"/>
      <c r="AO36" s="562"/>
      <c r="AP36" s="562"/>
      <c r="AQ36" s="562"/>
      <c r="AR36" s="562"/>
      <c r="AS36" s="562"/>
      <c r="AT36" s="562"/>
      <c r="AU36" s="562"/>
      <c r="AV36" s="562"/>
      <c r="AW36" s="562"/>
      <c r="AX36" s="562"/>
      <c r="AY36" s="562"/>
      <c r="BA36" s="1883"/>
      <c r="BB36" s="151" t="s">
        <v>48</v>
      </c>
      <c r="BC36" s="994" t="s">
        <v>35</v>
      </c>
      <c r="BD36" s="1013" t="s">
        <v>35</v>
      </c>
      <c r="BE36" s="1013" t="s">
        <v>35</v>
      </c>
      <c r="BF36" s="1013" t="s">
        <v>35</v>
      </c>
      <c r="BG36" s="1033" t="s">
        <v>35</v>
      </c>
      <c r="BH36" s="1053" t="s">
        <v>35</v>
      </c>
      <c r="BI36" s="1013" t="s">
        <v>35</v>
      </c>
      <c r="BJ36" s="1013" t="s">
        <v>35</v>
      </c>
      <c r="BK36" s="1013" t="s">
        <v>35</v>
      </c>
      <c r="BL36" s="1033" t="s">
        <v>35</v>
      </c>
      <c r="BM36" s="1053" t="s">
        <v>35</v>
      </c>
      <c r="BN36" s="1013" t="s">
        <v>35</v>
      </c>
      <c r="BO36" s="1013" t="s">
        <v>35</v>
      </c>
      <c r="BP36" s="1013" t="s">
        <v>35</v>
      </c>
      <c r="BQ36" s="1033" t="s">
        <v>35</v>
      </c>
    </row>
    <row r="37" s="399" customFormat="true" ht="15" customHeight="true" x14ac:dyDescent="0.2">
      <c r="A37" s="1849" t="s">
        <v>159</v>
      </c>
      <c r="B37" s="1617" t="s">
        <v>49</v>
      </c>
      <c r="C37" s="947" t="s">
        <v>35</v>
      </c>
      <c r="D37" s="954" t="s">
        <v>35</v>
      </c>
      <c r="E37" s="954" t="s">
        <v>35</v>
      </c>
      <c r="F37" s="954" t="s">
        <v>35</v>
      </c>
      <c r="G37" s="961" t="s">
        <v>35</v>
      </c>
      <c r="H37" s="968" t="s">
        <v>35</v>
      </c>
      <c r="I37" s="954" t="s">
        <v>35</v>
      </c>
      <c r="J37" s="954" t="s">
        <v>35</v>
      </c>
      <c r="K37" s="954" t="s">
        <v>35</v>
      </c>
      <c r="L37" s="975" t="s">
        <v>35</v>
      </c>
      <c r="M37" s="982" t="s">
        <v>35</v>
      </c>
      <c r="N37" s="954" t="s">
        <v>35</v>
      </c>
      <c r="O37" s="954" t="s">
        <v>35</v>
      </c>
      <c r="P37" s="954" t="s">
        <v>35</v>
      </c>
      <c r="Q37" s="1571" t="s">
        <v>35</v>
      </c>
      <c r="R37" s="562"/>
      <c r="S37" s="562"/>
      <c r="T37" s="562"/>
      <c r="U37" s="562"/>
      <c r="V37" s="562"/>
      <c r="W37" s="562"/>
      <c r="X37" s="562"/>
      <c r="Y37" s="562"/>
      <c r="Z37" s="562"/>
      <c r="AA37" s="562"/>
      <c r="AB37" s="562"/>
      <c r="AC37" s="562"/>
      <c r="AD37" s="562"/>
      <c r="AE37" s="562"/>
      <c r="AF37" s="562"/>
      <c r="AG37" s="562"/>
      <c r="AH37" s="562"/>
      <c r="AI37" s="562"/>
      <c r="AJ37" s="562"/>
      <c r="AK37" s="562"/>
      <c r="AL37" s="562"/>
      <c r="AM37" s="562"/>
      <c r="AN37" s="562"/>
      <c r="AO37" s="562"/>
      <c r="AP37" s="562"/>
      <c r="AQ37" s="562"/>
      <c r="AR37" s="562"/>
      <c r="AS37" s="562"/>
      <c r="AT37" s="562"/>
      <c r="AU37" s="562"/>
      <c r="AV37" s="562"/>
      <c r="AW37" s="562"/>
      <c r="AX37" s="562"/>
      <c r="AY37" s="562"/>
      <c r="BA37" s="1883" t="s">
        <v>125</v>
      </c>
      <c r="BB37" s="151" t="s">
        <v>49</v>
      </c>
      <c r="BC37" s="994" t="s">
        <v>35</v>
      </c>
      <c r="BD37" s="1013" t="s">
        <v>35</v>
      </c>
      <c r="BE37" s="1013" t="s">
        <v>35</v>
      </c>
      <c r="BF37" s="1013" t="s">
        <v>35</v>
      </c>
      <c r="BG37" s="1033" t="s">
        <v>35</v>
      </c>
      <c r="BH37" s="1053" t="s">
        <v>35</v>
      </c>
      <c r="BI37" s="1013" t="s">
        <v>35</v>
      </c>
      <c r="BJ37" s="1013" t="s">
        <v>35</v>
      </c>
      <c r="BK37" s="1013" t="s">
        <v>35</v>
      </c>
      <c r="BL37" s="1033" t="s">
        <v>35</v>
      </c>
      <c r="BM37" s="1053" t="s">
        <v>35</v>
      </c>
      <c r="BN37" s="1013" t="s">
        <v>35</v>
      </c>
      <c r="BO37" s="1013" t="s">
        <v>35</v>
      </c>
      <c r="BP37" s="1013" t="s">
        <v>35</v>
      </c>
      <c r="BQ37" s="1033" t="s">
        <v>35</v>
      </c>
    </row>
    <row r="38" s="399" customFormat="true" ht="15" customHeight="true" x14ac:dyDescent="0.2">
      <c r="A38" s="1849"/>
      <c r="B38" s="1617" t="s">
        <v>48</v>
      </c>
      <c r="C38" s="947" t="s">
        <v>35</v>
      </c>
      <c r="D38" s="954" t="s">
        <v>35</v>
      </c>
      <c r="E38" s="954" t="s">
        <v>35</v>
      </c>
      <c r="F38" s="954" t="s">
        <v>35</v>
      </c>
      <c r="G38" s="961" t="s">
        <v>35</v>
      </c>
      <c r="H38" s="968" t="s">
        <v>35</v>
      </c>
      <c r="I38" s="954" t="s">
        <v>35</v>
      </c>
      <c r="J38" s="954" t="s">
        <v>35</v>
      </c>
      <c r="K38" s="954" t="s">
        <v>35</v>
      </c>
      <c r="L38" s="975" t="s">
        <v>35</v>
      </c>
      <c r="M38" s="982" t="s">
        <v>35</v>
      </c>
      <c r="N38" s="954" t="s">
        <v>35</v>
      </c>
      <c r="O38" s="954" t="s">
        <v>35</v>
      </c>
      <c r="P38" s="954" t="s">
        <v>35</v>
      </c>
      <c r="Q38" s="1571" t="s">
        <v>35</v>
      </c>
      <c r="R38" s="562"/>
      <c r="S38" s="562"/>
      <c r="T38" s="562"/>
      <c r="U38" s="562"/>
      <c r="V38" s="562"/>
      <c r="W38" s="562"/>
      <c r="X38" s="562"/>
      <c r="Y38" s="562"/>
      <c r="Z38" s="562"/>
      <c r="AA38" s="562"/>
      <c r="AB38" s="562"/>
      <c r="AC38" s="562"/>
      <c r="AD38" s="562"/>
      <c r="AE38" s="562"/>
      <c r="AF38" s="562"/>
      <c r="AG38" s="562"/>
      <c r="AH38" s="562"/>
      <c r="AI38" s="562"/>
      <c r="AJ38" s="562"/>
      <c r="AK38" s="562"/>
      <c r="AL38" s="562"/>
      <c r="AM38" s="562"/>
      <c r="AN38" s="562"/>
      <c r="AO38" s="562"/>
      <c r="AP38" s="562"/>
      <c r="AQ38" s="562"/>
      <c r="AR38" s="562"/>
      <c r="AS38" s="562"/>
      <c r="AT38" s="562"/>
      <c r="AU38" s="562"/>
      <c r="AV38" s="562"/>
      <c r="AW38" s="562"/>
      <c r="AX38" s="562"/>
      <c r="AY38" s="562"/>
      <c r="BA38" s="1883"/>
      <c r="BB38" s="151" t="s">
        <v>48</v>
      </c>
      <c r="BC38" s="994" t="s">
        <v>35</v>
      </c>
      <c r="BD38" s="1013" t="s">
        <v>35</v>
      </c>
      <c r="BE38" s="1013" t="s">
        <v>35</v>
      </c>
      <c r="BF38" s="1013" t="s">
        <v>35</v>
      </c>
      <c r="BG38" s="1033" t="s">
        <v>35</v>
      </c>
      <c r="BH38" s="1053" t="s">
        <v>35</v>
      </c>
      <c r="BI38" s="1013" t="s">
        <v>35</v>
      </c>
      <c r="BJ38" s="1013" t="s">
        <v>35</v>
      </c>
      <c r="BK38" s="1013" t="s">
        <v>35</v>
      </c>
      <c r="BL38" s="1033" t="s">
        <v>35</v>
      </c>
      <c r="BM38" s="1053" t="s">
        <v>35</v>
      </c>
      <c r="BN38" s="1013" t="s">
        <v>35</v>
      </c>
      <c r="BO38" s="1013" t="s">
        <v>35</v>
      </c>
      <c r="BP38" s="1013" t="s">
        <v>35</v>
      </c>
      <c r="BQ38" s="1033" t="s">
        <v>35</v>
      </c>
    </row>
    <row r="39" s="130" customFormat="true" ht="15" customHeight="true" x14ac:dyDescent="0.2">
      <c r="A39" s="1882" t="s">
        <v>122</v>
      </c>
      <c r="B39" s="1618" t="s">
        <v>49</v>
      </c>
      <c r="C39" s="946" t="s">
        <v>35</v>
      </c>
      <c r="D39" s="953" t="s">
        <v>35</v>
      </c>
      <c r="E39" s="953" t="s">
        <v>35</v>
      </c>
      <c r="F39" s="953" t="s">
        <v>35</v>
      </c>
      <c r="G39" s="960" t="s">
        <v>35</v>
      </c>
      <c r="H39" s="967" t="s">
        <v>35</v>
      </c>
      <c r="I39" s="953" t="s">
        <v>35</v>
      </c>
      <c r="J39" s="953" t="s">
        <v>35</v>
      </c>
      <c r="K39" s="953" t="s">
        <v>35</v>
      </c>
      <c r="L39" s="974" t="s">
        <v>35</v>
      </c>
      <c r="M39" s="981" t="s">
        <v>35</v>
      </c>
      <c r="N39" s="953" t="s">
        <v>35</v>
      </c>
      <c r="O39" s="953" t="s">
        <v>35</v>
      </c>
      <c r="P39" s="953" t="s">
        <v>35</v>
      </c>
      <c r="Q39" s="974" t="s">
        <v>35</v>
      </c>
      <c r="R39" s="1593"/>
      <c r="S39" s="1593"/>
      <c r="T39" s="1593"/>
      <c r="U39" s="1593"/>
      <c r="V39" s="1593"/>
      <c r="W39" s="1593"/>
      <c r="X39" s="1593"/>
      <c r="Y39" s="1523"/>
      <c r="Z39" s="1523"/>
      <c r="AA39" s="1523"/>
      <c r="AB39" s="1523"/>
      <c r="AC39" s="1523"/>
      <c r="AD39" s="1523"/>
      <c r="AE39" s="1523"/>
      <c r="AF39" s="1523"/>
      <c r="AG39" s="1523"/>
      <c r="AH39" s="1523"/>
      <c r="AI39" s="1523"/>
      <c r="AJ39" s="1523"/>
      <c r="AK39" s="1523"/>
      <c r="AL39" s="1523"/>
      <c r="AM39" s="1523"/>
      <c r="AN39" s="1523"/>
      <c r="AO39" s="1523"/>
      <c r="AP39" s="1523"/>
      <c r="AQ39" s="1523"/>
      <c r="AR39" s="1523"/>
      <c r="AS39" s="1523"/>
      <c r="AT39" s="1523"/>
      <c r="AU39" s="1523"/>
      <c r="AV39" s="1523"/>
      <c r="AW39" s="1523"/>
      <c r="AX39" s="1523"/>
      <c r="AY39" s="1523"/>
      <c r="AZ39" s="215"/>
      <c r="BA39" s="1883" t="s">
        <v>122</v>
      </c>
      <c r="BB39" s="151" t="s">
        <v>49</v>
      </c>
      <c r="BC39" s="994" t="s">
        <v>35</v>
      </c>
      <c r="BD39" s="1013" t="s">
        <v>35</v>
      </c>
      <c r="BE39" s="1013" t="s">
        <v>35</v>
      </c>
      <c r="BF39" s="1013" t="s">
        <v>35</v>
      </c>
      <c r="BG39" s="1033" t="s">
        <v>35</v>
      </c>
      <c r="BH39" s="1053" t="s">
        <v>35</v>
      </c>
      <c r="BI39" s="1013" t="s">
        <v>35</v>
      </c>
      <c r="BJ39" s="1013" t="s">
        <v>35</v>
      </c>
      <c r="BK39" s="1013" t="s">
        <v>35</v>
      </c>
      <c r="BL39" s="1033" t="s">
        <v>35</v>
      </c>
      <c r="BM39" s="1053" t="s">
        <v>35</v>
      </c>
      <c r="BN39" s="1013" t="s">
        <v>35</v>
      </c>
      <c r="BO39" s="1013" t="s">
        <v>35</v>
      </c>
      <c r="BP39" s="1013" t="s">
        <v>35</v>
      </c>
      <c r="BQ39" s="1033" t="s">
        <v>35</v>
      </c>
    </row>
    <row r="40" s="130" customFormat="true" ht="15" customHeight="true" x14ac:dyDescent="0.2">
      <c r="A40" s="1882"/>
      <c r="B40" s="1618" t="s">
        <v>48</v>
      </c>
      <c r="C40" s="946" t="s">
        <v>35</v>
      </c>
      <c r="D40" s="953" t="s">
        <v>35</v>
      </c>
      <c r="E40" s="953" t="s">
        <v>35</v>
      </c>
      <c r="F40" s="953" t="s">
        <v>35</v>
      </c>
      <c r="G40" s="960" t="s">
        <v>35</v>
      </c>
      <c r="H40" s="967" t="s">
        <v>35</v>
      </c>
      <c r="I40" s="953" t="s">
        <v>35</v>
      </c>
      <c r="J40" s="953" t="s">
        <v>35</v>
      </c>
      <c r="K40" s="953" t="s">
        <v>35</v>
      </c>
      <c r="L40" s="974" t="s">
        <v>35</v>
      </c>
      <c r="M40" s="981" t="s">
        <v>35</v>
      </c>
      <c r="N40" s="953" t="s">
        <v>35</v>
      </c>
      <c r="O40" s="953" t="s">
        <v>35</v>
      </c>
      <c r="P40" s="953" t="s">
        <v>35</v>
      </c>
      <c r="Q40" s="974" t="s">
        <v>35</v>
      </c>
      <c r="R40" s="1593"/>
      <c r="S40" s="1593"/>
      <c r="T40" s="1593"/>
      <c r="U40" s="1593"/>
      <c r="V40" s="1593"/>
      <c r="W40" s="1593"/>
      <c r="X40" s="1593"/>
      <c r="Y40" s="1523"/>
      <c r="Z40" s="1523"/>
      <c r="AA40" s="1523"/>
      <c r="AB40" s="1523"/>
      <c r="AC40" s="1523"/>
      <c r="AD40" s="1523"/>
      <c r="AE40" s="1523"/>
      <c r="AF40" s="1523"/>
      <c r="AG40" s="1523"/>
      <c r="AH40" s="1523"/>
      <c r="AI40" s="1523"/>
      <c r="AJ40" s="1523"/>
      <c r="AK40" s="1523"/>
      <c r="AL40" s="1523"/>
      <c r="AM40" s="1523"/>
      <c r="AN40" s="1523"/>
      <c r="AO40" s="1523"/>
      <c r="AP40" s="1523"/>
      <c r="AQ40" s="1523"/>
      <c r="AR40" s="1523"/>
      <c r="AS40" s="1523"/>
      <c r="AT40" s="1523"/>
      <c r="AU40" s="1523"/>
      <c r="AV40" s="1523"/>
      <c r="AW40" s="1523"/>
      <c r="AX40" s="1523"/>
      <c r="AY40" s="1523"/>
      <c r="AZ40" s="215"/>
      <c r="BA40" s="1883"/>
      <c r="BB40" s="151" t="s">
        <v>48</v>
      </c>
      <c r="BC40" s="994" t="s">
        <v>35</v>
      </c>
      <c r="BD40" s="1013" t="s">
        <v>35</v>
      </c>
      <c r="BE40" s="1013" t="s">
        <v>35</v>
      </c>
      <c r="BF40" s="1013" t="s">
        <v>35</v>
      </c>
      <c r="BG40" s="1033" t="s">
        <v>35</v>
      </c>
      <c r="BH40" s="1053" t="s">
        <v>35</v>
      </c>
      <c r="BI40" s="1013" t="s">
        <v>35</v>
      </c>
      <c r="BJ40" s="1013" t="s">
        <v>35</v>
      </c>
      <c r="BK40" s="1013" t="s">
        <v>35</v>
      </c>
      <c r="BL40" s="1033" t="s">
        <v>35</v>
      </c>
      <c r="BM40" s="1053" t="s">
        <v>35</v>
      </c>
      <c r="BN40" s="1013" t="s">
        <v>35</v>
      </c>
      <c r="BO40" s="1013" t="s">
        <v>35</v>
      </c>
      <c r="BP40" s="1013" t="s">
        <v>35</v>
      </c>
      <c r="BQ40" s="1033" t="s">
        <v>35</v>
      </c>
    </row>
    <row r="41" s="399" customFormat="true" ht="15" customHeight="true" x14ac:dyDescent="0.2">
      <c r="A41" s="1849" t="s">
        <v>56</v>
      </c>
      <c r="B41" s="1617" t="s">
        <v>49</v>
      </c>
      <c r="C41" s="761">
        <v>26.08747647853173</v>
      </c>
      <c r="D41" s="762">
        <v>12.011756680015731</v>
      </c>
      <c r="E41" s="762">
        <v>7.5770560321581364</v>
      </c>
      <c r="F41" s="762">
        <v>9.6152860090156942</v>
      </c>
      <c r="G41" s="763">
        <v>0.53509593383603493</v>
      </c>
      <c r="H41" s="764">
        <v>8.1169638329644389</v>
      </c>
      <c r="I41" s="762">
        <v>6.5281666846088591</v>
      </c>
      <c r="J41" s="762">
        <v>0</v>
      </c>
      <c r="K41" s="762">
        <v>0</v>
      </c>
      <c r="L41" s="765">
        <v>0</v>
      </c>
      <c r="M41" s="766">
        <v>37.98070940384612</v>
      </c>
      <c r="N41" s="762">
        <v>16.443064424107085</v>
      </c>
      <c r="O41" s="762">
        <v>17.307825213668483</v>
      </c>
      <c r="P41" s="762">
        <v>13.814903092620479</v>
      </c>
      <c r="Q41" s="1569">
        <v>15.845807473417667</v>
      </c>
      <c r="R41" s="562"/>
      <c r="S41" s="562"/>
      <c r="T41" s="562"/>
      <c r="U41" s="562"/>
      <c r="V41" s="562"/>
      <c r="W41" s="562"/>
      <c r="X41" s="562"/>
      <c r="Y41" s="562"/>
      <c r="Z41" s="562"/>
      <c r="AA41" s="562"/>
      <c r="AB41" s="562"/>
      <c r="AC41" s="562"/>
      <c r="AD41" s="562"/>
      <c r="AE41" s="562"/>
      <c r="AF41" s="562"/>
      <c r="AG41" s="562"/>
      <c r="AH41" s="562"/>
      <c r="AI41" s="562"/>
      <c r="AJ41" s="562"/>
      <c r="AK41" s="562"/>
      <c r="AL41" s="562"/>
      <c r="AM41" s="562"/>
      <c r="AN41" s="562"/>
      <c r="AO41" s="562"/>
      <c r="AP41" s="562"/>
      <c r="AQ41" s="562"/>
      <c r="AR41" s="562"/>
      <c r="AS41" s="562"/>
      <c r="AT41" s="562"/>
      <c r="AU41" s="562"/>
      <c r="AV41" s="562"/>
      <c r="AW41" s="562"/>
      <c r="AX41" s="562"/>
      <c r="AY41" s="562"/>
      <c r="BA41" s="1883" t="s">
        <v>56</v>
      </c>
      <c r="BB41" s="151" t="s">
        <v>49</v>
      </c>
      <c r="BC41" s="994" t="s">
        <v>35</v>
      </c>
      <c r="BD41" s="1013" t="s">
        <v>35</v>
      </c>
      <c r="BE41" s="1013" t="s">
        <v>35</v>
      </c>
      <c r="BF41" s="1013" t="s">
        <v>35</v>
      </c>
      <c r="BG41" s="1033" t="s">
        <v>35</v>
      </c>
      <c r="BH41" s="1053" t="s">
        <v>35</v>
      </c>
      <c r="BI41" s="1013" t="s">
        <v>35</v>
      </c>
      <c r="BJ41" s="1013" t="s">
        <v>35</v>
      </c>
      <c r="BK41" s="1013" t="s">
        <v>35</v>
      </c>
      <c r="BL41" s="1033" t="s">
        <v>35</v>
      </c>
      <c r="BM41" s="1053" t="s">
        <v>35</v>
      </c>
      <c r="BN41" s="1013" t="s">
        <v>35</v>
      </c>
      <c r="BO41" s="1013" t="s">
        <v>35</v>
      </c>
      <c r="BP41" s="1013" t="s">
        <v>35</v>
      </c>
      <c r="BQ41" s="1033" t="s">
        <v>35</v>
      </c>
    </row>
    <row r="42" s="399" customFormat="true" ht="15" customHeight="true" x14ac:dyDescent="0.2">
      <c r="A42" s="1849"/>
      <c r="B42" s="1617" t="s">
        <v>48</v>
      </c>
      <c r="C42" s="761">
        <v>73.912523521468273</v>
      </c>
      <c r="D42" s="762">
        <v>87.988243319984278</v>
      </c>
      <c r="E42" s="762">
        <v>92.42294396784186</v>
      </c>
      <c r="F42" s="762">
        <v>90.384713990984295</v>
      </c>
      <c r="G42" s="763">
        <v>99.464904066163967</v>
      </c>
      <c r="H42" s="764">
        <v>91.883036167035556</v>
      </c>
      <c r="I42" s="762">
        <v>93.471833315391137</v>
      </c>
      <c r="J42" s="762">
        <v>100</v>
      </c>
      <c r="K42" s="762">
        <v>100</v>
      </c>
      <c r="L42" s="765">
        <v>100</v>
      </c>
      <c r="M42" s="766">
        <v>62.019290596153873</v>
      </c>
      <c r="N42" s="762">
        <v>83.556935575892908</v>
      </c>
      <c r="O42" s="762">
        <v>82.69217478633152</v>
      </c>
      <c r="P42" s="762">
        <v>86.185096907379517</v>
      </c>
      <c r="Q42" s="1569">
        <v>84.154192526582321</v>
      </c>
      <c r="R42" s="562"/>
      <c r="S42" s="562"/>
      <c r="T42" s="562"/>
      <c r="U42" s="562"/>
      <c r="V42" s="562"/>
      <c r="W42" s="562"/>
      <c r="X42" s="562"/>
      <c r="Y42" s="562"/>
      <c r="Z42" s="562"/>
      <c r="AA42" s="562"/>
      <c r="AB42" s="562"/>
      <c r="AC42" s="562"/>
      <c r="AD42" s="562"/>
      <c r="AE42" s="562"/>
      <c r="AF42" s="562"/>
      <c r="AG42" s="562"/>
      <c r="AH42" s="562"/>
      <c r="AI42" s="562"/>
      <c r="AJ42" s="562"/>
      <c r="AK42" s="562"/>
      <c r="AL42" s="562"/>
      <c r="AM42" s="562"/>
      <c r="AN42" s="562"/>
      <c r="AO42" s="562"/>
      <c r="AP42" s="562"/>
      <c r="AQ42" s="562"/>
      <c r="AR42" s="562"/>
      <c r="AS42" s="562"/>
      <c r="AT42" s="562"/>
      <c r="AU42" s="562"/>
      <c r="AV42" s="562"/>
      <c r="AW42" s="562"/>
      <c r="AX42" s="562"/>
      <c r="AY42" s="562"/>
      <c r="BA42" s="1883"/>
      <c r="BB42" s="151" t="s">
        <v>48</v>
      </c>
      <c r="BC42" s="994" t="s">
        <v>35</v>
      </c>
      <c r="BD42" s="1013" t="s">
        <v>35</v>
      </c>
      <c r="BE42" s="1013" t="s">
        <v>35</v>
      </c>
      <c r="BF42" s="1013" t="s">
        <v>35</v>
      </c>
      <c r="BG42" s="1033" t="s">
        <v>35</v>
      </c>
      <c r="BH42" s="1053" t="s">
        <v>35</v>
      </c>
      <c r="BI42" s="1013" t="s">
        <v>35</v>
      </c>
      <c r="BJ42" s="1013" t="s">
        <v>35</v>
      </c>
      <c r="BK42" s="1013" t="s">
        <v>35</v>
      </c>
      <c r="BL42" s="1033" t="s">
        <v>35</v>
      </c>
      <c r="BM42" s="1053" t="s">
        <v>35</v>
      </c>
      <c r="BN42" s="1013" t="s">
        <v>35</v>
      </c>
      <c r="BO42" s="1013" t="s">
        <v>35</v>
      </c>
      <c r="BP42" s="1013" t="s">
        <v>35</v>
      </c>
      <c r="BQ42" s="1033" t="s">
        <v>35</v>
      </c>
    </row>
    <row r="43" s="399" customFormat="true" ht="15" customHeight="true" x14ac:dyDescent="0.2">
      <c r="A43" s="1849" t="s">
        <v>53</v>
      </c>
      <c r="B43" s="1617" t="s">
        <v>49</v>
      </c>
      <c r="C43" s="947" t="s">
        <v>35</v>
      </c>
      <c r="D43" s="954" t="s">
        <v>35</v>
      </c>
      <c r="E43" s="954" t="s">
        <v>35</v>
      </c>
      <c r="F43" s="954" t="s">
        <v>35</v>
      </c>
      <c r="G43" s="961" t="s">
        <v>35</v>
      </c>
      <c r="H43" s="968" t="s">
        <v>35</v>
      </c>
      <c r="I43" s="954" t="s">
        <v>35</v>
      </c>
      <c r="J43" s="954" t="s">
        <v>35</v>
      </c>
      <c r="K43" s="954" t="s">
        <v>35</v>
      </c>
      <c r="L43" s="975" t="s">
        <v>35</v>
      </c>
      <c r="M43" s="982" t="s">
        <v>35</v>
      </c>
      <c r="N43" s="954" t="s">
        <v>35</v>
      </c>
      <c r="O43" s="954" t="s">
        <v>35</v>
      </c>
      <c r="P43" s="954" t="s">
        <v>35</v>
      </c>
      <c r="Q43" s="1571" t="s">
        <v>35</v>
      </c>
      <c r="R43" s="562"/>
      <c r="S43" s="562"/>
      <c r="T43" s="562"/>
      <c r="U43" s="562"/>
      <c r="V43" s="562"/>
      <c r="W43" s="562"/>
      <c r="X43" s="562"/>
      <c r="Y43" s="562"/>
      <c r="Z43" s="562"/>
      <c r="AA43" s="562"/>
      <c r="AB43" s="562"/>
      <c r="AC43" s="562"/>
      <c r="AD43" s="562"/>
      <c r="AE43" s="562"/>
      <c r="AF43" s="562"/>
      <c r="AG43" s="562"/>
      <c r="AH43" s="562"/>
      <c r="AI43" s="562"/>
      <c r="AJ43" s="562"/>
      <c r="AK43" s="562"/>
      <c r="AL43" s="562"/>
      <c r="AM43" s="562"/>
      <c r="AN43" s="562"/>
      <c r="AO43" s="562"/>
      <c r="AP43" s="562"/>
      <c r="AQ43" s="562"/>
      <c r="AR43" s="562"/>
      <c r="AS43" s="562"/>
      <c r="AT43" s="562"/>
      <c r="AU43" s="562"/>
      <c r="AV43" s="562"/>
      <c r="AW43" s="562"/>
      <c r="AX43" s="562"/>
      <c r="AY43" s="562"/>
      <c r="BA43" s="1883" t="s">
        <v>53</v>
      </c>
      <c r="BB43" s="151" t="s">
        <v>49</v>
      </c>
      <c r="BC43" s="994" t="s">
        <v>35</v>
      </c>
      <c r="BD43" s="1013" t="s">
        <v>35</v>
      </c>
      <c r="BE43" s="1013" t="s">
        <v>35</v>
      </c>
      <c r="BF43" s="1013" t="s">
        <v>35</v>
      </c>
      <c r="BG43" s="1033" t="s">
        <v>35</v>
      </c>
      <c r="BH43" s="1053" t="s">
        <v>35</v>
      </c>
      <c r="BI43" s="1013" t="s">
        <v>35</v>
      </c>
      <c r="BJ43" s="1013" t="s">
        <v>35</v>
      </c>
      <c r="BK43" s="1013" t="s">
        <v>35</v>
      </c>
      <c r="BL43" s="1033" t="s">
        <v>35</v>
      </c>
      <c r="BM43" s="1053" t="s">
        <v>35</v>
      </c>
      <c r="BN43" s="1013" t="s">
        <v>35</v>
      </c>
      <c r="BO43" s="1013" t="s">
        <v>35</v>
      </c>
      <c r="BP43" s="1013" t="s">
        <v>35</v>
      </c>
      <c r="BQ43" s="1033" t="s">
        <v>35</v>
      </c>
    </row>
    <row r="44" s="399" customFormat="true" ht="15" customHeight="true" x14ac:dyDescent="0.2">
      <c r="A44" s="1849"/>
      <c r="B44" s="1617" t="s">
        <v>48</v>
      </c>
      <c r="C44" s="947" t="s">
        <v>35</v>
      </c>
      <c r="D44" s="954" t="s">
        <v>35</v>
      </c>
      <c r="E44" s="954" t="s">
        <v>35</v>
      </c>
      <c r="F44" s="954" t="s">
        <v>35</v>
      </c>
      <c r="G44" s="961" t="s">
        <v>35</v>
      </c>
      <c r="H44" s="968" t="s">
        <v>35</v>
      </c>
      <c r="I44" s="954" t="s">
        <v>35</v>
      </c>
      <c r="J44" s="954" t="s">
        <v>35</v>
      </c>
      <c r="K44" s="954" t="s">
        <v>35</v>
      </c>
      <c r="L44" s="975" t="s">
        <v>35</v>
      </c>
      <c r="M44" s="982" t="s">
        <v>35</v>
      </c>
      <c r="N44" s="954" t="s">
        <v>35</v>
      </c>
      <c r="O44" s="954" t="s">
        <v>35</v>
      </c>
      <c r="P44" s="954" t="s">
        <v>35</v>
      </c>
      <c r="Q44" s="1571" t="s">
        <v>35</v>
      </c>
      <c r="R44" s="562"/>
      <c r="S44" s="562"/>
      <c r="T44" s="562"/>
      <c r="U44" s="562"/>
      <c r="V44" s="562"/>
      <c r="W44" s="562"/>
      <c r="X44" s="562"/>
      <c r="Y44" s="562"/>
      <c r="Z44" s="562"/>
      <c r="AA44" s="562"/>
      <c r="AB44" s="562"/>
      <c r="AC44" s="562"/>
      <c r="AD44" s="562"/>
      <c r="AE44" s="562"/>
      <c r="AF44" s="562"/>
      <c r="AG44" s="562"/>
      <c r="AH44" s="562"/>
      <c r="AI44" s="562"/>
      <c r="AJ44" s="562"/>
      <c r="AK44" s="562"/>
      <c r="AL44" s="562"/>
      <c r="AM44" s="562"/>
      <c r="AN44" s="562"/>
      <c r="AO44" s="562"/>
      <c r="AP44" s="562"/>
      <c r="AQ44" s="562"/>
      <c r="AR44" s="562"/>
      <c r="AS44" s="562"/>
      <c r="AT44" s="562"/>
      <c r="AU44" s="562"/>
      <c r="AV44" s="562"/>
      <c r="AW44" s="562"/>
      <c r="AX44" s="562"/>
      <c r="AY44" s="562"/>
      <c r="BA44" s="1883"/>
      <c r="BB44" s="151" t="s">
        <v>48</v>
      </c>
      <c r="BC44" s="994" t="s">
        <v>35</v>
      </c>
      <c r="BD44" s="1013" t="s">
        <v>35</v>
      </c>
      <c r="BE44" s="1013" t="s">
        <v>35</v>
      </c>
      <c r="BF44" s="1013" t="s">
        <v>35</v>
      </c>
      <c r="BG44" s="1033" t="s">
        <v>35</v>
      </c>
      <c r="BH44" s="1053" t="s">
        <v>35</v>
      </c>
      <c r="BI44" s="1013" t="s">
        <v>35</v>
      </c>
      <c r="BJ44" s="1013" t="s">
        <v>35</v>
      </c>
      <c r="BK44" s="1013" t="s">
        <v>35</v>
      </c>
      <c r="BL44" s="1033" t="s">
        <v>35</v>
      </c>
      <c r="BM44" s="1053" t="s">
        <v>35</v>
      </c>
      <c r="BN44" s="1013" t="s">
        <v>35</v>
      </c>
      <c r="BO44" s="1013" t="s">
        <v>35</v>
      </c>
      <c r="BP44" s="1013" t="s">
        <v>35</v>
      </c>
      <c r="BQ44" s="1033" t="s">
        <v>35</v>
      </c>
    </row>
    <row r="45" s="399" customFormat="true" ht="15" customHeight="true" x14ac:dyDescent="0.2">
      <c r="A45" s="1849" t="s">
        <v>52</v>
      </c>
      <c r="B45" s="1617" t="s">
        <v>49</v>
      </c>
      <c r="C45" s="947" t="s">
        <v>35</v>
      </c>
      <c r="D45" s="954" t="s">
        <v>35</v>
      </c>
      <c r="E45" s="954" t="s">
        <v>35</v>
      </c>
      <c r="F45" s="954" t="s">
        <v>35</v>
      </c>
      <c r="G45" s="961" t="s">
        <v>35</v>
      </c>
      <c r="H45" s="968" t="s">
        <v>35</v>
      </c>
      <c r="I45" s="954" t="s">
        <v>35</v>
      </c>
      <c r="J45" s="954" t="s">
        <v>35</v>
      </c>
      <c r="K45" s="954" t="s">
        <v>35</v>
      </c>
      <c r="L45" s="975" t="s">
        <v>35</v>
      </c>
      <c r="M45" s="982" t="s">
        <v>35</v>
      </c>
      <c r="N45" s="954" t="s">
        <v>35</v>
      </c>
      <c r="O45" s="954" t="s">
        <v>35</v>
      </c>
      <c r="P45" s="954" t="s">
        <v>35</v>
      </c>
      <c r="Q45" s="1571" t="s">
        <v>35</v>
      </c>
      <c r="R45" s="562"/>
      <c r="S45" s="562"/>
      <c r="T45" s="562"/>
      <c r="U45" s="562"/>
      <c r="V45" s="562"/>
      <c r="W45" s="562"/>
      <c r="X45" s="562"/>
      <c r="Y45" s="562"/>
      <c r="Z45" s="562"/>
      <c r="AA45" s="562"/>
      <c r="AB45" s="562"/>
      <c r="AC45" s="562"/>
      <c r="AD45" s="562"/>
      <c r="AE45" s="562"/>
      <c r="AF45" s="562"/>
      <c r="AG45" s="562"/>
      <c r="AH45" s="562"/>
      <c r="AI45" s="562"/>
      <c r="AJ45" s="562"/>
      <c r="AK45" s="562"/>
      <c r="AL45" s="562"/>
      <c r="AM45" s="562"/>
      <c r="AN45" s="562"/>
      <c r="AO45" s="562"/>
      <c r="AP45" s="562"/>
      <c r="AQ45" s="562"/>
      <c r="AR45" s="562"/>
      <c r="AS45" s="562"/>
      <c r="AT45" s="562"/>
      <c r="AU45" s="562"/>
      <c r="AV45" s="562"/>
      <c r="AW45" s="562"/>
      <c r="AX45" s="562"/>
      <c r="AY45" s="562"/>
      <c r="BA45" s="1883" t="s">
        <v>52</v>
      </c>
      <c r="BB45" s="151" t="s">
        <v>49</v>
      </c>
      <c r="BC45" s="994" t="s">
        <v>35</v>
      </c>
      <c r="BD45" s="1013" t="s">
        <v>35</v>
      </c>
      <c r="BE45" s="1013" t="s">
        <v>35</v>
      </c>
      <c r="BF45" s="1013" t="s">
        <v>35</v>
      </c>
      <c r="BG45" s="1033" t="s">
        <v>35</v>
      </c>
      <c r="BH45" s="1053" t="s">
        <v>35</v>
      </c>
      <c r="BI45" s="1013" t="s">
        <v>35</v>
      </c>
      <c r="BJ45" s="1013" t="s">
        <v>35</v>
      </c>
      <c r="BK45" s="1013" t="s">
        <v>35</v>
      </c>
      <c r="BL45" s="1033" t="s">
        <v>35</v>
      </c>
      <c r="BM45" s="1053" t="s">
        <v>35</v>
      </c>
      <c r="BN45" s="1013" t="s">
        <v>35</v>
      </c>
      <c r="BO45" s="1013" t="s">
        <v>35</v>
      </c>
      <c r="BP45" s="1013" t="s">
        <v>35</v>
      </c>
      <c r="BQ45" s="1033" t="s">
        <v>35</v>
      </c>
    </row>
    <row r="46" s="399" customFormat="true" ht="15" customHeight="true" x14ac:dyDescent="0.2">
      <c r="A46" s="1849"/>
      <c r="B46" s="1617" t="s">
        <v>48</v>
      </c>
      <c r="C46" s="947" t="s">
        <v>35</v>
      </c>
      <c r="D46" s="954" t="s">
        <v>35</v>
      </c>
      <c r="E46" s="954" t="s">
        <v>35</v>
      </c>
      <c r="F46" s="954" t="s">
        <v>35</v>
      </c>
      <c r="G46" s="961" t="s">
        <v>35</v>
      </c>
      <c r="H46" s="968" t="s">
        <v>35</v>
      </c>
      <c r="I46" s="954" t="s">
        <v>35</v>
      </c>
      <c r="J46" s="954" t="s">
        <v>35</v>
      </c>
      <c r="K46" s="954" t="s">
        <v>35</v>
      </c>
      <c r="L46" s="975" t="s">
        <v>35</v>
      </c>
      <c r="M46" s="982" t="s">
        <v>35</v>
      </c>
      <c r="N46" s="954" t="s">
        <v>35</v>
      </c>
      <c r="O46" s="954" t="s">
        <v>35</v>
      </c>
      <c r="P46" s="954" t="s">
        <v>35</v>
      </c>
      <c r="Q46" s="1571" t="s">
        <v>35</v>
      </c>
      <c r="R46" s="562"/>
      <c r="S46" s="562"/>
      <c r="T46" s="562"/>
      <c r="U46" s="562"/>
      <c r="V46" s="562"/>
      <c r="W46" s="562"/>
      <c r="X46" s="562"/>
      <c r="Y46" s="562"/>
      <c r="Z46" s="562"/>
      <c r="AA46" s="562"/>
      <c r="AB46" s="562"/>
      <c r="AC46" s="562"/>
      <c r="AD46" s="562"/>
      <c r="AE46" s="562"/>
      <c r="AF46" s="562"/>
      <c r="AG46" s="562"/>
      <c r="AH46" s="562"/>
      <c r="AI46" s="562"/>
      <c r="AJ46" s="562"/>
      <c r="AK46" s="562"/>
      <c r="AL46" s="562"/>
      <c r="AM46" s="562"/>
      <c r="AN46" s="562"/>
      <c r="AO46" s="562"/>
      <c r="AP46" s="562"/>
      <c r="AQ46" s="562"/>
      <c r="AR46" s="562"/>
      <c r="AS46" s="562"/>
      <c r="AT46" s="562"/>
      <c r="AU46" s="562"/>
      <c r="AV46" s="562"/>
      <c r="AW46" s="562"/>
      <c r="AX46" s="562"/>
      <c r="AY46" s="562"/>
      <c r="BA46" s="1883"/>
      <c r="BB46" s="151" t="s">
        <v>48</v>
      </c>
      <c r="BC46" s="994" t="s">
        <v>35</v>
      </c>
      <c r="BD46" s="1013" t="s">
        <v>35</v>
      </c>
      <c r="BE46" s="1013" t="s">
        <v>35</v>
      </c>
      <c r="BF46" s="1013" t="s">
        <v>35</v>
      </c>
      <c r="BG46" s="1033" t="s">
        <v>35</v>
      </c>
      <c r="BH46" s="1053" t="s">
        <v>35</v>
      </c>
      <c r="BI46" s="1013" t="s">
        <v>35</v>
      </c>
      <c r="BJ46" s="1013" t="s">
        <v>35</v>
      </c>
      <c r="BK46" s="1013" t="s">
        <v>35</v>
      </c>
      <c r="BL46" s="1033" t="s">
        <v>35</v>
      </c>
      <c r="BM46" s="1053" t="s">
        <v>35</v>
      </c>
      <c r="BN46" s="1013" t="s">
        <v>35</v>
      </c>
      <c r="BO46" s="1013" t="s">
        <v>35</v>
      </c>
      <c r="BP46" s="1013" t="s">
        <v>35</v>
      </c>
      <c r="BQ46" s="1033" t="s">
        <v>35</v>
      </c>
    </row>
    <row r="47" s="130" customFormat="true" ht="15" customHeight="true" x14ac:dyDescent="0.2">
      <c r="A47" s="1882" t="s">
        <v>101</v>
      </c>
      <c r="B47" s="1619" t="s">
        <v>425</v>
      </c>
      <c r="C47" s="946" t="s">
        <v>35</v>
      </c>
      <c r="D47" s="953" t="s">
        <v>35</v>
      </c>
      <c r="E47" s="953" t="s">
        <v>35</v>
      </c>
      <c r="F47" s="953" t="s">
        <v>35</v>
      </c>
      <c r="G47" s="960" t="s">
        <v>35</v>
      </c>
      <c r="H47" s="967" t="s">
        <v>35</v>
      </c>
      <c r="I47" s="953" t="s">
        <v>35</v>
      </c>
      <c r="J47" s="953" t="s">
        <v>35</v>
      </c>
      <c r="K47" s="953" t="s">
        <v>35</v>
      </c>
      <c r="L47" s="974" t="s">
        <v>35</v>
      </c>
      <c r="M47" s="981" t="s">
        <v>35</v>
      </c>
      <c r="N47" s="953" t="s">
        <v>35</v>
      </c>
      <c r="O47" s="953" t="s">
        <v>35</v>
      </c>
      <c r="P47" s="953" t="s">
        <v>35</v>
      </c>
      <c r="Q47" s="974" t="s">
        <v>35</v>
      </c>
      <c r="R47" s="1593"/>
      <c r="S47" s="1593"/>
      <c r="T47" s="1593"/>
      <c r="U47" s="1593"/>
      <c r="V47" s="1593"/>
      <c r="W47" s="1593"/>
      <c r="X47" s="1593"/>
      <c r="Y47" s="1523"/>
      <c r="Z47" s="1523"/>
      <c r="AA47" s="1523"/>
      <c r="AB47" s="1523"/>
      <c r="AC47" s="1523"/>
      <c r="AD47" s="1523"/>
      <c r="AE47" s="1523"/>
      <c r="AF47" s="1523"/>
      <c r="AG47" s="1523"/>
      <c r="AH47" s="1523"/>
      <c r="AI47" s="1523"/>
      <c r="AJ47" s="1523"/>
      <c r="AK47" s="1523"/>
      <c r="AL47" s="1523"/>
      <c r="AM47" s="1523"/>
      <c r="AN47" s="1523"/>
      <c r="AO47" s="1523"/>
      <c r="AP47" s="1523"/>
      <c r="AQ47" s="1523"/>
      <c r="AR47" s="1523"/>
      <c r="AS47" s="1523"/>
      <c r="AT47" s="1523"/>
      <c r="AU47" s="1523"/>
      <c r="AV47" s="1523"/>
      <c r="AW47" s="1523"/>
      <c r="AX47" s="1523"/>
      <c r="AY47" s="1523"/>
      <c r="AZ47" s="215"/>
      <c r="BA47" s="1883" t="s">
        <v>101</v>
      </c>
      <c r="BB47" s="151" t="s">
        <v>100</v>
      </c>
      <c r="BC47" s="994" t="s">
        <v>35</v>
      </c>
      <c r="BD47" s="1013" t="s">
        <v>35</v>
      </c>
      <c r="BE47" s="1013" t="s">
        <v>35</v>
      </c>
      <c r="BF47" s="1013" t="s">
        <v>35</v>
      </c>
      <c r="BG47" s="1033" t="s">
        <v>35</v>
      </c>
      <c r="BH47" s="1053" t="s">
        <v>35</v>
      </c>
      <c r="BI47" s="1013" t="s">
        <v>35</v>
      </c>
      <c r="BJ47" s="1013" t="s">
        <v>35</v>
      </c>
      <c r="BK47" s="1013" t="s">
        <v>35</v>
      </c>
      <c r="BL47" s="1033" t="s">
        <v>35</v>
      </c>
      <c r="BM47" s="1053" t="s">
        <v>35</v>
      </c>
      <c r="BN47" s="1013" t="s">
        <v>35</v>
      </c>
      <c r="BO47" s="1013" t="s">
        <v>35</v>
      </c>
      <c r="BP47" s="1013" t="s">
        <v>35</v>
      </c>
      <c r="BQ47" s="1033" t="s">
        <v>35</v>
      </c>
    </row>
    <row r="48" s="130" customFormat="true" ht="15" customHeight="true" x14ac:dyDescent="0.2">
      <c r="A48" s="1882"/>
      <c r="B48" s="1619" t="s">
        <v>426</v>
      </c>
      <c r="C48" s="946" t="s">
        <v>35</v>
      </c>
      <c r="D48" s="953" t="s">
        <v>35</v>
      </c>
      <c r="E48" s="953" t="s">
        <v>35</v>
      </c>
      <c r="F48" s="953" t="s">
        <v>35</v>
      </c>
      <c r="G48" s="960" t="s">
        <v>35</v>
      </c>
      <c r="H48" s="967" t="s">
        <v>35</v>
      </c>
      <c r="I48" s="953" t="s">
        <v>35</v>
      </c>
      <c r="J48" s="953" t="s">
        <v>35</v>
      </c>
      <c r="K48" s="953" t="s">
        <v>35</v>
      </c>
      <c r="L48" s="974" t="s">
        <v>35</v>
      </c>
      <c r="M48" s="981" t="s">
        <v>35</v>
      </c>
      <c r="N48" s="953" t="s">
        <v>35</v>
      </c>
      <c r="O48" s="953" t="s">
        <v>35</v>
      </c>
      <c r="P48" s="953" t="s">
        <v>35</v>
      </c>
      <c r="Q48" s="974" t="s">
        <v>35</v>
      </c>
      <c r="R48" s="1593"/>
      <c r="S48" s="1593"/>
      <c r="T48" s="1593"/>
      <c r="U48" s="1593"/>
      <c r="V48" s="1593"/>
      <c r="W48" s="1593"/>
      <c r="X48" s="1593"/>
      <c r="Y48" s="1523"/>
      <c r="Z48" s="1523"/>
      <c r="AA48" s="1523"/>
      <c r="AB48" s="1523"/>
      <c r="AC48" s="1523"/>
      <c r="AD48" s="1523"/>
      <c r="AE48" s="1523"/>
      <c r="AF48" s="1523"/>
      <c r="AG48" s="1523"/>
      <c r="AH48" s="1523"/>
      <c r="AI48" s="1523"/>
      <c r="AJ48" s="1523"/>
      <c r="AK48" s="1523"/>
      <c r="AL48" s="1523"/>
      <c r="AM48" s="1523"/>
      <c r="AN48" s="1523"/>
      <c r="AO48" s="1523"/>
      <c r="AP48" s="1523"/>
      <c r="AQ48" s="1523"/>
      <c r="AR48" s="1523"/>
      <c r="AS48" s="1523"/>
      <c r="AT48" s="1523"/>
      <c r="AU48" s="1523"/>
      <c r="AV48" s="1523"/>
      <c r="AW48" s="1523"/>
      <c r="AX48" s="1523"/>
      <c r="AY48" s="1523"/>
      <c r="AZ48" s="215"/>
      <c r="BA48" s="1883"/>
      <c r="BB48" s="151" t="s">
        <v>99</v>
      </c>
      <c r="BC48" s="994" t="s">
        <v>35</v>
      </c>
      <c r="BD48" s="1013" t="s">
        <v>35</v>
      </c>
      <c r="BE48" s="1013" t="s">
        <v>35</v>
      </c>
      <c r="BF48" s="1013" t="s">
        <v>35</v>
      </c>
      <c r="BG48" s="1033" t="s">
        <v>35</v>
      </c>
      <c r="BH48" s="1053" t="s">
        <v>35</v>
      </c>
      <c r="BI48" s="1013" t="s">
        <v>35</v>
      </c>
      <c r="BJ48" s="1013" t="s">
        <v>35</v>
      </c>
      <c r="BK48" s="1013" t="s">
        <v>35</v>
      </c>
      <c r="BL48" s="1033" t="s">
        <v>35</v>
      </c>
      <c r="BM48" s="1053" t="s">
        <v>35</v>
      </c>
      <c r="BN48" s="1013" t="s">
        <v>35</v>
      </c>
      <c r="BO48" s="1013" t="s">
        <v>35</v>
      </c>
      <c r="BP48" s="1013" t="s">
        <v>35</v>
      </c>
      <c r="BQ48" s="1033" t="s">
        <v>35</v>
      </c>
    </row>
    <row r="49" s="130" customFormat="true" ht="15" customHeight="true" x14ac:dyDescent="0.2">
      <c r="A49" s="1882"/>
      <c r="B49" s="1619" t="s">
        <v>68</v>
      </c>
      <c r="C49" s="946" t="s">
        <v>35</v>
      </c>
      <c r="D49" s="953" t="s">
        <v>35</v>
      </c>
      <c r="E49" s="953" t="s">
        <v>35</v>
      </c>
      <c r="F49" s="953" t="s">
        <v>35</v>
      </c>
      <c r="G49" s="960" t="s">
        <v>35</v>
      </c>
      <c r="H49" s="967" t="s">
        <v>35</v>
      </c>
      <c r="I49" s="953" t="s">
        <v>35</v>
      </c>
      <c r="J49" s="953" t="s">
        <v>35</v>
      </c>
      <c r="K49" s="953" t="s">
        <v>35</v>
      </c>
      <c r="L49" s="974" t="s">
        <v>35</v>
      </c>
      <c r="M49" s="981" t="s">
        <v>35</v>
      </c>
      <c r="N49" s="953" t="s">
        <v>35</v>
      </c>
      <c r="O49" s="953" t="s">
        <v>35</v>
      </c>
      <c r="P49" s="953" t="s">
        <v>35</v>
      </c>
      <c r="Q49" s="974" t="s">
        <v>35</v>
      </c>
      <c r="R49" s="1593"/>
      <c r="S49" s="1593"/>
      <c r="T49" s="1593"/>
      <c r="U49" s="1593"/>
      <c r="V49" s="1593"/>
      <c r="W49" s="1593"/>
      <c r="X49" s="1593"/>
      <c r="Y49" s="1523"/>
      <c r="Z49" s="1523"/>
      <c r="AA49" s="1523"/>
      <c r="AB49" s="1523"/>
      <c r="AC49" s="1523"/>
      <c r="AD49" s="1523"/>
      <c r="AE49" s="1523"/>
      <c r="AF49" s="1523"/>
      <c r="AG49" s="1523"/>
      <c r="AH49" s="1523"/>
      <c r="AI49" s="1523"/>
      <c r="AJ49" s="1523"/>
      <c r="AK49" s="1523"/>
      <c r="AL49" s="1523"/>
      <c r="AM49" s="1523"/>
      <c r="AN49" s="1523"/>
      <c r="AO49" s="1523"/>
      <c r="AP49" s="1523"/>
      <c r="AQ49" s="1523"/>
      <c r="AR49" s="1523"/>
      <c r="AS49" s="1523"/>
      <c r="AT49" s="1523"/>
      <c r="AU49" s="1523"/>
      <c r="AV49" s="1523"/>
      <c r="AW49" s="1523"/>
      <c r="AX49" s="1523"/>
      <c r="AY49" s="1523"/>
      <c r="AZ49" s="215"/>
      <c r="BA49" s="1883"/>
      <c r="BB49" s="151" t="s">
        <v>68</v>
      </c>
      <c r="BC49" s="994" t="s">
        <v>35</v>
      </c>
      <c r="BD49" s="1013" t="s">
        <v>35</v>
      </c>
      <c r="BE49" s="1013" t="s">
        <v>35</v>
      </c>
      <c r="BF49" s="1013" t="s">
        <v>35</v>
      </c>
      <c r="BG49" s="1033" t="s">
        <v>35</v>
      </c>
      <c r="BH49" s="1053" t="s">
        <v>35</v>
      </c>
      <c r="BI49" s="1013" t="s">
        <v>35</v>
      </c>
      <c r="BJ49" s="1013" t="s">
        <v>35</v>
      </c>
      <c r="BK49" s="1013" t="s">
        <v>35</v>
      </c>
      <c r="BL49" s="1033" t="s">
        <v>35</v>
      </c>
      <c r="BM49" s="1053" t="s">
        <v>35</v>
      </c>
      <c r="BN49" s="1013" t="s">
        <v>35</v>
      </c>
      <c r="BO49" s="1013" t="s">
        <v>35</v>
      </c>
      <c r="BP49" s="1013" t="s">
        <v>35</v>
      </c>
      <c r="BQ49" s="1033" t="s">
        <v>35</v>
      </c>
    </row>
    <row r="50" s="130" customFormat="true" ht="15" customHeight="true" x14ac:dyDescent="0.2">
      <c r="A50" s="1882" t="s">
        <v>102</v>
      </c>
      <c r="B50" s="1619" t="s">
        <v>425</v>
      </c>
      <c r="C50" s="946" t="s">
        <v>35</v>
      </c>
      <c r="D50" s="953" t="s">
        <v>35</v>
      </c>
      <c r="E50" s="953" t="s">
        <v>35</v>
      </c>
      <c r="F50" s="953" t="s">
        <v>35</v>
      </c>
      <c r="G50" s="960" t="s">
        <v>35</v>
      </c>
      <c r="H50" s="967" t="s">
        <v>35</v>
      </c>
      <c r="I50" s="953" t="s">
        <v>35</v>
      </c>
      <c r="J50" s="953" t="s">
        <v>35</v>
      </c>
      <c r="K50" s="953" t="s">
        <v>35</v>
      </c>
      <c r="L50" s="974" t="s">
        <v>35</v>
      </c>
      <c r="M50" s="981" t="s">
        <v>35</v>
      </c>
      <c r="N50" s="953" t="s">
        <v>35</v>
      </c>
      <c r="O50" s="953" t="s">
        <v>35</v>
      </c>
      <c r="P50" s="953" t="s">
        <v>35</v>
      </c>
      <c r="Q50" s="974" t="s">
        <v>35</v>
      </c>
      <c r="R50" s="1593"/>
      <c r="S50" s="1593"/>
      <c r="T50" s="1593"/>
      <c r="U50" s="1593"/>
      <c r="V50" s="1593"/>
      <c r="W50" s="1593"/>
      <c r="X50" s="1593"/>
      <c r="Y50" s="1523"/>
      <c r="Z50" s="1523"/>
      <c r="AA50" s="1523"/>
      <c r="AB50" s="1523"/>
      <c r="AC50" s="1523"/>
      <c r="AD50" s="1523"/>
      <c r="AE50" s="1523"/>
      <c r="AF50" s="1523"/>
      <c r="AG50" s="1523"/>
      <c r="AH50" s="1523"/>
      <c r="AI50" s="1523"/>
      <c r="AJ50" s="1523"/>
      <c r="AK50" s="1523"/>
      <c r="AL50" s="1523"/>
      <c r="AM50" s="1523"/>
      <c r="AN50" s="1523"/>
      <c r="AO50" s="1523"/>
      <c r="AP50" s="1523"/>
      <c r="AQ50" s="1523"/>
      <c r="AR50" s="1523"/>
      <c r="AS50" s="1523"/>
      <c r="AT50" s="1523"/>
      <c r="AU50" s="1523"/>
      <c r="AV50" s="1523"/>
      <c r="AW50" s="1523"/>
      <c r="AX50" s="1523"/>
      <c r="AY50" s="1523"/>
      <c r="AZ50" s="215"/>
      <c r="BA50" s="1883" t="s">
        <v>102</v>
      </c>
      <c r="BB50" s="151" t="s">
        <v>100</v>
      </c>
      <c r="BC50" s="994" t="s">
        <v>35</v>
      </c>
      <c r="BD50" s="1013" t="s">
        <v>35</v>
      </c>
      <c r="BE50" s="1013" t="s">
        <v>35</v>
      </c>
      <c r="BF50" s="1013" t="s">
        <v>35</v>
      </c>
      <c r="BG50" s="1033" t="s">
        <v>35</v>
      </c>
      <c r="BH50" s="1053" t="s">
        <v>35</v>
      </c>
      <c r="BI50" s="1013" t="s">
        <v>35</v>
      </c>
      <c r="BJ50" s="1013" t="s">
        <v>35</v>
      </c>
      <c r="BK50" s="1013" t="s">
        <v>35</v>
      </c>
      <c r="BL50" s="1033" t="s">
        <v>35</v>
      </c>
      <c r="BM50" s="1053" t="s">
        <v>35</v>
      </c>
      <c r="BN50" s="1013" t="s">
        <v>35</v>
      </c>
      <c r="BO50" s="1013" t="s">
        <v>35</v>
      </c>
      <c r="BP50" s="1013" t="s">
        <v>35</v>
      </c>
      <c r="BQ50" s="1033" t="s">
        <v>35</v>
      </c>
    </row>
    <row r="51" s="130" customFormat="true" ht="15" customHeight="true" x14ac:dyDescent="0.2">
      <c r="A51" s="1882"/>
      <c r="B51" s="1619" t="s">
        <v>426</v>
      </c>
      <c r="C51" s="946" t="s">
        <v>35</v>
      </c>
      <c r="D51" s="953" t="s">
        <v>35</v>
      </c>
      <c r="E51" s="953" t="s">
        <v>35</v>
      </c>
      <c r="F51" s="953" t="s">
        <v>35</v>
      </c>
      <c r="G51" s="960" t="s">
        <v>35</v>
      </c>
      <c r="H51" s="967" t="s">
        <v>35</v>
      </c>
      <c r="I51" s="953" t="s">
        <v>35</v>
      </c>
      <c r="J51" s="953" t="s">
        <v>35</v>
      </c>
      <c r="K51" s="953" t="s">
        <v>35</v>
      </c>
      <c r="L51" s="974" t="s">
        <v>35</v>
      </c>
      <c r="M51" s="981" t="s">
        <v>35</v>
      </c>
      <c r="N51" s="953" t="s">
        <v>35</v>
      </c>
      <c r="O51" s="953" t="s">
        <v>35</v>
      </c>
      <c r="P51" s="953" t="s">
        <v>35</v>
      </c>
      <c r="Q51" s="974" t="s">
        <v>35</v>
      </c>
      <c r="R51" s="1593"/>
      <c r="S51" s="1593"/>
      <c r="T51" s="1593"/>
      <c r="U51" s="1593"/>
      <c r="V51" s="1593"/>
      <c r="W51" s="1593"/>
      <c r="X51" s="1593"/>
      <c r="Y51" s="1523"/>
      <c r="Z51" s="1523"/>
      <c r="AA51" s="1523"/>
      <c r="AB51" s="1523"/>
      <c r="AC51" s="1523"/>
      <c r="AD51" s="1523"/>
      <c r="AE51" s="1523"/>
      <c r="AF51" s="1523"/>
      <c r="AG51" s="1523"/>
      <c r="AH51" s="1523"/>
      <c r="AI51" s="1523"/>
      <c r="AJ51" s="1523"/>
      <c r="AK51" s="1523"/>
      <c r="AL51" s="1523"/>
      <c r="AM51" s="1523"/>
      <c r="AN51" s="1523"/>
      <c r="AO51" s="1523"/>
      <c r="AP51" s="1523"/>
      <c r="AQ51" s="1523"/>
      <c r="AR51" s="1523"/>
      <c r="AS51" s="1523"/>
      <c r="AT51" s="1523"/>
      <c r="AU51" s="1523"/>
      <c r="AV51" s="1523"/>
      <c r="AW51" s="1523"/>
      <c r="AX51" s="1523"/>
      <c r="AY51" s="1523"/>
      <c r="AZ51" s="215"/>
      <c r="BA51" s="1883"/>
      <c r="BB51" s="151" t="s">
        <v>99</v>
      </c>
      <c r="BC51" s="994" t="s">
        <v>35</v>
      </c>
      <c r="BD51" s="1013" t="s">
        <v>35</v>
      </c>
      <c r="BE51" s="1013" t="s">
        <v>35</v>
      </c>
      <c r="BF51" s="1013" t="s">
        <v>35</v>
      </c>
      <c r="BG51" s="1033" t="s">
        <v>35</v>
      </c>
      <c r="BH51" s="1053" t="s">
        <v>35</v>
      </c>
      <c r="BI51" s="1013" t="s">
        <v>35</v>
      </c>
      <c r="BJ51" s="1013" t="s">
        <v>35</v>
      </c>
      <c r="BK51" s="1013" t="s">
        <v>35</v>
      </c>
      <c r="BL51" s="1033" t="s">
        <v>35</v>
      </c>
      <c r="BM51" s="1053" t="s">
        <v>35</v>
      </c>
      <c r="BN51" s="1013" t="s">
        <v>35</v>
      </c>
      <c r="BO51" s="1013" t="s">
        <v>35</v>
      </c>
      <c r="BP51" s="1013" t="s">
        <v>35</v>
      </c>
      <c r="BQ51" s="1033" t="s">
        <v>35</v>
      </c>
    </row>
    <row r="52" s="130" customFormat="true" ht="15" customHeight="true" x14ac:dyDescent="0.2">
      <c r="A52" s="1882"/>
      <c r="B52" s="1619" t="s">
        <v>68</v>
      </c>
      <c r="C52" s="946" t="s">
        <v>35</v>
      </c>
      <c r="D52" s="953" t="s">
        <v>35</v>
      </c>
      <c r="E52" s="953" t="s">
        <v>35</v>
      </c>
      <c r="F52" s="953" t="s">
        <v>35</v>
      </c>
      <c r="G52" s="960" t="s">
        <v>35</v>
      </c>
      <c r="H52" s="967" t="s">
        <v>35</v>
      </c>
      <c r="I52" s="953" t="s">
        <v>35</v>
      </c>
      <c r="J52" s="953" t="s">
        <v>35</v>
      </c>
      <c r="K52" s="953" t="s">
        <v>35</v>
      </c>
      <c r="L52" s="974" t="s">
        <v>35</v>
      </c>
      <c r="M52" s="981" t="s">
        <v>35</v>
      </c>
      <c r="N52" s="953" t="s">
        <v>35</v>
      </c>
      <c r="O52" s="953" t="s">
        <v>35</v>
      </c>
      <c r="P52" s="953" t="s">
        <v>35</v>
      </c>
      <c r="Q52" s="974" t="s">
        <v>35</v>
      </c>
      <c r="R52" s="1593"/>
      <c r="S52" s="1593"/>
      <c r="T52" s="1593"/>
      <c r="U52" s="1593"/>
      <c r="V52" s="1593"/>
      <c r="W52" s="1593"/>
      <c r="X52" s="1593"/>
      <c r="Y52" s="1523"/>
      <c r="Z52" s="1523"/>
      <c r="AA52" s="1523"/>
      <c r="AB52" s="1523"/>
      <c r="AC52" s="1523"/>
      <c r="AD52" s="1523"/>
      <c r="AE52" s="1523"/>
      <c r="AF52" s="1523"/>
      <c r="AG52" s="1523"/>
      <c r="AH52" s="1523"/>
      <c r="AI52" s="1523"/>
      <c r="AJ52" s="1523"/>
      <c r="AK52" s="1523"/>
      <c r="AL52" s="1523"/>
      <c r="AM52" s="1523"/>
      <c r="AN52" s="1523"/>
      <c r="AO52" s="1523"/>
      <c r="AP52" s="1523"/>
      <c r="AQ52" s="1523"/>
      <c r="AR52" s="1523"/>
      <c r="AS52" s="1523"/>
      <c r="AT52" s="1523"/>
      <c r="AU52" s="1523"/>
      <c r="AV52" s="1523"/>
      <c r="AW52" s="1523"/>
      <c r="AX52" s="1523"/>
      <c r="AY52" s="1523"/>
      <c r="AZ52" s="215"/>
      <c r="BA52" s="1883"/>
      <c r="BB52" s="151" t="s">
        <v>68</v>
      </c>
      <c r="BC52" s="994" t="s">
        <v>35</v>
      </c>
      <c r="BD52" s="1013" t="s">
        <v>35</v>
      </c>
      <c r="BE52" s="1013" t="s">
        <v>35</v>
      </c>
      <c r="BF52" s="1013" t="s">
        <v>35</v>
      </c>
      <c r="BG52" s="1033" t="s">
        <v>35</v>
      </c>
      <c r="BH52" s="1053" t="s">
        <v>35</v>
      </c>
      <c r="BI52" s="1013" t="s">
        <v>35</v>
      </c>
      <c r="BJ52" s="1013" t="s">
        <v>35</v>
      </c>
      <c r="BK52" s="1013" t="s">
        <v>35</v>
      </c>
      <c r="BL52" s="1033" t="s">
        <v>35</v>
      </c>
      <c r="BM52" s="1053" t="s">
        <v>35</v>
      </c>
      <c r="BN52" s="1013" t="s">
        <v>35</v>
      </c>
      <c r="BO52" s="1013" t="s">
        <v>35</v>
      </c>
      <c r="BP52" s="1013" t="s">
        <v>35</v>
      </c>
      <c r="BQ52" s="1033" t="s">
        <v>35</v>
      </c>
    </row>
    <row r="53" s="130" customFormat="true" ht="15" customHeight="true" x14ac:dyDescent="0.2">
      <c r="A53" s="1882" t="s">
        <v>105</v>
      </c>
      <c r="B53" s="1619" t="s">
        <v>425</v>
      </c>
      <c r="C53" s="946" t="s">
        <v>35</v>
      </c>
      <c r="D53" s="953" t="s">
        <v>35</v>
      </c>
      <c r="E53" s="953" t="s">
        <v>35</v>
      </c>
      <c r="F53" s="953" t="s">
        <v>35</v>
      </c>
      <c r="G53" s="960" t="s">
        <v>35</v>
      </c>
      <c r="H53" s="967" t="s">
        <v>35</v>
      </c>
      <c r="I53" s="953" t="s">
        <v>35</v>
      </c>
      <c r="J53" s="953" t="s">
        <v>35</v>
      </c>
      <c r="K53" s="953" t="s">
        <v>35</v>
      </c>
      <c r="L53" s="974" t="s">
        <v>35</v>
      </c>
      <c r="M53" s="981" t="s">
        <v>35</v>
      </c>
      <c r="N53" s="953" t="s">
        <v>35</v>
      </c>
      <c r="O53" s="953" t="s">
        <v>35</v>
      </c>
      <c r="P53" s="953" t="s">
        <v>35</v>
      </c>
      <c r="Q53" s="974" t="s">
        <v>35</v>
      </c>
      <c r="R53" s="1593"/>
      <c r="S53" s="1593"/>
      <c r="T53" s="1593"/>
      <c r="U53" s="1593"/>
      <c r="V53" s="1593"/>
      <c r="W53" s="1593"/>
      <c r="X53" s="1593"/>
      <c r="Y53" s="1523"/>
      <c r="Z53" s="1523"/>
      <c r="AA53" s="1523"/>
      <c r="AB53" s="1523"/>
      <c r="AC53" s="1523"/>
      <c r="AD53" s="1523"/>
      <c r="AE53" s="1523"/>
      <c r="AF53" s="1523"/>
      <c r="AG53" s="1523"/>
      <c r="AH53" s="1523"/>
      <c r="AI53" s="1523"/>
      <c r="AJ53" s="1523"/>
      <c r="AK53" s="1523"/>
      <c r="AL53" s="1523"/>
      <c r="AM53" s="1523"/>
      <c r="AN53" s="1523"/>
      <c r="AO53" s="1523"/>
      <c r="AP53" s="1523"/>
      <c r="AQ53" s="1523"/>
      <c r="AR53" s="1523"/>
      <c r="AS53" s="1523"/>
      <c r="AT53" s="1523"/>
      <c r="AU53" s="1523"/>
      <c r="AV53" s="1523"/>
      <c r="AW53" s="1523"/>
      <c r="AX53" s="1523"/>
      <c r="AY53" s="1523"/>
      <c r="AZ53" s="215"/>
      <c r="BA53" s="1883" t="s">
        <v>105</v>
      </c>
      <c r="BB53" s="151" t="s">
        <v>100</v>
      </c>
      <c r="BC53" s="994" t="s">
        <v>35</v>
      </c>
      <c r="BD53" s="1013" t="s">
        <v>35</v>
      </c>
      <c r="BE53" s="1013" t="s">
        <v>35</v>
      </c>
      <c r="BF53" s="1013" t="s">
        <v>35</v>
      </c>
      <c r="BG53" s="1033" t="s">
        <v>35</v>
      </c>
      <c r="BH53" s="1053" t="s">
        <v>35</v>
      </c>
      <c r="BI53" s="1013" t="s">
        <v>35</v>
      </c>
      <c r="BJ53" s="1013" t="s">
        <v>35</v>
      </c>
      <c r="BK53" s="1013" t="s">
        <v>35</v>
      </c>
      <c r="BL53" s="1033" t="s">
        <v>35</v>
      </c>
      <c r="BM53" s="1053" t="s">
        <v>35</v>
      </c>
      <c r="BN53" s="1013" t="s">
        <v>35</v>
      </c>
      <c r="BO53" s="1013" t="s">
        <v>35</v>
      </c>
      <c r="BP53" s="1013" t="s">
        <v>35</v>
      </c>
      <c r="BQ53" s="1033" t="s">
        <v>35</v>
      </c>
    </row>
    <row r="54" s="130" customFormat="true" ht="15" customHeight="true" x14ac:dyDescent="0.2">
      <c r="A54" s="1882"/>
      <c r="B54" s="1619" t="s">
        <v>426</v>
      </c>
      <c r="C54" s="946" t="s">
        <v>35</v>
      </c>
      <c r="D54" s="953" t="s">
        <v>35</v>
      </c>
      <c r="E54" s="953" t="s">
        <v>35</v>
      </c>
      <c r="F54" s="953" t="s">
        <v>35</v>
      </c>
      <c r="G54" s="960" t="s">
        <v>35</v>
      </c>
      <c r="H54" s="967" t="s">
        <v>35</v>
      </c>
      <c r="I54" s="953" t="s">
        <v>35</v>
      </c>
      <c r="J54" s="953" t="s">
        <v>35</v>
      </c>
      <c r="K54" s="953" t="s">
        <v>35</v>
      </c>
      <c r="L54" s="974" t="s">
        <v>35</v>
      </c>
      <c r="M54" s="981" t="s">
        <v>35</v>
      </c>
      <c r="N54" s="953" t="s">
        <v>35</v>
      </c>
      <c r="O54" s="953" t="s">
        <v>35</v>
      </c>
      <c r="P54" s="953" t="s">
        <v>35</v>
      </c>
      <c r="Q54" s="974" t="s">
        <v>35</v>
      </c>
      <c r="R54" s="1593"/>
      <c r="S54" s="1593"/>
      <c r="T54" s="1593"/>
      <c r="U54" s="1593"/>
      <c r="V54" s="1593"/>
      <c r="W54" s="1593"/>
      <c r="X54" s="1593"/>
      <c r="Y54" s="1523"/>
      <c r="Z54" s="1523"/>
      <c r="AA54" s="1523"/>
      <c r="AB54" s="1523"/>
      <c r="AC54" s="1523"/>
      <c r="AD54" s="1523"/>
      <c r="AE54" s="1523"/>
      <c r="AF54" s="1523"/>
      <c r="AG54" s="1523"/>
      <c r="AH54" s="1523"/>
      <c r="AI54" s="1523"/>
      <c r="AJ54" s="1523"/>
      <c r="AK54" s="1523"/>
      <c r="AL54" s="1523"/>
      <c r="AM54" s="1523"/>
      <c r="AN54" s="1523"/>
      <c r="AO54" s="1523"/>
      <c r="AP54" s="1523"/>
      <c r="AQ54" s="1523"/>
      <c r="AR54" s="1523"/>
      <c r="AS54" s="1523"/>
      <c r="AT54" s="1523"/>
      <c r="AU54" s="1523"/>
      <c r="AV54" s="1523"/>
      <c r="AW54" s="1523"/>
      <c r="AX54" s="1523"/>
      <c r="AY54" s="1523"/>
      <c r="AZ54" s="215"/>
      <c r="BA54" s="1883"/>
      <c r="BB54" s="151" t="s">
        <v>99</v>
      </c>
      <c r="BC54" s="994" t="s">
        <v>35</v>
      </c>
      <c r="BD54" s="1013" t="s">
        <v>35</v>
      </c>
      <c r="BE54" s="1013" t="s">
        <v>35</v>
      </c>
      <c r="BF54" s="1013" t="s">
        <v>35</v>
      </c>
      <c r="BG54" s="1033" t="s">
        <v>35</v>
      </c>
      <c r="BH54" s="1053" t="s">
        <v>35</v>
      </c>
      <c r="BI54" s="1013" t="s">
        <v>35</v>
      </c>
      <c r="BJ54" s="1013" t="s">
        <v>35</v>
      </c>
      <c r="BK54" s="1013" t="s">
        <v>35</v>
      </c>
      <c r="BL54" s="1033" t="s">
        <v>35</v>
      </c>
      <c r="BM54" s="1053" t="s">
        <v>35</v>
      </c>
      <c r="BN54" s="1013" t="s">
        <v>35</v>
      </c>
      <c r="BO54" s="1013" t="s">
        <v>35</v>
      </c>
      <c r="BP54" s="1013" t="s">
        <v>35</v>
      </c>
      <c r="BQ54" s="1033" t="s">
        <v>35</v>
      </c>
    </row>
    <row r="55" s="130" customFormat="true" ht="15" customHeight="true" x14ac:dyDescent="0.2">
      <c r="A55" s="1904"/>
      <c r="B55" s="1620" t="s">
        <v>68</v>
      </c>
      <c r="C55" s="948" t="s">
        <v>35</v>
      </c>
      <c r="D55" s="955" t="s">
        <v>35</v>
      </c>
      <c r="E55" s="955" t="s">
        <v>35</v>
      </c>
      <c r="F55" s="955" t="s">
        <v>35</v>
      </c>
      <c r="G55" s="962" t="s">
        <v>35</v>
      </c>
      <c r="H55" s="969" t="s">
        <v>35</v>
      </c>
      <c r="I55" s="955" t="s">
        <v>35</v>
      </c>
      <c r="J55" s="955" t="s">
        <v>35</v>
      </c>
      <c r="K55" s="955" t="s">
        <v>35</v>
      </c>
      <c r="L55" s="976" t="s">
        <v>35</v>
      </c>
      <c r="M55" s="983" t="s">
        <v>35</v>
      </c>
      <c r="N55" s="955" t="s">
        <v>35</v>
      </c>
      <c r="O55" s="955" t="s">
        <v>35</v>
      </c>
      <c r="P55" s="955" t="s">
        <v>35</v>
      </c>
      <c r="Q55" s="976" t="s">
        <v>35</v>
      </c>
      <c r="R55" s="1524"/>
      <c r="S55" s="1524"/>
      <c r="T55" s="1524"/>
      <c r="U55" s="1524"/>
      <c r="V55" s="1524"/>
      <c r="W55" s="1524"/>
      <c r="X55" s="1524"/>
      <c r="Y55" s="1524"/>
      <c r="Z55" s="1524"/>
      <c r="AA55" s="1524"/>
      <c r="AB55" s="1524"/>
      <c r="AC55" s="1524"/>
      <c r="AD55" s="1524"/>
      <c r="AE55" s="1524"/>
      <c r="AF55" s="1524"/>
      <c r="AG55" s="1524"/>
      <c r="AH55" s="1524"/>
      <c r="AI55" s="1524"/>
      <c r="AJ55" s="1524"/>
      <c r="AK55" s="1524"/>
      <c r="AL55" s="1524"/>
      <c r="AM55" s="1524"/>
      <c r="AN55" s="1524"/>
      <c r="AO55" s="1524"/>
      <c r="AP55" s="1524"/>
      <c r="AQ55" s="1524"/>
      <c r="AR55" s="1524"/>
      <c r="AS55" s="1524"/>
      <c r="AT55" s="1524"/>
      <c r="AU55" s="1524"/>
      <c r="AV55" s="1524"/>
      <c r="AW55" s="1524"/>
      <c r="AX55" s="1524"/>
      <c r="AY55" s="1524"/>
      <c r="AZ55" s="215"/>
      <c r="BA55" s="1905"/>
      <c r="BB55" s="152" t="s">
        <v>68</v>
      </c>
      <c r="BC55" s="995" t="s">
        <v>35</v>
      </c>
      <c r="BD55" s="1014" t="s">
        <v>35</v>
      </c>
      <c r="BE55" s="1014" t="s">
        <v>35</v>
      </c>
      <c r="BF55" s="1014" t="s">
        <v>35</v>
      </c>
      <c r="BG55" s="1034" t="s">
        <v>35</v>
      </c>
      <c r="BH55" s="1054" t="s">
        <v>35</v>
      </c>
      <c r="BI55" s="1014" t="s">
        <v>35</v>
      </c>
      <c r="BJ55" s="1014" t="s">
        <v>35</v>
      </c>
      <c r="BK55" s="1014" t="s">
        <v>35</v>
      </c>
      <c r="BL55" s="1034" t="s">
        <v>35</v>
      </c>
      <c r="BM55" s="1054" t="s">
        <v>35</v>
      </c>
      <c r="BN55" s="1014" t="s">
        <v>35</v>
      </c>
      <c r="BO55" s="1014" t="s">
        <v>35</v>
      </c>
      <c r="BP55" s="1014" t="s">
        <v>35</v>
      </c>
      <c r="BQ55" s="1034" t="s">
        <v>35</v>
      </c>
    </row>
    <row r="56" s="399" customFormat="true" ht="15" customHeight="true" x14ac:dyDescent="0.2">
      <c r="A56" s="132"/>
      <c r="B56" s="1621"/>
      <c r="C56" s="1850" t="s">
        <v>114</v>
      </c>
      <c r="D56" s="1851"/>
      <c r="E56" s="1851"/>
      <c r="F56" s="1851"/>
      <c r="G56" s="1852"/>
      <c r="H56" s="1853" t="s">
        <v>38</v>
      </c>
      <c r="I56" s="1845"/>
      <c r="J56" s="1845"/>
      <c r="K56" s="1845"/>
      <c r="L56" s="1854"/>
      <c r="M56" s="1844" t="s">
        <v>37</v>
      </c>
      <c r="N56" s="1845"/>
      <c r="O56" s="1845"/>
      <c r="P56" s="1845"/>
      <c r="Q56" s="1846"/>
      <c r="R56" s="558"/>
      <c r="S56" s="558"/>
      <c r="T56" s="558"/>
      <c r="U56" s="558"/>
      <c r="V56" s="558"/>
      <c r="W56" s="558"/>
      <c r="X56" s="562"/>
      <c r="Y56" s="562"/>
      <c r="Z56" s="562"/>
      <c r="AA56" s="562"/>
      <c r="AB56" s="562"/>
      <c r="AC56" s="562"/>
      <c r="AD56" s="562"/>
      <c r="AE56" s="562"/>
      <c r="AF56" s="562"/>
      <c r="AG56" s="562"/>
      <c r="AH56" s="562"/>
      <c r="AI56" s="562"/>
      <c r="AJ56" s="562"/>
      <c r="AK56" s="562"/>
      <c r="AL56" s="562"/>
      <c r="AM56" s="562"/>
      <c r="AN56" s="562"/>
      <c r="AO56" s="562"/>
      <c r="AP56" s="562"/>
      <c r="AQ56" s="562"/>
      <c r="AR56" s="562"/>
      <c r="AS56" s="562"/>
      <c r="AT56" s="562"/>
      <c r="AU56" s="562"/>
      <c r="AV56" s="562"/>
      <c r="AW56" s="562"/>
      <c r="AX56" s="562"/>
      <c r="AY56" s="562"/>
      <c r="BA56" s="217" t="s">
        <v>128</v>
      </c>
      <c r="BB56" s="115" t="s">
        <v>95</v>
      </c>
      <c r="BC56" s="1924" t="s">
        <v>114</v>
      </c>
      <c r="BD56" s="1925"/>
      <c r="BE56" s="1925"/>
      <c r="BF56" s="1925"/>
      <c r="BG56" s="1926"/>
      <c r="BH56" s="1927" t="s">
        <v>38</v>
      </c>
      <c r="BI56" s="1925"/>
      <c r="BJ56" s="1925"/>
      <c r="BK56" s="1925"/>
      <c r="BL56" s="1926"/>
      <c r="BM56" s="1927" t="s">
        <v>37</v>
      </c>
      <c r="BN56" s="1925"/>
      <c r="BO56" s="1925"/>
      <c r="BP56" s="1925"/>
      <c r="BQ56" s="1928"/>
    </row>
    <row r="57" s="399" customFormat="true" ht="12.75" x14ac:dyDescent="0.2">
      <c r="A57" s="186" t="s">
        <v>69</v>
      </c>
      <c r="B57" s="1622"/>
      <c r="C57" s="274" t="s">
        <v>0</v>
      </c>
      <c r="D57" s="275" t="s">
        <v>1</v>
      </c>
      <c r="E57" s="275" t="s">
        <v>2</v>
      </c>
      <c r="F57" s="275" t="s">
        <v>3</v>
      </c>
      <c r="G57" s="276" t="s">
        <v>4</v>
      </c>
      <c r="H57" s="671" t="s">
        <v>146</v>
      </c>
      <c r="I57" s="625" t="s">
        <v>147</v>
      </c>
      <c r="J57" s="625" t="s">
        <v>148</v>
      </c>
      <c r="K57" s="625" t="s">
        <v>149</v>
      </c>
      <c r="L57" s="626" t="s">
        <v>150</v>
      </c>
      <c r="M57" s="662" t="s">
        <v>146</v>
      </c>
      <c r="N57" s="625" t="s">
        <v>147</v>
      </c>
      <c r="O57" s="625" t="s">
        <v>148</v>
      </c>
      <c r="P57" s="625" t="s">
        <v>149</v>
      </c>
      <c r="Q57" s="627" t="s">
        <v>150</v>
      </c>
      <c r="R57" s="562"/>
      <c r="S57" s="562"/>
      <c r="T57" s="562"/>
      <c r="U57" s="562"/>
      <c r="V57" s="562"/>
      <c r="W57" s="562"/>
      <c r="X57" s="562"/>
      <c r="Y57" s="562"/>
      <c r="Z57" s="562"/>
      <c r="AA57" s="562"/>
      <c r="AB57" s="562"/>
      <c r="AC57" s="562"/>
      <c r="AD57" s="562"/>
      <c r="AE57" s="562"/>
      <c r="AF57" s="562"/>
      <c r="AG57" s="562"/>
      <c r="AH57" s="562"/>
      <c r="AI57" s="562"/>
      <c r="AJ57" s="562"/>
      <c r="AK57" s="562"/>
      <c r="AL57" s="562"/>
      <c r="AM57" s="562"/>
      <c r="AN57" s="562"/>
      <c r="AO57" s="562"/>
      <c r="AP57" s="562"/>
      <c r="AQ57" s="562"/>
      <c r="AR57" s="562"/>
      <c r="AS57" s="562"/>
      <c r="AT57" s="562"/>
      <c r="AU57" s="562"/>
      <c r="AV57" s="562"/>
      <c r="AW57" s="562"/>
      <c r="AX57" s="562"/>
      <c r="AY57" s="562"/>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row>
    <row r="58" s="399" customFormat="true" ht="15" customHeight="true" x14ac:dyDescent="0.2">
      <c r="A58" s="1847" t="s">
        <v>160</v>
      </c>
      <c r="B58" s="1623" t="s">
        <v>428</v>
      </c>
      <c r="C58" s="776">
        <v>27.624010461221733</v>
      </c>
      <c r="D58" s="777">
        <v>64.381906502704766</v>
      </c>
      <c r="E58" s="777">
        <v>73.142574655283269</v>
      </c>
      <c r="F58" s="777">
        <v>94.359584903150918</v>
      </c>
      <c r="G58" s="778">
        <v>99.316636788943697</v>
      </c>
      <c r="H58" s="779">
        <v>69.466967324241381</v>
      </c>
      <c r="I58" s="777">
        <v>74.562034621401736</v>
      </c>
      <c r="J58" s="777">
        <v>90.384537705896378</v>
      </c>
      <c r="K58" s="777">
        <v>99.817204563680434</v>
      </c>
      <c r="L58" s="780">
        <v>100</v>
      </c>
      <c r="M58" s="781">
        <v>10.889656350079434</v>
      </c>
      <c r="N58" s="777">
        <v>35.05752771110032</v>
      </c>
      <c r="O58" s="777">
        <v>39.191650612537146</v>
      </c>
      <c r="P58" s="777">
        <v>66.375871928197867</v>
      </c>
      <c r="Q58" s="1572">
        <v>85.446559328790983</v>
      </c>
      <c r="R58" s="562"/>
      <c r="S58" s="562"/>
      <c r="T58" s="562"/>
      <c r="U58" s="562"/>
      <c r="V58" s="562"/>
      <c r="W58" s="562"/>
      <c r="X58" s="562"/>
      <c r="Y58" s="562"/>
      <c r="Z58" s="562"/>
      <c r="AA58" s="562"/>
      <c r="AB58" s="562"/>
      <c r="AC58" s="562"/>
      <c r="AD58" s="562"/>
      <c r="AE58" s="562"/>
      <c r="AF58" s="562"/>
      <c r="AG58" s="562"/>
      <c r="AH58" s="562"/>
      <c r="AI58" s="562"/>
      <c r="AJ58" s="562"/>
      <c r="AK58" s="562"/>
      <c r="AL58" s="562"/>
      <c r="AM58" s="562"/>
      <c r="AN58" s="562"/>
      <c r="AO58" s="562"/>
      <c r="AP58" s="562"/>
      <c r="AQ58" s="562"/>
      <c r="AR58" s="562"/>
      <c r="AS58" s="562"/>
      <c r="AT58" s="562"/>
      <c r="AU58" s="562"/>
      <c r="AV58" s="562"/>
      <c r="AW58" s="562"/>
      <c r="AX58" s="562"/>
      <c r="AY58" s="562"/>
      <c r="BA58" s="236"/>
      <c r="BB58" s="153"/>
      <c r="BC58" s="320"/>
      <c r="BD58" s="300"/>
      <c r="BE58" s="300"/>
      <c r="BF58" s="300"/>
      <c r="BG58" s="321"/>
      <c r="BH58" s="329"/>
      <c r="BI58" s="300"/>
      <c r="BJ58" s="300"/>
      <c r="BK58" s="300"/>
      <c r="BL58" s="321"/>
      <c r="BM58" s="329"/>
      <c r="BN58" s="300"/>
      <c r="BO58" s="300"/>
      <c r="BP58" s="300"/>
      <c r="BQ58" s="321"/>
    </row>
    <row r="59" s="399" customFormat="true" ht="15" customHeight="true" x14ac:dyDescent="0.2">
      <c r="A59" s="1848"/>
      <c r="B59" s="1624" t="s">
        <v>429</v>
      </c>
      <c r="C59" s="782">
        <v>39.613419233114556</v>
      </c>
      <c r="D59" s="783">
        <v>24.942913038506052</v>
      </c>
      <c r="E59" s="783">
        <v>22.636475104686337</v>
      </c>
      <c r="F59" s="783">
        <v>4.5224250239290011</v>
      </c>
      <c r="G59" s="784">
        <v>0.42977761051086877</v>
      </c>
      <c r="H59" s="785">
        <v>27.769171721175745</v>
      </c>
      <c r="I59" s="783">
        <v>25.437965378598271</v>
      </c>
      <c r="J59" s="783">
        <v>8.9656626464558862</v>
      </c>
      <c r="K59" s="783">
        <v>0.18279543631955761</v>
      </c>
      <c r="L59" s="786">
        <v>0</v>
      </c>
      <c r="M59" s="787">
        <v>34.766487787952613</v>
      </c>
      <c r="N59" s="783">
        <v>38.13374365176994</v>
      </c>
      <c r="O59" s="783">
        <v>40.527143594729949</v>
      </c>
      <c r="P59" s="783">
        <v>16.704681848352052</v>
      </c>
      <c r="Q59" s="1573">
        <v>10.631934212397077</v>
      </c>
      <c r="R59" s="562"/>
      <c r="S59" s="562"/>
      <c r="T59" s="562"/>
      <c r="U59" s="562"/>
      <c r="V59" s="562"/>
      <c r="W59" s="562"/>
      <c r="X59" s="562"/>
      <c r="Y59" s="562"/>
      <c r="Z59" s="562"/>
      <c r="AA59" s="562"/>
      <c r="AB59" s="562"/>
      <c r="AC59" s="562"/>
      <c r="AD59" s="562"/>
      <c r="AE59" s="562"/>
      <c r="AF59" s="562"/>
      <c r="AG59" s="562"/>
      <c r="AH59" s="562"/>
      <c r="AI59" s="562"/>
      <c r="AJ59" s="562"/>
      <c r="AK59" s="562"/>
      <c r="AL59" s="562"/>
      <c r="AM59" s="562"/>
      <c r="AN59" s="562"/>
      <c r="AO59" s="562"/>
      <c r="AP59" s="562"/>
      <c r="AQ59" s="562"/>
      <c r="AR59" s="562"/>
      <c r="AS59" s="562"/>
      <c r="AT59" s="562"/>
      <c r="AU59" s="562"/>
      <c r="AV59" s="562"/>
      <c r="AW59" s="562"/>
      <c r="AX59" s="562"/>
      <c r="AY59" s="562"/>
      <c r="BA59" s="237"/>
      <c r="BB59" s="154"/>
      <c r="BC59" s="322"/>
      <c r="BD59" s="302"/>
      <c r="BE59" s="302"/>
      <c r="BF59" s="302"/>
      <c r="BG59" s="323"/>
      <c r="BH59" s="330"/>
      <c r="BI59" s="302"/>
      <c r="BJ59" s="302"/>
      <c r="BK59" s="302"/>
      <c r="BL59" s="323"/>
      <c r="BM59" s="330"/>
      <c r="BN59" s="302"/>
      <c r="BO59" s="302"/>
      <c r="BP59" s="302"/>
      <c r="BQ59" s="323"/>
    </row>
    <row r="60" s="399" customFormat="true" ht="15" customHeight="true" x14ac:dyDescent="0.2">
      <c r="A60" s="1848"/>
      <c r="B60" s="1624" t="s">
        <v>430</v>
      </c>
      <c r="C60" s="782">
        <v>7.5094926490655096</v>
      </c>
      <c r="D60" s="783">
        <v>3.3926296175848836</v>
      </c>
      <c r="E60" s="783">
        <v>2.2339449906771267</v>
      </c>
      <c r="F60" s="783">
        <v>0.58834344878431621</v>
      </c>
      <c r="G60" s="784">
        <v>0.20406543158626678</v>
      </c>
      <c r="H60" s="785">
        <v>0.74303959937903163</v>
      </c>
      <c r="I60" s="783">
        <v>0</v>
      </c>
      <c r="J60" s="783">
        <v>0.43319976509848518</v>
      </c>
      <c r="K60" s="783">
        <v>0</v>
      </c>
      <c r="L60" s="786">
        <v>0</v>
      </c>
      <c r="M60" s="787">
        <v>6.1866374421707082</v>
      </c>
      <c r="N60" s="783">
        <v>12.475804625224299</v>
      </c>
      <c r="O60" s="783">
        <v>6.9126388487343302</v>
      </c>
      <c r="P60" s="783">
        <v>7.5119828831866702</v>
      </c>
      <c r="Q60" s="1573">
        <v>2.0387003627898905</v>
      </c>
      <c r="R60" s="562"/>
      <c r="S60" s="562"/>
      <c r="T60" s="562"/>
      <c r="U60" s="562"/>
      <c r="V60" s="562"/>
      <c r="W60" s="562"/>
      <c r="X60" s="562"/>
      <c r="Y60" s="562"/>
      <c r="Z60" s="562"/>
      <c r="AA60" s="562"/>
      <c r="AB60" s="562"/>
      <c r="AC60" s="562"/>
      <c r="AD60" s="562"/>
      <c r="AE60" s="562"/>
      <c r="AF60" s="562"/>
      <c r="AG60" s="562"/>
      <c r="AH60" s="562"/>
      <c r="AI60" s="562"/>
      <c r="AJ60" s="562"/>
      <c r="AK60" s="562"/>
      <c r="AL60" s="562"/>
      <c r="AM60" s="562"/>
      <c r="AN60" s="562"/>
      <c r="AO60" s="562"/>
      <c r="AP60" s="562"/>
      <c r="AQ60" s="562"/>
      <c r="AR60" s="562"/>
      <c r="AS60" s="562"/>
      <c r="AT60" s="562"/>
      <c r="AU60" s="562"/>
      <c r="AV60" s="562"/>
      <c r="AW60" s="562"/>
      <c r="AX60" s="562"/>
      <c r="AY60" s="562"/>
      <c r="BA60" s="237"/>
      <c r="BB60" s="154"/>
      <c r="BC60" s="322"/>
      <c r="BD60" s="302"/>
      <c r="BE60" s="302"/>
      <c r="BF60" s="302"/>
      <c r="BG60" s="323"/>
      <c r="BH60" s="330"/>
      <c r="BI60" s="302"/>
      <c r="BJ60" s="302"/>
      <c r="BK60" s="302"/>
      <c r="BL60" s="323"/>
      <c r="BM60" s="330"/>
      <c r="BN60" s="302"/>
      <c r="BO60" s="302"/>
      <c r="BP60" s="302"/>
      <c r="BQ60" s="323"/>
    </row>
    <row r="61" s="399" customFormat="true" ht="15" customHeight="true" x14ac:dyDescent="0.2">
      <c r="A61" s="1848"/>
      <c r="B61" s="1624" t="s">
        <v>431</v>
      </c>
      <c r="C61" s="782">
        <v>4.7161963635565769</v>
      </c>
      <c r="D61" s="783">
        <v>0.77541438068753932</v>
      </c>
      <c r="E61" s="783">
        <v>0.56572004808893295</v>
      </c>
      <c r="F61" s="783">
        <v>0.12517611081092053</v>
      </c>
      <c r="G61" s="784">
        <v>0</v>
      </c>
      <c r="H61" s="785">
        <v>0</v>
      </c>
      <c r="I61" s="783">
        <v>0</v>
      </c>
      <c r="J61" s="783">
        <v>0.21659988254924259</v>
      </c>
      <c r="K61" s="783">
        <v>0</v>
      </c>
      <c r="L61" s="786">
        <v>0</v>
      </c>
      <c r="M61" s="787">
        <v>8.5702069638865623</v>
      </c>
      <c r="N61" s="783">
        <v>3.2022043572953787</v>
      </c>
      <c r="O61" s="783">
        <v>1.759539267915099</v>
      </c>
      <c r="P61" s="783">
        <v>1.4320622815342265</v>
      </c>
      <c r="Q61" s="1573">
        <v>0.71731180277983275</v>
      </c>
      <c r="R61" s="562"/>
      <c r="S61" s="562"/>
      <c r="T61" s="562"/>
      <c r="U61" s="562"/>
      <c r="V61" s="562"/>
      <c r="W61" s="562"/>
      <c r="X61" s="562"/>
      <c r="Y61" s="562"/>
      <c r="Z61" s="562"/>
      <c r="AA61" s="562"/>
      <c r="AB61" s="562"/>
      <c r="AC61" s="562"/>
      <c r="AD61" s="562"/>
      <c r="AE61" s="562"/>
      <c r="AF61" s="562"/>
      <c r="AG61" s="562"/>
      <c r="AH61" s="562"/>
      <c r="AI61" s="562"/>
      <c r="AJ61" s="562"/>
      <c r="AK61" s="562"/>
      <c r="AL61" s="562"/>
      <c r="AM61" s="562"/>
      <c r="AN61" s="562"/>
      <c r="AO61" s="562"/>
      <c r="AP61" s="562"/>
      <c r="AQ61" s="562"/>
      <c r="AR61" s="562"/>
      <c r="AS61" s="562"/>
      <c r="AT61" s="562"/>
      <c r="AU61" s="562"/>
      <c r="AV61" s="562"/>
      <c r="AW61" s="562"/>
      <c r="AX61" s="562"/>
      <c r="AY61" s="562"/>
      <c r="BA61" s="237"/>
      <c r="BB61" s="154"/>
      <c r="BC61" s="322"/>
      <c r="BD61" s="302"/>
      <c r="BE61" s="302"/>
      <c r="BF61" s="302"/>
      <c r="BG61" s="323"/>
      <c r="BH61" s="330"/>
      <c r="BI61" s="302"/>
      <c r="BJ61" s="302"/>
      <c r="BK61" s="302"/>
      <c r="BL61" s="323"/>
      <c r="BM61" s="330"/>
      <c r="BN61" s="302"/>
      <c r="BO61" s="302"/>
      <c r="BP61" s="302"/>
      <c r="BQ61" s="323"/>
    </row>
    <row r="62" s="399" customFormat="true" ht="15" customHeight="true" x14ac:dyDescent="0.2">
      <c r="A62" s="1848"/>
      <c r="B62" s="1624" t="s">
        <v>432</v>
      </c>
      <c r="C62" s="782">
        <v>7.5171371742419186</v>
      </c>
      <c r="D62" s="783">
        <v>3.0513615862274532</v>
      </c>
      <c r="E62" s="783">
        <v>0.36528697096961127</v>
      </c>
      <c r="F62" s="783">
        <v>0.15827106995720894</v>
      </c>
      <c r="G62" s="784">
        <v>4.9520168959167839E-2</v>
      </c>
      <c r="H62" s="785">
        <v>0.17962856215158265</v>
      </c>
      <c r="I62" s="783">
        <v>0</v>
      </c>
      <c r="J62" s="783">
        <v>0</v>
      </c>
      <c r="K62" s="783">
        <v>0</v>
      </c>
      <c r="L62" s="786">
        <v>0</v>
      </c>
      <c r="M62" s="787">
        <v>15.262015945200014</v>
      </c>
      <c r="N62" s="783">
        <v>3.7634419623176254</v>
      </c>
      <c r="O62" s="783">
        <v>5.4329173117273619</v>
      </c>
      <c r="P62" s="783">
        <v>3.4936477508590102</v>
      </c>
      <c r="Q62" s="1573">
        <v>0.53445318697431254</v>
      </c>
      <c r="R62" s="562"/>
      <c r="S62" s="562"/>
      <c r="T62" s="562"/>
      <c r="U62" s="562"/>
      <c r="V62" s="562"/>
      <c r="W62" s="562"/>
      <c r="X62" s="562"/>
      <c r="Y62" s="562"/>
      <c r="Z62" s="562"/>
      <c r="AA62" s="562"/>
      <c r="AB62" s="562"/>
      <c r="AC62" s="562"/>
      <c r="AD62" s="562"/>
      <c r="AE62" s="562"/>
      <c r="AF62" s="562"/>
      <c r="AG62" s="562"/>
      <c r="AH62" s="562"/>
      <c r="AI62" s="562"/>
      <c r="AJ62" s="562"/>
      <c r="AK62" s="562"/>
      <c r="AL62" s="562"/>
      <c r="AM62" s="562"/>
      <c r="AN62" s="562"/>
      <c r="AO62" s="562"/>
      <c r="AP62" s="562"/>
      <c r="AQ62" s="562"/>
      <c r="AR62" s="562"/>
      <c r="AS62" s="562"/>
      <c r="AT62" s="562"/>
      <c r="AU62" s="562"/>
      <c r="AV62" s="562"/>
      <c r="AW62" s="562"/>
      <c r="AX62" s="562"/>
      <c r="AY62" s="562"/>
      <c r="BA62" s="237"/>
      <c r="BB62" s="154"/>
      <c r="BC62" s="322"/>
      <c r="BD62" s="302"/>
      <c r="BE62" s="302"/>
      <c r="BF62" s="302"/>
      <c r="BG62" s="323"/>
      <c r="BH62" s="330"/>
      <c r="BI62" s="302"/>
      <c r="BJ62" s="302"/>
      <c r="BK62" s="302"/>
      <c r="BL62" s="323"/>
      <c r="BM62" s="330"/>
      <c r="BN62" s="302"/>
      <c r="BO62" s="302"/>
      <c r="BP62" s="302"/>
      <c r="BQ62" s="323"/>
    </row>
    <row r="63" s="399" customFormat="true" ht="15" customHeight="true" x14ac:dyDescent="0.2">
      <c r="A63" s="1848"/>
      <c r="B63" s="1624" t="s">
        <v>433</v>
      </c>
      <c r="C63" s="782">
        <v>0.83674969710004243</v>
      </c>
      <c r="D63" s="783">
        <v>2.2861777544035977</v>
      </c>
      <c r="E63" s="783">
        <v>0.28064730059581527</v>
      </c>
      <c r="F63" s="783">
        <v>7.0342696546780506E-2</v>
      </c>
      <c r="G63" s="784">
        <v>0</v>
      </c>
      <c r="H63" s="785">
        <v>1.841192793052258</v>
      </c>
      <c r="I63" s="783">
        <v>0</v>
      </c>
      <c r="J63" s="783">
        <v>0</v>
      </c>
      <c r="K63" s="783">
        <v>0</v>
      </c>
      <c r="L63" s="786">
        <v>0</v>
      </c>
      <c r="M63" s="787">
        <v>1.1898845391965314</v>
      </c>
      <c r="N63" s="783">
        <v>0</v>
      </c>
      <c r="O63" s="783">
        <v>2.6024336370524699</v>
      </c>
      <c r="P63" s="783">
        <v>1.9897796743642318</v>
      </c>
      <c r="Q63" s="1573">
        <v>0.18029745493966817</v>
      </c>
      <c r="R63" s="562"/>
      <c r="S63" s="562"/>
      <c r="T63" s="562"/>
      <c r="U63" s="562"/>
      <c r="V63" s="562"/>
      <c r="W63" s="562"/>
      <c r="X63" s="562"/>
      <c r="Y63" s="562"/>
      <c r="Z63" s="562"/>
      <c r="AA63" s="562"/>
      <c r="AB63" s="562"/>
      <c r="AC63" s="562"/>
      <c r="AD63" s="562"/>
      <c r="AE63" s="562"/>
      <c r="AF63" s="562"/>
      <c r="AG63" s="562"/>
      <c r="AH63" s="562"/>
      <c r="AI63" s="562"/>
      <c r="AJ63" s="562"/>
      <c r="AK63" s="562"/>
      <c r="AL63" s="562"/>
      <c r="AM63" s="562"/>
      <c r="AN63" s="562"/>
      <c r="AO63" s="562"/>
      <c r="AP63" s="562"/>
      <c r="AQ63" s="562"/>
      <c r="AR63" s="562"/>
      <c r="AS63" s="562"/>
      <c r="AT63" s="562"/>
      <c r="AU63" s="562"/>
      <c r="AV63" s="562"/>
      <c r="AW63" s="562"/>
      <c r="AX63" s="562"/>
      <c r="AY63" s="562"/>
      <c r="BA63" s="237"/>
      <c r="BB63" s="154"/>
      <c r="BC63" s="322"/>
      <c r="BD63" s="302"/>
      <c r="BE63" s="302"/>
      <c r="BF63" s="302"/>
      <c r="BG63" s="323"/>
      <c r="BH63" s="330"/>
      <c r="BI63" s="302"/>
      <c r="BJ63" s="302"/>
      <c r="BK63" s="302"/>
      <c r="BL63" s="323"/>
      <c r="BM63" s="330"/>
      <c r="BN63" s="302"/>
      <c r="BO63" s="302"/>
      <c r="BP63" s="302"/>
      <c r="BQ63" s="323"/>
    </row>
    <row r="64" s="399" customFormat="true" ht="15" customHeight="true" x14ac:dyDescent="0.2">
      <c r="A64" s="1848"/>
      <c r="B64" s="1624" t="s">
        <v>434</v>
      </c>
      <c r="C64" s="782">
        <v>9.5807454657655242</v>
      </c>
      <c r="D64" s="783">
        <v>0.70621920489542578</v>
      </c>
      <c r="E64" s="783">
        <v>0.77535092969891317</v>
      </c>
      <c r="F64" s="783">
        <v>0</v>
      </c>
      <c r="G64" s="784">
        <v>0</v>
      </c>
      <c r="H64" s="785">
        <v>0</v>
      </c>
      <c r="I64" s="783">
        <v>0</v>
      </c>
      <c r="J64" s="783">
        <v>0</v>
      </c>
      <c r="K64" s="783">
        <v>0</v>
      </c>
      <c r="L64" s="786">
        <v>0</v>
      </c>
      <c r="M64" s="787">
        <v>20.607563099723734</v>
      </c>
      <c r="N64" s="783">
        <v>3.3775260027200993</v>
      </c>
      <c r="O64" s="783">
        <v>1.8435596816005217</v>
      </c>
      <c r="P64" s="783">
        <v>2.4919736335059492</v>
      </c>
      <c r="Q64" s="1573">
        <v>0</v>
      </c>
      <c r="R64" s="562"/>
      <c r="S64" s="562"/>
      <c r="T64" s="562"/>
      <c r="U64" s="562"/>
      <c r="V64" s="562"/>
      <c r="W64" s="562"/>
      <c r="X64" s="562"/>
      <c r="Y64" s="562"/>
      <c r="Z64" s="562"/>
      <c r="AA64" s="562"/>
      <c r="AB64" s="562"/>
      <c r="AC64" s="562"/>
      <c r="AD64" s="562"/>
      <c r="AE64" s="562"/>
      <c r="AF64" s="562"/>
      <c r="AG64" s="562"/>
      <c r="AH64" s="562"/>
      <c r="AI64" s="562"/>
      <c r="AJ64" s="562"/>
      <c r="AK64" s="562"/>
      <c r="AL64" s="562"/>
      <c r="AM64" s="562"/>
      <c r="AN64" s="562"/>
      <c r="AO64" s="562"/>
      <c r="AP64" s="562"/>
      <c r="AQ64" s="562"/>
      <c r="AR64" s="562"/>
      <c r="AS64" s="562"/>
      <c r="AT64" s="562"/>
      <c r="AU64" s="562"/>
      <c r="AV64" s="562"/>
      <c r="AW64" s="562"/>
      <c r="AX64" s="562"/>
      <c r="AY64" s="562"/>
      <c r="BA64" s="237"/>
      <c r="BB64" s="154"/>
      <c r="BC64" s="322"/>
      <c r="BD64" s="302"/>
      <c r="BE64" s="302"/>
      <c r="BF64" s="302"/>
      <c r="BG64" s="323"/>
      <c r="BH64" s="330"/>
      <c r="BI64" s="302"/>
      <c r="BJ64" s="302"/>
      <c r="BK64" s="302"/>
      <c r="BL64" s="323"/>
      <c r="BM64" s="330"/>
      <c r="BN64" s="302"/>
      <c r="BO64" s="302"/>
      <c r="BP64" s="302"/>
      <c r="BQ64" s="323"/>
    </row>
    <row r="65" s="399" customFormat="true" ht="15" customHeight="true" x14ac:dyDescent="0.2">
      <c r="A65" s="1848"/>
      <c r="B65" s="1624" t="s">
        <v>435</v>
      </c>
      <c r="C65" s="782">
        <v>2.6022489559341389</v>
      </c>
      <c r="D65" s="783">
        <v>0.46337791499028463</v>
      </c>
      <c r="E65" s="783">
        <v>0</v>
      </c>
      <c r="F65" s="783">
        <v>0.17585674682085686</v>
      </c>
      <c r="G65" s="784">
        <v>0</v>
      </c>
      <c r="H65" s="785">
        <v>0</v>
      </c>
      <c r="I65" s="783">
        <v>0</v>
      </c>
      <c r="J65" s="783">
        <v>0</v>
      </c>
      <c r="K65" s="783">
        <v>0</v>
      </c>
      <c r="L65" s="786">
        <v>0</v>
      </c>
      <c r="M65" s="787">
        <v>2.5275478717904036</v>
      </c>
      <c r="N65" s="783">
        <v>3.9897516895723366</v>
      </c>
      <c r="O65" s="783">
        <v>1.7301170457031265</v>
      </c>
      <c r="P65" s="783">
        <v>0</v>
      </c>
      <c r="Q65" s="1573">
        <v>0.45074365132823785</v>
      </c>
      <c r="R65" s="562"/>
      <c r="S65" s="562"/>
      <c r="T65" s="562"/>
      <c r="U65" s="562"/>
      <c r="V65" s="562"/>
      <c r="W65" s="562"/>
      <c r="X65" s="562"/>
      <c r="Y65" s="562"/>
      <c r="Z65" s="562"/>
      <c r="AA65" s="562"/>
      <c r="AB65" s="562"/>
      <c r="AC65" s="562"/>
      <c r="AD65" s="562"/>
      <c r="AE65" s="562"/>
      <c r="AF65" s="562"/>
      <c r="AG65" s="562"/>
      <c r="AH65" s="562"/>
      <c r="AI65" s="562"/>
      <c r="AJ65" s="562"/>
      <c r="AK65" s="562"/>
      <c r="AL65" s="562"/>
      <c r="AM65" s="562"/>
      <c r="AN65" s="562"/>
      <c r="AO65" s="562"/>
      <c r="AP65" s="562"/>
      <c r="AQ65" s="562"/>
      <c r="AR65" s="562"/>
      <c r="AS65" s="562"/>
      <c r="AT65" s="562"/>
      <c r="AU65" s="562"/>
      <c r="AV65" s="562"/>
      <c r="AW65" s="562"/>
      <c r="AX65" s="562"/>
      <c r="AY65" s="562"/>
      <c r="BA65" s="237"/>
      <c r="BB65" s="154"/>
      <c r="BC65" s="322"/>
      <c r="BD65" s="302"/>
      <c r="BE65" s="302"/>
      <c r="BF65" s="302"/>
      <c r="BG65" s="323"/>
      <c r="BH65" s="330"/>
      <c r="BI65" s="302"/>
      <c r="BJ65" s="302"/>
      <c r="BK65" s="302"/>
      <c r="BL65" s="323"/>
      <c r="BM65" s="330"/>
      <c r="BN65" s="302"/>
      <c r="BO65" s="302"/>
      <c r="BP65" s="302"/>
      <c r="BQ65" s="323"/>
    </row>
    <row r="66" s="399" customFormat="true" ht="15" customHeight="true" x14ac:dyDescent="0.2">
      <c r="A66" s="691"/>
      <c r="B66" s="1625"/>
      <c r="C66" s="782"/>
      <c r="D66" s="783"/>
      <c r="E66" s="783"/>
      <c r="F66" s="783"/>
      <c r="G66" s="784"/>
      <c r="H66" s="785"/>
      <c r="I66" s="783"/>
      <c r="J66" s="783"/>
      <c r="K66" s="783"/>
      <c r="L66" s="786"/>
      <c r="M66" s="787"/>
      <c r="N66" s="783"/>
      <c r="O66" s="783"/>
      <c r="P66" s="783"/>
      <c r="Q66" s="1573"/>
      <c r="R66" s="562"/>
      <c r="S66" s="562"/>
      <c r="T66" s="562"/>
      <c r="U66" s="562"/>
      <c r="V66" s="562"/>
      <c r="W66" s="562"/>
      <c r="X66" s="562"/>
      <c r="Y66" s="562"/>
      <c r="Z66" s="562"/>
      <c r="AA66" s="562"/>
      <c r="AB66" s="562"/>
      <c r="AC66" s="562"/>
      <c r="AD66" s="562"/>
      <c r="AE66" s="562"/>
      <c r="AF66" s="562"/>
      <c r="AG66" s="562"/>
      <c r="AH66" s="562"/>
      <c r="AI66" s="562"/>
      <c r="AJ66" s="562"/>
      <c r="AK66" s="562"/>
      <c r="AL66" s="562"/>
      <c r="AM66" s="562"/>
      <c r="AN66" s="562"/>
      <c r="AO66" s="562"/>
      <c r="AP66" s="562"/>
      <c r="AQ66" s="562"/>
      <c r="AR66" s="562"/>
      <c r="AS66" s="562"/>
      <c r="AT66" s="562"/>
      <c r="AU66" s="562"/>
      <c r="AV66" s="562"/>
      <c r="AW66" s="562"/>
      <c r="AX66" s="562"/>
      <c r="AY66" s="562"/>
      <c r="BA66" s="237"/>
      <c r="BB66" s="154"/>
      <c r="BC66" s="322"/>
      <c r="BD66" s="302"/>
      <c r="BE66" s="302"/>
      <c r="BF66" s="302"/>
      <c r="BG66" s="323"/>
      <c r="BH66" s="330"/>
      <c r="BI66" s="302"/>
      <c r="BJ66" s="302"/>
      <c r="BK66" s="302"/>
      <c r="BL66" s="323"/>
      <c r="BM66" s="330"/>
      <c r="BN66" s="302"/>
      <c r="BO66" s="302"/>
      <c r="BP66" s="302"/>
      <c r="BQ66" s="323"/>
    </row>
    <row r="67" s="399" customFormat="true" ht="15" customHeight="true" x14ac:dyDescent="0.2">
      <c r="A67" s="691"/>
      <c r="B67" s="1625"/>
      <c r="C67" s="782"/>
      <c r="D67" s="783"/>
      <c r="E67" s="783"/>
      <c r="F67" s="783"/>
      <c r="G67" s="784"/>
      <c r="H67" s="785"/>
      <c r="I67" s="783"/>
      <c r="J67" s="783"/>
      <c r="K67" s="783"/>
      <c r="L67" s="786"/>
      <c r="M67" s="787"/>
      <c r="N67" s="783"/>
      <c r="O67" s="783"/>
      <c r="P67" s="783"/>
      <c r="Q67" s="1573"/>
      <c r="R67" s="562"/>
      <c r="S67" s="562"/>
      <c r="T67" s="562"/>
      <c r="U67" s="562"/>
      <c r="V67" s="562"/>
      <c r="W67" s="562"/>
      <c r="X67" s="562"/>
      <c r="Y67" s="562"/>
      <c r="Z67" s="562"/>
      <c r="AA67" s="562"/>
      <c r="AB67" s="562"/>
      <c r="AC67" s="562"/>
      <c r="AD67" s="562"/>
      <c r="AE67" s="562"/>
      <c r="AF67" s="562"/>
      <c r="AG67" s="562"/>
      <c r="AH67" s="562"/>
      <c r="AI67" s="562"/>
      <c r="AJ67" s="562"/>
      <c r="AK67" s="562"/>
      <c r="AL67" s="562"/>
      <c r="AM67" s="562"/>
      <c r="AN67" s="562"/>
      <c r="AO67" s="562"/>
      <c r="AP67" s="562"/>
      <c r="AQ67" s="562"/>
      <c r="AR67" s="562"/>
      <c r="AS67" s="562"/>
      <c r="AT67" s="562"/>
      <c r="AU67" s="562"/>
      <c r="AV67" s="562"/>
      <c r="AW67" s="562"/>
      <c r="AX67" s="562"/>
      <c r="AY67" s="562"/>
      <c r="BA67" s="237"/>
      <c r="BB67" s="154"/>
      <c r="BC67" s="322"/>
      <c r="BD67" s="302"/>
      <c r="BE67" s="302"/>
      <c r="BF67" s="302"/>
      <c r="BG67" s="323"/>
      <c r="BH67" s="330"/>
      <c r="BI67" s="302"/>
      <c r="BJ67" s="302"/>
      <c r="BK67" s="302"/>
      <c r="BL67" s="323"/>
      <c r="BM67" s="330"/>
      <c r="BN67" s="302"/>
      <c r="BO67" s="302"/>
      <c r="BP67" s="302"/>
      <c r="BQ67" s="323"/>
    </row>
    <row r="68" s="399" customFormat="true" ht="15" customHeight="true" x14ac:dyDescent="0.2">
      <c r="A68" s="691"/>
      <c r="B68" s="1625"/>
      <c r="C68" s="782"/>
      <c r="D68" s="783"/>
      <c r="E68" s="783"/>
      <c r="F68" s="783"/>
      <c r="G68" s="784"/>
      <c r="H68" s="785"/>
      <c r="I68" s="783"/>
      <c r="J68" s="783"/>
      <c r="K68" s="783"/>
      <c r="L68" s="786"/>
      <c r="M68" s="787"/>
      <c r="N68" s="783"/>
      <c r="O68" s="783"/>
      <c r="P68" s="783"/>
      <c r="Q68" s="1573"/>
      <c r="R68" s="562"/>
      <c r="S68" s="562"/>
      <c r="T68" s="562"/>
      <c r="U68" s="562"/>
      <c r="V68" s="562"/>
      <c r="W68" s="562"/>
      <c r="X68" s="562"/>
      <c r="Y68" s="562"/>
      <c r="Z68" s="562"/>
      <c r="AA68" s="562"/>
      <c r="AB68" s="562"/>
      <c r="AC68" s="562"/>
      <c r="AD68" s="562"/>
      <c r="AE68" s="562"/>
      <c r="AF68" s="562"/>
      <c r="AG68" s="562"/>
      <c r="AH68" s="562"/>
      <c r="AI68" s="562"/>
      <c r="AJ68" s="562"/>
      <c r="AK68" s="562"/>
      <c r="AL68" s="562"/>
      <c r="AM68" s="562"/>
      <c r="AN68" s="562"/>
      <c r="AO68" s="562"/>
      <c r="AP68" s="562"/>
      <c r="AQ68" s="562"/>
      <c r="AR68" s="562"/>
      <c r="AS68" s="562"/>
      <c r="AT68" s="562"/>
      <c r="AU68" s="562"/>
      <c r="AV68" s="562"/>
      <c r="AW68" s="562"/>
      <c r="AX68" s="562"/>
      <c r="AY68" s="562"/>
      <c r="BA68" s="237"/>
      <c r="BB68" s="154"/>
      <c r="BC68" s="322"/>
      <c r="BD68" s="302"/>
      <c r="BE68" s="302"/>
      <c r="BF68" s="302"/>
      <c r="BG68" s="323"/>
      <c r="BH68" s="330"/>
      <c r="BI68" s="302"/>
      <c r="BJ68" s="302"/>
      <c r="BK68" s="302"/>
      <c r="BL68" s="323"/>
      <c r="BM68" s="330"/>
      <c r="BN68" s="302"/>
      <c r="BO68" s="302"/>
      <c r="BP68" s="302"/>
      <c r="BQ68" s="323"/>
    </row>
    <row r="69" s="399" customFormat="true" ht="15" customHeight="true" x14ac:dyDescent="0.2">
      <c r="A69" s="691"/>
      <c r="B69" s="1625"/>
      <c r="C69" s="782"/>
      <c r="D69" s="783"/>
      <c r="E69" s="783"/>
      <c r="F69" s="783"/>
      <c r="G69" s="784"/>
      <c r="H69" s="785"/>
      <c r="I69" s="783"/>
      <c r="J69" s="783"/>
      <c r="K69" s="783"/>
      <c r="L69" s="786"/>
      <c r="M69" s="787"/>
      <c r="N69" s="783"/>
      <c r="O69" s="783"/>
      <c r="P69" s="783"/>
      <c r="Q69" s="1573"/>
      <c r="R69" s="562"/>
      <c r="S69" s="562"/>
      <c r="T69" s="562"/>
      <c r="U69" s="562"/>
      <c r="V69" s="562"/>
      <c r="W69" s="562"/>
      <c r="X69" s="562"/>
      <c r="Y69" s="562"/>
      <c r="Z69" s="562"/>
      <c r="AA69" s="562"/>
      <c r="AB69" s="562"/>
      <c r="AC69" s="562"/>
      <c r="AD69" s="562"/>
      <c r="AE69" s="562"/>
      <c r="AF69" s="562"/>
      <c r="AG69" s="562"/>
      <c r="AH69" s="562"/>
      <c r="AI69" s="562"/>
      <c r="AJ69" s="562"/>
      <c r="AK69" s="562"/>
      <c r="AL69" s="562"/>
      <c r="AM69" s="562"/>
      <c r="AN69" s="562"/>
      <c r="AO69" s="562"/>
      <c r="AP69" s="562"/>
      <c r="AQ69" s="562"/>
      <c r="AR69" s="562"/>
      <c r="AS69" s="562"/>
      <c r="AT69" s="562"/>
      <c r="AU69" s="562"/>
      <c r="AV69" s="562"/>
      <c r="AW69" s="562"/>
      <c r="AX69" s="562"/>
      <c r="AY69" s="562"/>
      <c r="BA69" s="237"/>
      <c r="BB69" s="154"/>
      <c r="BC69" s="322"/>
      <c r="BD69" s="302"/>
      <c r="BE69" s="302"/>
      <c r="BF69" s="302"/>
      <c r="BG69" s="323"/>
      <c r="BH69" s="330"/>
      <c r="BI69" s="302"/>
      <c r="BJ69" s="302"/>
      <c r="BK69" s="302"/>
      <c r="BL69" s="323"/>
      <c r="BM69" s="330"/>
      <c r="BN69" s="302"/>
      <c r="BO69" s="302"/>
      <c r="BP69" s="302"/>
      <c r="BQ69" s="323"/>
    </row>
    <row r="70" s="399" customFormat="true" ht="15" customHeight="true" x14ac:dyDescent="0.2">
      <c r="A70" s="691"/>
      <c r="B70" s="1625"/>
      <c r="C70" s="782"/>
      <c r="D70" s="783"/>
      <c r="E70" s="783"/>
      <c r="F70" s="783"/>
      <c r="G70" s="784"/>
      <c r="H70" s="785"/>
      <c r="I70" s="783"/>
      <c r="J70" s="783"/>
      <c r="K70" s="783"/>
      <c r="L70" s="786"/>
      <c r="M70" s="787"/>
      <c r="N70" s="783"/>
      <c r="O70" s="783"/>
      <c r="P70" s="783"/>
      <c r="Q70" s="1573"/>
      <c r="R70" s="562"/>
      <c r="S70" s="562"/>
      <c r="T70" s="562"/>
      <c r="U70" s="562"/>
      <c r="V70" s="562"/>
      <c r="W70" s="562"/>
      <c r="X70" s="562"/>
      <c r="Y70" s="562"/>
      <c r="Z70" s="562"/>
      <c r="AA70" s="562"/>
      <c r="AB70" s="562"/>
      <c r="AC70" s="562"/>
      <c r="AD70" s="562"/>
      <c r="AE70" s="562"/>
      <c r="AF70" s="562"/>
      <c r="AG70" s="562"/>
      <c r="AH70" s="562"/>
      <c r="AI70" s="562"/>
      <c r="AJ70" s="562"/>
      <c r="AK70" s="562"/>
      <c r="AL70" s="562"/>
      <c r="AM70" s="562"/>
      <c r="AN70" s="562"/>
      <c r="AO70" s="562"/>
      <c r="AP70" s="562"/>
      <c r="AQ70" s="562"/>
      <c r="AR70" s="562"/>
      <c r="AS70" s="562"/>
      <c r="AT70" s="562"/>
      <c r="AU70" s="562"/>
      <c r="AV70" s="562"/>
      <c r="AW70" s="562"/>
      <c r="AX70" s="562"/>
      <c r="AY70" s="562"/>
      <c r="BA70" s="237"/>
      <c r="BB70" s="154"/>
      <c r="BC70" s="322"/>
      <c r="BD70" s="302"/>
      <c r="BE70" s="302"/>
      <c r="BF70" s="302"/>
      <c r="BG70" s="323"/>
      <c r="BH70" s="330"/>
      <c r="BI70" s="302"/>
      <c r="BJ70" s="302"/>
      <c r="BK70" s="302"/>
      <c r="BL70" s="323"/>
      <c r="BM70" s="330"/>
      <c r="BN70" s="302"/>
      <c r="BO70" s="302"/>
      <c r="BP70" s="302"/>
      <c r="BQ70" s="323"/>
    </row>
    <row r="71" s="399" customFormat="true" ht="15" customHeight="true" x14ac:dyDescent="0.2">
      <c r="A71" s="691"/>
      <c r="B71" s="1625"/>
      <c r="C71" s="782"/>
      <c r="D71" s="783"/>
      <c r="E71" s="783"/>
      <c r="F71" s="783"/>
      <c r="G71" s="784"/>
      <c r="H71" s="785"/>
      <c r="I71" s="783"/>
      <c r="J71" s="783"/>
      <c r="K71" s="783"/>
      <c r="L71" s="786"/>
      <c r="M71" s="787"/>
      <c r="N71" s="783"/>
      <c r="O71" s="783"/>
      <c r="P71" s="783"/>
      <c r="Q71" s="1573"/>
      <c r="R71" s="562"/>
      <c r="S71" s="562"/>
      <c r="T71" s="562"/>
      <c r="U71" s="562"/>
      <c r="V71" s="562"/>
      <c r="W71" s="562"/>
      <c r="X71" s="562"/>
      <c r="Y71" s="562"/>
      <c r="Z71" s="562"/>
      <c r="AA71" s="562"/>
      <c r="AB71" s="562"/>
      <c r="AC71" s="562"/>
      <c r="AD71" s="562"/>
      <c r="AE71" s="562"/>
      <c r="AF71" s="562"/>
      <c r="AG71" s="562"/>
      <c r="AH71" s="562"/>
      <c r="AI71" s="562"/>
      <c r="AJ71" s="562"/>
      <c r="AK71" s="562"/>
      <c r="AL71" s="562"/>
      <c r="AM71" s="562"/>
      <c r="AN71" s="562"/>
      <c r="AO71" s="562"/>
      <c r="AP71" s="562"/>
      <c r="AQ71" s="562"/>
      <c r="AR71" s="562"/>
      <c r="AS71" s="562"/>
      <c r="AT71" s="562"/>
      <c r="AU71" s="562"/>
      <c r="AV71" s="562"/>
      <c r="AW71" s="562"/>
      <c r="AX71" s="562"/>
      <c r="AY71" s="562"/>
      <c r="BA71" s="237"/>
      <c r="BB71" s="154"/>
      <c r="BC71" s="322"/>
      <c r="BD71" s="302"/>
      <c r="BE71" s="302"/>
      <c r="BF71" s="302"/>
      <c r="BG71" s="323"/>
      <c r="BH71" s="330"/>
      <c r="BI71" s="302"/>
      <c r="BJ71" s="302"/>
      <c r="BK71" s="302"/>
      <c r="BL71" s="323"/>
      <c r="BM71" s="330"/>
      <c r="BN71" s="302"/>
      <c r="BO71" s="302"/>
      <c r="BP71" s="302"/>
      <c r="BQ71" s="323"/>
    </row>
    <row r="72" s="399" customFormat="true" ht="15" customHeight="true" x14ac:dyDescent="0.2">
      <c r="A72" s="691"/>
      <c r="B72" s="1625"/>
      <c r="C72" s="782"/>
      <c r="D72" s="783"/>
      <c r="E72" s="783"/>
      <c r="F72" s="783"/>
      <c r="G72" s="784"/>
      <c r="H72" s="785"/>
      <c r="I72" s="783"/>
      <c r="J72" s="783"/>
      <c r="K72" s="783"/>
      <c r="L72" s="786"/>
      <c r="M72" s="787"/>
      <c r="N72" s="783"/>
      <c r="O72" s="783"/>
      <c r="P72" s="783"/>
      <c r="Q72" s="1573"/>
      <c r="R72" s="562"/>
      <c r="S72" s="562"/>
      <c r="T72" s="562"/>
      <c r="U72" s="562"/>
      <c r="V72" s="562"/>
      <c r="W72" s="562"/>
      <c r="X72" s="562"/>
      <c r="Y72" s="562"/>
      <c r="Z72" s="562"/>
      <c r="AA72" s="562"/>
      <c r="AB72" s="562"/>
      <c r="AC72" s="562"/>
      <c r="AD72" s="562"/>
      <c r="AE72" s="562"/>
      <c r="AF72" s="562"/>
      <c r="AG72" s="562"/>
      <c r="AH72" s="562"/>
      <c r="AI72" s="562"/>
      <c r="AJ72" s="562"/>
      <c r="AK72" s="562"/>
      <c r="AL72" s="562"/>
      <c r="AM72" s="562"/>
      <c r="AN72" s="562"/>
      <c r="AO72" s="562"/>
      <c r="AP72" s="562"/>
      <c r="AQ72" s="562"/>
      <c r="AR72" s="562"/>
      <c r="AS72" s="562"/>
      <c r="AT72" s="562"/>
      <c r="AU72" s="562"/>
      <c r="AV72" s="562"/>
      <c r="AW72" s="562"/>
      <c r="AX72" s="562"/>
      <c r="AY72" s="562"/>
      <c r="BA72" s="237"/>
      <c r="BB72" s="154"/>
      <c r="BC72" s="322"/>
      <c r="BD72" s="302"/>
      <c r="BE72" s="302"/>
      <c r="BF72" s="302"/>
      <c r="BG72" s="323"/>
      <c r="BH72" s="330"/>
      <c r="BI72" s="302"/>
      <c r="BJ72" s="302"/>
      <c r="BK72" s="302"/>
      <c r="BL72" s="323"/>
      <c r="BM72" s="330"/>
      <c r="BN72" s="302"/>
      <c r="BO72" s="302"/>
      <c r="BP72" s="302"/>
      <c r="BQ72" s="323"/>
    </row>
    <row r="73" s="399" customFormat="true" ht="15" customHeight="true" x14ac:dyDescent="0.2">
      <c r="A73" s="691"/>
      <c r="B73" s="1625"/>
      <c r="C73" s="782"/>
      <c r="D73" s="783"/>
      <c r="E73" s="783"/>
      <c r="F73" s="783"/>
      <c r="G73" s="784"/>
      <c r="H73" s="785"/>
      <c r="I73" s="783"/>
      <c r="J73" s="783"/>
      <c r="K73" s="783"/>
      <c r="L73" s="786"/>
      <c r="M73" s="787"/>
      <c r="N73" s="783"/>
      <c r="O73" s="783"/>
      <c r="P73" s="783"/>
      <c r="Q73" s="1573"/>
      <c r="R73" s="562"/>
      <c r="S73" s="562"/>
      <c r="T73" s="562"/>
      <c r="U73" s="562"/>
      <c r="V73" s="562"/>
      <c r="W73" s="562"/>
      <c r="X73" s="562"/>
      <c r="Y73" s="562"/>
      <c r="Z73" s="562"/>
      <c r="AA73" s="562"/>
      <c r="AB73" s="562"/>
      <c r="AC73" s="562"/>
      <c r="AD73" s="562"/>
      <c r="AE73" s="562"/>
      <c r="AF73" s="562"/>
      <c r="AG73" s="562"/>
      <c r="AH73" s="562"/>
      <c r="AI73" s="562"/>
      <c r="AJ73" s="562"/>
      <c r="AK73" s="562"/>
      <c r="AL73" s="562"/>
      <c r="AM73" s="562"/>
      <c r="AN73" s="562"/>
      <c r="AO73" s="562"/>
      <c r="AP73" s="562"/>
      <c r="AQ73" s="562"/>
      <c r="AR73" s="562"/>
      <c r="AS73" s="562"/>
      <c r="AT73" s="562"/>
      <c r="AU73" s="562"/>
      <c r="AV73" s="562"/>
      <c r="AW73" s="562"/>
      <c r="AX73" s="562"/>
      <c r="AY73" s="562"/>
      <c r="BA73" s="237"/>
      <c r="BB73" s="154"/>
      <c r="BC73" s="322"/>
      <c r="BD73" s="302"/>
      <c r="BE73" s="302"/>
      <c r="BF73" s="302"/>
      <c r="BG73" s="323"/>
      <c r="BH73" s="330"/>
      <c r="BI73" s="302"/>
      <c r="BJ73" s="302"/>
      <c r="BK73" s="302"/>
      <c r="BL73" s="323"/>
      <c r="BM73" s="330"/>
      <c r="BN73" s="302"/>
      <c r="BO73" s="302"/>
      <c r="BP73" s="302"/>
      <c r="BQ73" s="323"/>
    </row>
    <row r="74" s="399" customFormat="true" ht="15" customHeight="true" x14ac:dyDescent="0.2">
      <c r="A74" s="691"/>
      <c r="B74" s="1625"/>
      <c r="C74" s="782"/>
      <c r="D74" s="783"/>
      <c r="E74" s="783"/>
      <c r="F74" s="783"/>
      <c r="G74" s="784"/>
      <c r="H74" s="785"/>
      <c r="I74" s="783"/>
      <c r="J74" s="783"/>
      <c r="K74" s="783"/>
      <c r="L74" s="786"/>
      <c r="M74" s="787"/>
      <c r="N74" s="783"/>
      <c r="O74" s="783"/>
      <c r="P74" s="783"/>
      <c r="Q74" s="1573"/>
      <c r="R74" s="562"/>
      <c r="S74" s="562"/>
      <c r="T74" s="562"/>
      <c r="U74" s="562"/>
      <c r="V74" s="562"/>
      <c r="W74" s="562"/>
      <c r="X74" s="562"/>
      <c r="Y74" s="562"/>
      <c r="Z74" s="562"/>
      <c r="AA74" s="562"/>
      <c r="AB74" s="562"/>
      <c r="AC74" s="562"/>
      <c r="AD74" s="562"/>
      <c r="AE74" s="562"/>
      <c r="AF74" s="562"/>
      <c r="AG74" s="562"/>
      <c r="AH74" s="562"/>
      <c r="AI74" s="562"/>
      <c r="AJ74" s="562"/>
      <c r="AK74" s="562"/>
      <c r="AL74" s="562"/>
      <c r="AM74" s="562"/>
      <c r="AN74" s="562"/>
      <c r="AO74" s="562"/>
      <c r="AP74" s="562"/>
      <c r="AQ74" s="562"/>
      <c r="AR74" s="562"/>
      <c r="AS74" s="562"/>
      <c r="AT74" s="562"/>
      <c r="AU74" s="562"/>
      <c r="AV74" s="562"/>
      <c r="AW74" s="562"/>
      <c r="AX74" s="562"/>
      <c r="AY74" s="562"/>
      <c r="BA74" s="237"/>
      <c r="BB74" s="154"/>
      <c r="BC74" s="322"/>
      <c r="BD74" s="302"/>
      <c r="BE74" s="302"/>
      <c r="BF74" s="302"/>
      <c r="BG74" s="323"/>
      <c r="BH74" s="330"/>
      <c r="BI74" s="302"/>
      <c r="BJ74" s="302"/>
      <c r="BK74" s="302"/>
      <c r="BL74" s="323"/>
      <c r="BM74" s="330"/>
      <c r="BN74" s="302"/>
      <c r="BO74" s="302"/>
      <c r="BP74" s="302"/>
      <c r="BQ74" s="323"/>
    </row>
    <row r="75" s="399" customFormat="true" ht="15" customHeight="true" x14ac:dyDescent="0.2">
      <c r="A75" s="691"/>
      <c r="B75" s="1625"/>
      <c r="C75" s="782"/>
      <c r="D75" s="783"/>
      <c r="E75" s="783"/>
      <c r="F75" s="783"/>
      <c r="G75" s="784"/>
      <c r="H75" s="785"/>
      <c r="I75" s="783"/>
      <c r="J75" s="783"/>
      <c r="K75" s="783"/>
      <c r="L75" s="786"/>
      <c r="M75" s="787"/>
      <c r="N75" s="783"/>
      <c r="O75" s="783"/>
      <c r="P75" s="783"/>
      <c r="Q75" s="1573"/>
      <c r="R75" s="562"/>
      <c r="S75" s="562"/>
      <c r="T75" s="562"/>
      <c r="U75" s="562"/>
      <c r="V75" s="562"/>
      <c r="W75" s="562"/>
      <c r="X75" s="562"/>
      <c r="Y75" s="562"/>
      <c r="Z75" s="562"/>
      <c r="AA75" s="562"/>
      <c r="AB75" s="562"/>
      <c r="AC75" s="562"/>
      <c r="AD75" s="562"/>
      <c r="AE75" s="562"/>
      <c r="AF75" s="562"/>
      <c r="AG75" s="562"/>
      <c r="AH75" s="562"/>
      <c r="AI75" s="562"/>
      <c r="AJ75" s="562"/>
      <c r="AK75" s="562"/>
      <c r="AL75" s="562"/>
      <c r="AM75" s="562"/>
      <c r="AN75" s="562"/>
      <c r="AO75" s="562"/>
      <c r="AP75" s="562"/>
      <c r="AQ75" s="562"/>
      <c r="AR75" s="562"/>
      <c r="AS75" s="562"/>
      <c r="AT75" s="562"/>
      <c r="AU75" s="562"/>
      <c r="AV75" s="562"/>
      <c r="AW75" s="562"/>
      <c r="AX75" s="562"/>
      <c r="AY75" s="562"/>
      <c r="BA75" s="237"/>
      <c r="BB75" s="154"/>
      <c r="BC75" s="322"/>
      <c r="BD75" s="302"/>
      <c r="BE75" s="302"/>
      <c r="BF75" s="302"/>
      <c r="BG75" s="323"/>
      <c r="BH75" s="330"/>
      <c r="BI75" s="302"/>
      <c r="BJ75" s="302"/>
      <c r="BK75" s="302"/>
      <c r="BL75" s="323"/>
      <c r="BM75" s="330"/>
      <c r="BN75" s="302"/>
      <c r="BO75" s="302"/>
      <c r="BP75" s="302"/>
      <c r="BQ75" s="323"/>
    </row>
    <row r="76" s="399" customFormat="true" ht="15" customHeight="true" x14ac:dyDescent="0.2">
      <c r="A76" s="691"/>
      <c r="B76" s="1625"/>
      <c r="C76" s="782"/>
      <c r="D76" s="783"/>
      <c r="E76" s="783"/>
      <c r="F76" s="783"/>
      <c r="G76" s="784"/>
      <c r="H76" s="785"/>
      <c r="I76" s="783"/>
      <c r="J76" s="783"/>
      <c r="K76" s="783"/>
      <c r="L76" s="786"/>
      <c r="M76" s="787"/>
      <c r="N76" s="783"/>
      <c r="O76" s="783"/>
      <c r="P76" s="783"/>
      <c r="Q76" s="1573"/>
      <c r="R76" s="562"/>
      <c r="S76" s="562"/>
      <c r="T76" s="562"/>
      <c r="U76" s="562"/>
      <c r="V76" s="562"/>
      <c r="W76" s="562"/>
      <c r="X76" s="562"/>
      <c r="Y76" s="562"/>
      <c r="Z76" s="562"/>
      <c r="AA76" s="562"/>
      <c r="AB76" s="562"/>
      <c r="AC76" s="562"/>
      <c r="AD76" s="562"/>
      <c r="AE76" s="562"/>
      <c r="AF76" s="562"/>
      <c r="AG76" s="562"/>
      <c r="AH76" s="562"/>
      <c r="AI76" s="562"/>
      <c r="AJ76" s="562"/>
      <c r="AK76" s="562"/>
      <c r="AL76" s="562"/>
      <c r="AM76" s="562"/>
      <c r="AN76" s="562"/>
      <c r="AO76" s="562"/>
      <c r="AP76" s="562"/>
      <c r="AQ76" s="562"/>
      <c r="AR76" s="562"/>
      <c r="AS76" s="562"/>
      <c r="AT76" s="562"/>
      <c r="AU76" s="562"/>
      <c r="AV76" s="562"/>
      <c r="AW76" s="562"/>
      <c r="AX76" s="562"/>
      <c r="AY76" s="562"/>
      <c r="BA76" s="237"/>
      <c r="BB76" s="154"/>
      <c r="BC76" s="322"/>
      <c r="BD76" s="302"/>
      <c r="BE76" s="302"/>
      <c r="BF76" s="302"/>
      <c r="BG76" s="323"/>
      <c r="BH76" s="330"/>
      <c r="BI76" s="302"/>
      <c r="BJ76" s="302"/>
      <c r="BK76" s="302"/>
      <c r="BL76" s="323"/>
      <c r="BM76" s="330"/>
      <c r="BN76" s="302"/>
      <c r="BO76" s="302"/>
      <c r="BP76" s="302"/>
      <c r="BQ76" s="323"/>
    </row>
    <row r="77" s="399" customFormat="true" ht="15" customHeight="true" x14ac:dyDescent="0.2">
      <c r="A77" s="692"/>
      <c r="B77" s="1626"/>
      <c r="C77" s="788"/>
      <c r="D77" s="789"/>
      <c r="E77" s="789"/>
      <c r="F77" s="789"/>
      <c r="G77" s="790"/>
      <c r="H77" s="791"/>
      <c r="I77" s="789"/>
      <c r="J77" s="789"/>
      <c r="K77" s="789"/>
      <c r="L77" s="792"/>
      <c r="M77" s="793"/>
      <c r="N77" s="789"/>
      <c r="O77" s="789"/>
      <c r="P77" s="789"/>
      <c r="Q77" s="1574"/>
      <c r="R77" s="562"/>
      <c r="S77" s="562"/>
      <c r="T77" s="562"/>
      <c r="U77" s="562"/>
      <c r="V77" s="562"/>
      <c r="W77" s="562"/>
      <c r="X77" s="562"/>
      <c r="Y77" s="562"/>
      <c r="Z77" s="562"/>
      <c r="AA77" s="562"/>
      <c r="AB77" s="562"/>
      <c r="AC77" s="562"/>
      <c r="AD77" s="562"/>
      <c r="AE77" s="562"/>
      <c r="AF77" s="562"/>
      <c r="AG77" s="562"/>
      <c r="AH77" s="562"/>
      <c r="AI77" s="562"/>
      <c r="AJ77" s="562"/>
      <c r="AK77" s="562"/>
      <c r="AL77" s="562"/>
      <c r="AM77" s="562"/>
      <c r="AN77" s="562"/>
      <c r="AO77" s="562"/>
      <c r="AP77" s="562"/>
      <c r="AQ77" s="562"/>
      <c r="AR77" s="562"/>
      <c r="AS77" s="562"/>
      <c r="AT77" s="562"/>
      <c r="AU77" s="562"/>
      <c r="AV77" s="562"/>
      <c r="AW77" s="562"/>
      <c r="AX77" s="562"/>
      <c r="AY77" s="562"/>
      <c r="BA77" s="237"/>
      <c r="BB77" s="154"/>
      <c r="BC77" s="322"/>
      <c r="BD77" s="302"/>
      <c r="BE77" s="302"/>
      <c r="BF77" s="302"/>
      <c r="BG77" s="323"/>
      <c r="BH77" s="330"/>
      <c r="BI77" s="302"/>
      <c r="BJ77" s="302"/>
      <c r="BK77" s="302"/>
      <c r="BL77" s="323"/>
      <c r="BM77" s="330"/>
      <c r="BN77" s="302"/>
      <c r="BO77" s="302"/>
      <c r="BP77" s="302"/>
      <c r="BQ77" s="323"/>
    </row>
    <row r="78" s="399" customFormat="true" ht="15" customHeight="true" x14ac:dyDescent="0.2">
      <c r="A78" s="693"/>
      <c r="B78" s="1627"/>
      <c r="C78" s="794"/>
      <c r="D78" s="795"/>
      <c r="E78" s="795"/>
      <c r="F78" s="795"/>
      <c r="G78" s="796"/>
      <c r="H78" s="797"/>
      <c r="I78" s="795"/>
      <c r="J78" s="795"/>
      <c r="K78" s="795"/>
      <c r="L78" s="798"/>
      <c r="M78" s="799"/>
      <c r="N78" s="795"/>
      <c r="O78" s="795"/>
      <c r="P78" s="795"/>
      <c r="Q78" s="798"/>
      <c r="R78" s="562"/>
      <c r="S78" s="562"/>
      <c r="T78" s="562"/>
      <c r="U78" s="562"/>
      <c r="V78" s="562"/>
      <c r="W78" s="562"/>
      <c r="X78" s="562"/>
      <c r="Y78" s="562"/>
      <c r="Z78" s="562"/>
      <c r="AA78" s="562"/>
      <c r="AB78" s="562"/>
      <c r="AC78" s="562"/>
      <c r="AD78" s="562"/>
      <c r="AE78" s="562"/>
      <c r="AF78" s="562"/>
      <c r="AG78" s="562"/>
      <c r="AH78" s="562"/>
      <c r="AI78" s="562"/>
      <c r="AJ78" s="562"/>
      <c r="AK78" s="562"/>
      <c r="AL78" s="562"/>
      <c r="AM78" s="562"/>
      <c r="AN78" s="562"/>
      <c r="AO78" s="562"/>
      <c r="AP78" s="562"/>
      <c r="AQ78" s="562"/>
      <c r="AR78" s="562"/>
      <c r="AS78" s="562"/>
      <c r="AT78" s="562"/>
      <c r="AU78" s="562"/>
      <c r="AV78" s="562"/>
      <c r="AW78" s="562"/>
      <c r="AX78" s="562"/>
      <c r="AY78" s="562"/>
      <c r="BA78" s="237"/>
      <c r="BB78" s="154"/>
      <c r="BC78" s="322"/>
      <c r="BD78" s="302"/>
      <c r="BE78" s="302"/>
      <c r="BF78" s="302"/>
      <c r="BG78" s="323"/>
      <c r="BH78" s="330"/>
      <c r="BI78" s="302"/>
      <c r="BJ78" s="302"/>
      <c r="BK78" s="302"/>
      <c r="BL78" s="323"/>
      <c r="BM78" s="330"/>
      <c r="BN78" s="302"/>
      <c r="BO78" s="302"/>
      <c r="BP78" s="302"/>
      <c r="BQ78" s="323"/>
    </row>
    <row r="79" s="399" customFormat="true" ht="15" customHeight="true" x14ac:dyDescent="0.2">
      <c r="A79" s="693"/>
      <c r="B79" s="1627"/>
      <c r="C79" s="794"/>
      <c r="D79" s="795"/>
      <c r="E79" s="795"/>
      <c r="F79" s="795"/>
      <c r="G79" s="796"/>
      <c r="H79" s="797"/>
      <c r="I79" s="795"/>
      <c r="J79" s="795"/>
      <c r="K79" s="795"/>
      <c r="L79" s="798"/>
      <c r="M79" s="799"/>
      <c r="N79" s="795"/>
      <c r="O79" s="795"/>
      <c r="P79" s="795"/>
      <c r="Q79" s="798"/>
      <c r="R79" s="562"/>
      <c r="S79" s="562"/>
      <c r="T79" s="562"/>
      <c r="U79" s="562"/>
      <c r="V79" s="562"/>
      <c r="W79" s="562"/>
      <c r="X79" s="562"/>
      <c r="Y79" s="562"/>
      <c r="Z79" s="562"/>
      <c r="AA79" s="562"/>
      <c r="AB79" s="562"/>
      <c r="AC79" s="562"/>
      <c r="AD79" s="562"/>
      <c r="AE79" s="562"/>
      <c r="AF79" s="562"/>
      <c r="AG79" s="562"/>
      <c r="AH79" s="562"/>
      <c r="AI79" s="562"/>
      <c r="AJ79" s="562"/>
      <c r="AK79" s="562"/>
      <c r="AL79" s="562"/>
      <c r="AM79" s="562"/>
      <c r="AN79" s="562"/>
      <c r="AO79" s="562"/>
      <c r="AP79" s="562"/>
      <c r="AQ79" s="562"/>
      <c r="AR79" s="562"/>
      <c r="AS79" s="562"/>
      <c r="AT79" s="562"/>
      <c r="AU79" s="562"/>
      <c r="AV79" s="562"/>
      <c r="AW79" s="562"/>
      <c r="AX79" s="562"/>
      <c r="AY79" s="562"/>
      <c r="BA79" s="237"/>
      <c r="BB79" s="154"/>
      <c r="BC79" s="322"/>
      <c r="BD79" s="302"/>
      <c r="BE79" s="302"/>
      <c r="BF79" s="302"/>
      <c r="BG79" s="323"/>
      <c r="BH79" s="330"/>
      <c r="BI79" s="302"/>
      <c r="BJ79" s="302"/>
      <c r="BK79" s="302"/>
      <c r="BL79" s="323"/>
      <c r="BM79" s="330"/>
      <c r="BN79" s="302"/>
      <c r="BO79" s="302"/>
      <c r="BP79" s="302"/>
      <c r="BQ79" s="323"/>
    </row>
    <row r="80" s="399" customFormat="true" ht="15" customHeight="true" x14ac:dyDescent="0.2">
      <c r="A80" s="693"/>
      <c r="B80" s="1627"/>
      <c r="C80" s="794"/>
      <c r="D80" s="795"/>
      <c r="E80" s="795"/>
      <c r="F80" s="795"/>
      <c r="G80" s="796"/>
      <c r="H80" s="797"/>
      <c r="I80" s="795"/>
      <c r="J80" s="795"/>
      <c r="K80" s="795"/>
      <c r="L80" s="798"/>
      <c r="M80" s="799"/>
      <c r="N80" s="795"/>
      <c r="O80" s="795"/>
      <c r="P80" s="795"/>
      <c r="Q80" s="798"/>
      <c r="R80" s="562"/>
      <c r="S80" s="562"/>
      <c r="T80" s="562"/>
      <c r="U80" s="562"/>
      <c r="V80" s="562"/>
      <c r="W80" s="562"/>
      <c r="X80" s="562"/>
      <c r="Y80" s="562"/>
      <c r="Z80" s="562"/>
      <c r="AA80" s="562"/>
      <c r="AB80" s="562"/>
      <c r="AC80" s="562"/>
      <c r="AD80" s="562"/>
      <c r="AE80" s="562"/>
      <c r="AF80" s="562"/>
      <c r="AG80" s="562"/>
      <c r="AH80" s="562"/>
      <c r="AI80" s="562"/>
      <c r="AJ80" s="562"/>
      <c r="AK80" s="562"/>
      <c r="AL80" s="562"/>
      <c r="AM80" s="562"/>
      <c r="AN80" s="562"/>
      <c r="AO80" s="562"/>
      <c r="AP80" s="562"/>
      <c r="AQ80" s="562"/>
      <c r="AR80" s="562"/>
      <c r="AS80" s="562"/>
      <c r="AT80" s="562"/>
      <c r="AU80" s="562"/>
      <c r="AV80" s="562"/>
      <c r="AW80" s="562"/>
      <c r="AX80" s="562"/>
      <c r="AY80" s="562"/>
      <c r="BA80" s="237"/>
      <c r="BB80" s="154"/>
      <c r="BC80" s="322"/>
      <c r="BD80" s="302"/>
      <c r="BE80" s="302"/>
      <c r="BF80" s="302"/>
      <c r="BG80" s="323"/>
      <c r="BH80" s="330"/>
      <c r="BI80" s="302"/>
      <c r="BJ80" s="302"/>
      <c r="BK80" s="302"/>
      <c r="BL80" s="323"/>
      <c r="BM80" s="330"/>
      <c r="BN80" s="302"/>
      <c r="BO80" s="302"/>
      <c r="BP80" s="302"/>
      <c r="BQ80" s="323"/>
    </row>
    <row r="81" s="399" customFormat="true" ht="15" customHeight="true" x14ac:dyDescent="0.2">
      <c r="A81" s="693"/>
      <c r="B81" s="1627"/>
      <c r="C81" s="794"/>
      <c r="D81" s="795"/>
      <c r="E81" s="795"/>
      <c r="F81" s="795"/>
      <c r="G81" s="796"/>
      <c r="H81" s="797"/>
      <c r="I81" s="795"/>
      <c r="J81" s="795"/>
      <c r="K81" s="795"/>
      <c r="L81" s="798"/>
      <c r="M81" s="799"/>
      <c r="N81" s="795"/>
      <c r="O81" s="795"/>
      <c r="P81" s="795"/>
      <c r="Q81" s="798"/>
      <c r="R81" s="562"/>
      <c r="S81" s="562"/>
      <c r="T81" s="562"/>
      <c r="U81" s="562"/>
      <c r="V81" s="562"/>
      <c r="W81" s="562"/>
      <c r="X81" s="562"/>
      <c r="Y81" s="562"/>
      <c r="Z81" s="562"/>
      <c r="AA81" s="562"/>
      <c r="AB81" s="562"/>
      <c r="AC81" s="562"/>
      <c r="AD81" s="562"/>
      <c r="AE81" s="562"/>
      <c r="AF81" s="562"/>
      <c r="AG81" s="562"/>
      <c r="AH81" s="562"/>
      <c r="AI81" s="562"/>
      <c r="AJ81" s="562"/>
      <c r="AK81" s="562"/>
      <c r="AL81" s="562"/>
      <c r="AM81" s="562"/>
      <c r="AN81" s="562"/>
      <c r="AO81" s="562"/>
      <c r="AP81" s="562"/>
      <c r="AQ81" s="562"/>
      <c r="AR81" s="562"/>
      <c r="AS81" s="562"/>
      <c r="AT81" s="562"/>
      <c r="AU81" s="562"/>
      <c r="AV81" s="562"/>
      <c r="AW81" s="562"/>
      <c r="AX81" s="562"/>
      <c r="AY81" s="562"/>
      <c r="BA81" s="237"/>
      <c r="BB81" s="154"/>
      <c r="BC81" s="322"/>
      <c r="BD81" s="302"/>
      <c r="BE81" s="302"/>
      <c r="BF81" s="302"/>
      <c r="BG81" s="323"/>
      <c r="BH81" s="330"/>
      <c r="BI81" s="302"/>
      <c r="BJ81" s="302"/>
      <c r="BK81" s="302"/>
      <c r="BL81" s="323"/>
      <c r="BM81" s="330"/>
      <c r="BN81" s="302"/>
      <c r="BO81" s="302"/>
      <c r="BP81" s="302"/>
      <c r="BQ81" s="323"/>
    </row>
    <row r="82" s="399" customFormat="true" ht="15" customHeight="true" x14ac:dyDescent="0.2">
      <c r="A82" s="693"/>
      <c r="B82" s="1627"/>
      <c r="C82" s="794"/>
      <c r="D82" s="795"/>
      <c r="E82" s="795"/>
      <c r="F82" s="795"/>
      <c r="G82" s="796"/>
      <c r="H82" s="797"/>
      <c r="I82" s="795"/>
      <c r="J82" s="795"/>
      <c r="K82" s="795"/>
      <c r="L82" s="798"/>
      <c r="M82" s="799"/>
      <c r="N82" s="795"/>
      <c r="O82" s="795"/>
      <c r="P82" s="795"/>
      <c r="Q82" s="798"/>
      <c r="R82" s="562"/>
      <c r="S82" s="562"/>
      <c r="T82" s="562"/>
      <c r="U82" s="562"/>
      <c r="V82" s="562"/>
      <c r="W82" s="562"/>
      <c r="X82" s="562"/>
      <c r="Y82" s="562"/>
      <c r="Z82" s="562"/>
      <c r="AA82" s="562"/>
      <c r="AB82" s="562"/>
      <c r="AC82" s="562"/>
      <c r="AD82" s="562"/>
      <c r="AE82" s="562"/>
      <c r="AF82" s="562"/>
      <c r="AG82" s="562"/>
      <c r="AH82" s="562"/>
      <c r="AI82" s="562"/>
      <c r="AJ82" s="562"/>
      <c r="AK82" s="562"/>
      <c r="AL82" s="562"/>
      <c r="AM82" s="562"/>
      <c r="AN82" s="562"/>
      <c r="AO82" s="562"/>
      <c r="AP82" s="562"/>
      <c r="AQ82" s="562"/>
      <c r="AR82" s="562"/>
      <c r="AS82" s="562"/>
      <c r="AT82" s="562"/>
      <c r="AU82" s="562"/>
      <c r="AV82" s="562"/>
      <c r="AW82" s="562"/>
      <c r="AX82" s="562"/>
      <c r="AY82" s="562"/>
      <c r="BA82" s="237"/>
      <c r="BB82" s="154"/>
      <c r="BC82" s="322"/>
      <c r="BD82" s="302"/>
      <c r="BE82" s="302"/>
      <c r="BF82" s="302"/>
      <c r="BG82" s="323"/>
      <c r="BH82" s="330"/>
      <c r="BI82" s="302"/>
      <c r="BJ82" s="302"/>
      <c r="BK82" s="302"/>
      <c r="BL82" s="323"/>
      <c r="BM82" s="330"/>
      <c r="BN82" s="302"/>
      <c r="BO82" s="302"/>
      <c r="BP82" s="302"/>
      <c r="BQ82" s="323"/>
    </row>
    <row r="83" s="399" customFormat="true" ht="15" customHeight="true" x14ac:dyDescent="0.2">
      <c r="A83" s="693"/>
      <c r="B83" s="1627"/>
      <c r="C83" s="794"/>
      <c r="D83" s="795"/>
      <c r="E83" s="795"/>
      <c r="F83" s="795"/>
      <c r="G83" s="796"/>
      <c r="H83" s="797"/>
      <c r="I83" s="795"/>
      <c r="J83" s="795"/>
      <c r="K83" s="795"/>
      <c r="L83" s="798"/>
      <c r="M83" s="799"/>
      <c r="N83" s="795"/>
      <c r="O83" s="795"/>
      <c r="P83" s="795"/>
      <c r="Q83" s="798"/>
      <c r="R83" s="562"/>
      <c r="S83" s="562"/>
      <c r="T83" s="562"/>
      <c r="U83" s="562"/>
      <c r="V83" s="562"/>
      <c r="W83" s="562"/>
      <c r="X83" s="562"/>
      <c r="Y83" s="562"/>
      <c r="Z83" s="562"/>
      <c r="AA83" s="562"/>
      <c r="AB83" s="562"/>
      <c r="AC83" s="562"/>
      <c r="AD83" s="562"/>
      <c r="AE83" s="562"/>
      <c r="AF83" s="562"/>
      <c r="AG83" s="562"/>
      <c r="AH83" s="562"/>
      <c r="AI83" s="562"/>
      <c r="AJ83" s="562"/>
      <c r="AK83" s="562"/>
      <c r="AL83" s="562"/>
      <c r="AM83" s="562"/>
      <c r="AN83" s="562"/>
      <c r="AO83" s="562"/>
      <c r="AP83" s="562"/>
      <c r="AQ83" s="562"/>
      <c r="AR83" s="562"/>
      <c r="AS83" s="562"/>
      <c r="AT83" s="562"/>
      <c r="AU83" s="562"/>
      <c r="AV83" s="562"/>
      <c r="AW83" s="562"/>
      <c r="AX83" s="562"/>
      <c r="AY83" s="562"/>
      <c r="BA83" s="237"/>
      <c r="BB83" s="154"/>
      <c r="BC83" s="322"/>
      <c r="BD83" s="302"/>
      <c r="BE83" s="302"/>
      <c r="BF83" s="302"/>
      <c r="BG83" s="323"/>
      <c r="BH83" s="330"/>
      <c r="BI83" s="302"/>
      <c r="BJ83" s="302"/>
      <c r="BK83" s="302"/>
      <c r="BL83" s="323"/>
      <c r="BM83" s="330"/>
      <c r="BN83" s="302"/>
      <c r="BO83" s="302"/>
      <c r="BP83" s="302"/>
      <c r="BQ83" s="323"/>
    </row>
    <row r="84" s="399" customFormat="true" ht="15" customHeight="true" x14ac:dyDescent="0.2">
      <c r="A84" s="693"/>
      <c r="B84" s="1627"/>
      <c r="C84" s="794"/>
      <c r="D84" s="795"/>
      <c r="E84" s="795"/>
      <c r="F84" s="795"/>
      <c r="G84" s="796"/>
      <c r="H84" s="797"/>
      <c r="I84" s="795"/>
      <c r="J84" s="795"/>
      <c r="K84" s="795"/>
      <c r="L84" s="798"/>
      <c r="M84" s="799"/>
      <c r="N84" s="795"/>
      <c r="O84" s="795"/>
      <c r="P84" s="795"/>
      <c r="Q84" s="798"/>
      <c r="R84" s="562"/>
      <c r="S84" s="562"/>
      <c r="T84" s="562"/>
      <c r="U84" s="562"/>
      <c r="V84" s="562"/>
      <c r="W84" s="562"/>
      <c r="X84" s="562"/>
      <c r="Y84" s="562"/>
      <c r="Z84" s="562"/>
      <c r="AA84" s="562"/>
      <c r="AB84" s="562"/>
      <c r="AC84" s="562"/>
      <c r="AD84" s="562"/>
      <c r="AE84" s="562"/>
      <c r="AF84" s="562"/>
      <c r="AG84" s="562"/>
      <c r="AH84" s="562"/>
      <c r="AI84" s="562"/>
      <c r="AJ84" s="562"/>
      <c r="AK84" s="562"/>
      <c r="AL84" s="562"/>
      <c r="AM84" s="562"/>
      <c r="AN84" s="562"/>
      <c r="AO84" s="562"/>
      <c r="AP84" s="562"/>
      <c r="AQ84" s="562"/>
      <c r="AR84" s="562"/>
      <c r="AS84" s="562"/>
      <c r="AT84" s="562"/>
      <c r="AU84" s="562"/>
      <c r="AV84" s="562"/>
      <c r="AW84" s="562"/>
      <c r="AX84" s="562"/>
      <c r="AY84" s="562"/>
      <c r="BA84" s="237"/>
      <c r="BB84" s="154"/>
      <c r="BC84" s="322"/>
      <c r="BD84" s="302"/>
      <c r="BE84" s="302"/>
      <c r="BF84" s="302"/>
      <c r="BG84" s="323"/>
      <c r="BH84" s="330"/>
      <c r="BI84" s="302"/>
      <c r="BJ84" s="302"/>
      <c r="BK84" s="302"/>
      <c r="BL84" s="323"/>
      <c r="BM84" s="330"/>
      <c r="BN84" s="302"/>
      <c r="BO84" s="302"/>
      <c r="BP84" s="302"/>
      <c r="BQ84" s="323"/>
    </row>
    <row r="85" s="399" customFormat="true" ht="15" customHeight="true" x14ac:dyDescent="0.2">
      <c r="A85" s="693"/>
      <c r="B85" s="1627"/>
      <c r="C85" s="794"/>
      <c r="D85" s="795"/>
      <c r="E85" s="795"/>
      <c r="F85" s="795"/>
      <c r="G85" s="796"/>
      <c r="H85" s="797"/>
      <c r="I85" s="795"/>
      <c r="J85" s="795"/>
      <c r="K85" s="795"/>
      <c r="L85" s="798"/>
      <c r="M85" s="799"/>
      <c r="N85" s="795"/>
      <c r="O85" s="795"/>
      <c r="P85" s="795"/>
      <c r="Q85" s="798"/>
      <c r="R85" s="562"/>
      <c r="S85" s="562"/>
      <c r="T85" s="562"/>
      <c r="U85" s="562"/>
      <c r="V85" s="562"/>
      <c r="W85" s="562"/>
      <c r="X85" s="562"/>
      <c r="Y85" s="562"/>
      <c r="Z85" s="562"/>
      <c r="AA85" s="562"/>
      <c r="AB85" s="562"/>
      <c r="AC85" s="562"/>
      <c r="AD85" s="562"/>
      <c r="AE85" s="562"/>
      <c r="AF85" s="562"/>
      <c r="AG85" s="562"/>
      <c r="AH85" s="562"/>
      <c r="AI85" s="562"/>
      <c r="AJ85" s="562"/>
      <c r="AK85" s="562"/>
      <c r="AL85" s="562"/>
      <c r="AM85" s="562"/>
      <c r="AN85" s="562"/>
      <c r="AO85" s="562"/>
      <c r="AP85" s="562"/>
      <c r="AQ85" s="562"/>
      <c r="AR85" s="562"/>
      <c r="AS85" s="562"/>
      <c r="AT85" s="562"/>
      <c r="AU85" s="562"/>
      <c r="AV85" s="562"/>
      <c r="AW85" s="562"/>
      <c r="AX85" s="562"/>
      <c r="AY85" s="562"/>
      <c r="BA85" s="237"/>
      <c r="BB85" s="154"/>
      <c r="BC85" s="322"/>
      <c r="BD85" s="302"/>
      <c r="BE85" s="302"/>
      <c r="BF85" s="302"/>
      <c r="BG85" s="323"/>
      <c r="BH85" s="330"/>
      <c r="BI85" s="302"/>
      <c r="BJ85" s="302"/>
      <c r="BK85" s="302"/>
      <c r="BL85" s="323"/>
      <c r="BM85" s="330"/>
      <c r="BN85" s="302"/>
      <c r="BO85" s="302"/>
      <c r="BP85" s="302"/>
      <c r="BQ85" s="323"/>
    </row>
    <row r="86" s="399" customFormat="true" ht="15" customHeight="true" x14ac:dyDescent="0.2">
      <c r="A86" s="693"/>
      <c r="B86" s="1627"/>
      <c r="C86" s="794"/>
      <c r="D86" s="795"/>
      <c r="E86" s="795"/>
      <c r="F86" s="795"/>
      <c r="G86" s="796"/>
      <c r="H86" s="797"/>
      <c r="I86" s="795"/>
      <c r="J86" s="795"/>
      <c r="K86" s="795"/>
      <c r="L86" s="798"/>
      <c r="M86" s="799"/>
      <c r="N86" s="795"/>
      <c r="O86" s="795"/>
      <c r="P86" s="795"/>
      <c r="Q86" s="798"/>
      <c r="R86" s="562"/>
      <c r="S86" s="562"/>
      <c r="T86" s="562"/>
      <c r="U86" s="562"/>
      <c r="V86" s="562"/>
      <c r="W86" s="562"/>
      <c r="X86" s="562"/>
      <c r="Y86" s="562"/>
      <c r="Z86" s="562"/>
      <c r="AA86" s="562"/>
      <c r="AB86" s="562"/>
      <c r="AC86" s="562"/>
      <c r="AD86" s="562"/>
      <c r="AE86" s="562"/>
      <c r="AF86" s="562"/>
      <c r="AG86" s="562"/>
      <c r="AH86" s="562"/>
      <c r="AI86" s="562"/>
      <c r="AJ86" s="562"/>
      <c r="AK86" s="562"/>
      <c r="AL86" s="562"/>
      <c r="AM86" s="562"/>
      <c r="AN86" s="562"/>
      <c r="AO86" s="562"/>
      <c r="AP86" s="562"/>
      <c r="AQ86" s="562"/>
      <c r="AR86" s="562"/>
      <c r="AS86" s="562"/>
      <c r="AT86" s="562"/>
      <c r="AU86" s="562"/>
      <c r="AV86" s="562"/>
      <c r="AW86" s="562"/>
      <c r="AX86" s="562"/>
      <c r="AY86" s="562"/>
      <c r="BA86" s="237"/>
      <c r="BB86" s="154"/>
      <c r="BC86" s="322"/>
      <c r="BD86" s="302"/>
      <c r="BE86" s="302"/>
      <c r="BF86" s="302"/>
      <c r="BG86" s="323"/>
      <c r="BH86" s="330"/>
      <c r="BI86" s="302"/>
      <c r="BJ86" s="302"/>
      <c r="BK86" s="302"/>
      <c r="BL86" s="323"/>
      <c r="BM86" s="330"/>
      <c r="BN86" s="302"/>
      <c r="BO86" s="302"/>
      <c r="BP86" s="302"/>
      <c r="BQ86" s="323"/>
    </row>
    <row r="87" s="399" customFormat="true" ht="15" customHeight="true" x14ac:dyDescent="0.2">
      <c r="A87" s="693"/>
      <c r="B87" s="1627"/>
      <c r="C87" s="794"/>
      <c r="D87" s="795"/>
      <c r="E87" s="795"/>
      <c r="F87" s="795"/>
      <c r="G87" s="796"/>
      <c r="H87" s="797"/>
      <c r="I87" s="795"/>
      <c r="J87" s="795"/>
      <c r="K87" s="795"/>
      <c r="L87" s="798"/>
      <c r="M87" s="799"/>
      <c r="N87" s="795"/>
      <c r="O87" s="795"/>
      <c r="P87" s="795"/>
      <c r="Q87" s="798"/>
      <c r="R87" s="562"/>
      <c r="S87" s="562"/>
      <c r="T87" s="562"/>
      <c r="U87" s="562"/>
      <c r="V87" s="562"/>
      <c r="W87" s="562"/>
      <c r="X87" s="562"/>
      <c r="Y87" s="562"/>
      <c r="Z87" s="562"/>
      <c r="AA87" s="562"/>
      <c r="AB87" s="562"/>
      <c r="AC87" s="562"/>
      <c r="AD87" s="562"/>
      <c r="AE87" s="562"/>
      <c r="AF87" s="562"/>
      <c r="AG87" s="562"/>
      <c r="AH87" s="562"/>
      <c r="AI87" s="562"/>
      <c r="AJ87" s="562"/>
      <c r="AK87" s="562"/>
      <c r="AL87" s="562"/>
      <c r="AM87" s="562"/>
      <c r="AN87" s="562"/>
      <c r="AO87" s="562"/>
      <c r="AP87" s="562"/>
      <c r="AQ87" s="562"/>
      <c r="AR87" s="562"/>
      <c r="AS87" s="562"/>
      <c r="AT87" s="562"/>
      <c r="AU87" s="562"/>
      <c r="AV87" s="562"/>
      <c r="AW87" s="562"/>
      <c r="AX87" s="562"/>
      <c r="AY87" s="562"/>
      <c r="BA87" s="237"/>
      <c r="BB87" s="154"/>
      <c r="BC87" s="322"/>
      <c r="BD87" s="302"/>
      <c r="BE87" s="302"/>
      <c r="BF87" s="302"/>
      <c r="BG87" s="323"/>
      <c r="BH87" s="330"/>
      <c r="BI87" s="302"/>
      <c r="BJ87" s="302"/>
      <c r="BK87" s="302"/>
      <c r="BL87" s="323"/>
      <c r="BM87" s="330"/>
      <c r="BN87" s="302"/>
      <c r="BO87" s="302"/>
      <c r="BP87" s="302"/>
      <c r="BQ87" s="323"/>
    </row>
    <row r="88" s="399" customFormat="true" ht="15" customHeight="true" x14ac:dyDescent="0.2">
      <c r="A88" s="693"/>
      <c r="B88" s="1627"/>
      <c r="C88" s="794"/>
      <c r="D88" s="795"/>
      <c r="E88" s="795"/>
      <c r="F88" s="795"/>
      <c r="G88" s="796"/>
      <c r="H88" s="797"/>
      <c r="I88" s="795"/>
      <c r="J88" s="795"/>
      <c r="K88" s="795"/>
      <c r="L88" s="798"/>
      <c r="M88" s="799"/>
      <c r="N88" s="795"/>
      <c r="O88" s="795"/>
      <c r="P88" s="795"/>
      <c r="Q88" s="798"/>
      <c r="R88" s="562"/>
      <c r="S88" s="562"/>
      <c r="T88" s="562"/>
      <c r="U88" s="562"/>
      <c r="V88" s="562"/>
      <c r="W88" s="562"/>
      <c r="X88" s="562"/>
      <c r="Y88" s="562"/>
      <c r="Z88" s="562"/>
      <c r="AA88" s="562"/>
      <c r="AB88" s="562"/>
      <c r="AC88" s="562"/>
      <c r="AD88" s="562"/>
      <c r="AE88" s="562"/>
      <c r="AF88" s="562"/>
      <c r="AG88" s="562"/>
      <c r="AH88" s="562"/>
      <c r="AI88" s="562"/>
      <c r="AJ88" s="562"/>
      <c r="AK88" s="562"/>
      <c r="AL88" s="562"/>
      <c r="AM88" s="562"/>
      <c r="AN88" s="562"/>
      <c r="AO88" s="562"/>
      <c r="AP88" s="562"/>
      <c r="AQ88" s="562"/>
      <c r="AR88" s="562"/>
      <c r="AS88" s="562"/>
      <c r="AT88" s="562"/>
      <c r="AU88" s="562"/>
      <c r="AV88" s="562"/>
      <c r="AW88" s="562"/>
      <c r="AX88" s="562"/>
      <c r="AY88" s="562"/>
      <c r="BA88" s="237"/>
      <c r="BB88" s="154"/>
      <c r="BC88" s="322"/>
      <c r="BD88" s="302"/>
      <c r="BE88" s="302"/>
      <c r="BF88" s="302"/>
      <c r="BG88" s="323"/>
      <c r="BH88" s="330"/>
      <c r="BI88" s="302"/>
      <c r="BJ88" s="302"/>
      <c r="BK88" s="302"/>
      <c r="BL88" s="323"/>
      <c r="BM88" s="330"/>
      <c r="BN88" s="302"/>
      <c r="BO88" s="302"/>
      <c r="BP88" s="302"/>
      <c r="BQ88" s="323"/>
    </row>
    <row r="89" s="399" customFormat="true" ht="15" customHeight="true" x14ac:dyDescent="0.2">
      <c r="A89" s="693"/>
      <c r="B89" s="1627"/>
      <c r="C89" s="794"/>
      <c r="D89" s="795"/>
      <c r="E89" s="795"/>
      <c r="F89" s="795"/>
      <c r="G89" s="796"/>
      <c r="H89" s="797"/>
      <c r="I89" s="795"/>
      <c r="J89" s="795"/>
      <c r="K89" s="795"/>
      <c r="L89" s="798"/>
      <c r="M89" s="799"/>
      <c r="N89" s="795"/>
      <c r="O89" s="795"/>
      <c r="P89" s="795"/>
      <c r="Q89" s="798"/>
      <c r="R89" s="562"/>
      <c r="S89" s="562"/>
      <c r="T89" s="562"/>
      <c r="U89" s="562"/>
      <c r="V89" s="562"/>
      <c r="W89" s="562"/>
      <c r="X89" s="562"/>
      <c r="Y89" s="562"/>
      <c r="Z89" s="562"/>
      <c r="AA89" s="562"/>
      <c r="AB89" s="562"/>
      <c r="AC89" s="562"/>
      <c r="AD89" s="562"/>
      <c r="AE89" s="562"/>
      <c r="AF89" s="562"/>
      <c r="AG89" s="562"/>
      <c r="AH89" s="562"/>
      <c r="AI89" s="562"/>
      <c r="AJ89" s="562"/>
      <c r="AK89" s="562"/>
      <c r="AL89" s="562"/>
      <c r="AM89" s="562"/>
      <c r="AN89" s="562"/>
      <c r="AO89" s="562"/>
      <c r="AP89" s="562"/>
      <c r="AQ89" s="562"/>
      <c r="AR89" s="562"/>
      <c r="AS89" s="562"/>
      <c r="AT89" s="562"/>
      <c r="AU89" s="562"/>
      <c r="AV89" s="562"/>
      <c r="AW89" s="562"/>
      <c r="AX89" s="562"/>
      <c r="AY89" s="562"/>
      <c r="BA89" s="237"/>
      <c r="BB89" s="154"/>
      <c r="BC89" s="322"/>
      <c r="BD89" s="302"/>
      <c r="BE89" s="302"/>
      <c r="BF89" s="302"/>
      <c r="BG89" s="323"/>
      <c r="BH89" s="330"/>
      <c r="BI89" s="302"/>
      <c r="BJ89" s="302"/>
      <c r="BK89" s="302"/>
      <c r="BL89" s="323"/>
      <c r="BM89" s="330"/>
      <c r="BN89" s="302"/>
      <c r="BO89" s="302"/>
      <c r="BP89" s="302"/>
      <c r="BQ89" s="323"/>
    </row>
    <row r="90" s="399" customFormat="true" ht="15" customHeight="true" x14ac:dyDescent="0.2">
      <c r="A90" s="694"/>
      <c r="B90" s="1628"/>
      <c r="C90" s="800"/>
      <c r="D90" s="801"/>
      <c r="E90" s="801"/>
      <c r="F90" s="801"/>
      <c r="G90" s="802"/>
      <c r="H90" s="803"/>
      <c r="I90" s="801"/>
      <c r="J90" s="801"/>
      <c r="K90" s="801"/>
      <c r="L90" s="804"/>
      <c r="M90" s="805"/>
      <c r="N90" s="801"/>
      <c r="O90" s="801"/>
      <c r="P90" s="801"/>
      <c r="Q90" s="804"/>
      <c r="R90" s="562"/>
      <c r="S90" s="562"/>
      <c r="T90" s="562"/>
      <c r="U90" s="562"/>
      <c r="V90" s="562"/>
      <c r="W90" s="562"/>
      <c r="X90" s="562"/>
      <c r="Y90" s="562"/>
      <c r="Z90" s="562"/>
      <c r="AA90" s="562"/>
      <c r="AB90" s="562"/>
      <c r="AC90" s="562"/>
      <c r="AD90" s="562"/>
      <c r="AE90" s="562"/>
      <c r="AF90" s="562"/>
      <c r="AG90" s="562"/>
      <c r="AH90" s="562"/>
      <c r="AI90" s="562"/>
      <c r="AJ90" s="562"/>
      <c r="AK90" s="562"/>
      <c r="AL90" s="562"/>
      <c r="AM90" s="562"/>
      <c r="AN90" s="562"/>
      <c r="AO90" s="562"/>
      <c r="AP90" s="562"/>
      <c r="AQ90" s="562"/>
      <c r="AR90" s="562"/>
      <c r="AS90" s="562"/>
      <c r="AT90" s="562"/>
      <c r="AU90" s="562"/>
      <c r="AV90" s="562"/>
      <c r="AW90" s="562"/>
      <c r="AX90" s="562"/>
      <c r="AY90" s="562"/>
      <c r="BA90" s="237"/>
      <c r="BB90" s="154"/>
      <c r="BC90" s="322"/>
      <c r="BD90" s="302"/>
      <c r="BE90" s="302"/>
      <c r="BF90" s="302"/>
      <c r="BG90" s="323"/>
      <c r="BH90" s="330"/>
      <c r="BI90" s="302"/>
      <c r="BJ90" s="302"/>
      <c r="BK90" s="302"/>
      <c r="BL90" s="323"/>
      <c r="BM90" s="330"/>
      <c r="BN90" s="302"/>
      <c r="BO90" s="302"/>
      <c r="BP90" s="302"/>
      <c r="BQ90" s="323"/>
    </row>
    <row r="91" s="399" customFormat="true" ht="15" customHeight="true" x14ac:dyDescent="0.2">
      <c r="A91" s="628"/>
      <c r="B91" s="1629"/>
      <c r="C91" s="806"/>
      <c r="D91" s="768"/>
      <c r="E91" s="768"/>
      <c r="F91" s="768"/>
      <c r="G91" s="769"/>
      <c r="H91" s="767"/>
      <c r="I91" s="768"/>
      <c r="J91" s="768"/>
      <c r="K91" s="768"/>
      <c r="L91" s="807"/>
      <c r="M91" s="806"/>
      <c r="N91" s="768"/>
      <c r="O91" s="768"/>
      <c r="P91" s="768"/>
      <c r="Q91" s="807"/>
      <c r="R91" s="562"/>
      <c r="S91" s="562"/>
      <c r="T91" s="562"/>
      <c r="U91" s="562"/>
      <c r="V91" s="562"/>
      <c r="W91" s="562"/>
      <c r="X91" s="562"/>
      <c r="Y91" s="562"/>
      <c r="Z91" s="562"/>
      <c r="AA91" s="562"/>
      <c r="AB91" s="562"/>
      <c r="AC91" s="562"/>
      <c r="AD91" s="562"/>
      <c r="AE91" s="562"/>
      <c r="AF91" s="562"/>
      <c r="AG91" s="562"/>
      <c r="AH91" s="562"/>
      <c r="AI91" s="562"/>
      <c r="AJ91" s="562"/>
      <c r="AK91" s="562"/>
      <c r="AL91" s="562"/>
      <c r="AM91" s="562"/>
      <c r="AN91" s="562"/>
      <c r="AO91" s="562"/>
      <c r="AP91" s="562"/>
      <c r="AQ91" s="562"/>
      <c r="AR91" s="562"/>
      <c r="AS91" s="562"/>
      <c r="AT91" s="562"/>
      <c r="AU91" s="562"/>
      <c r="AV91" s="562"/>
      <c r="AW91" s="562"/>
      <c r="AX91" s="562"/>
      <c r="AY91" s="562"/>
      <c r="BA91" s="237"/>
      <c r="BB91" s="154"/>
      <c r="BC91" s="322"/>
      <c r="BD91" s="302"/>
      <c r="BE91" s="302"/>
      <c r="BF91" s="302"/>
      <c r="BG91" s="323"/>
      <c r="BH91" s="330"/>
      <c r="BI91" s="302"/>
      <c r="BJ91" s="302"/>
      <c r="BK91" s="302"/>
      <c r="BL91" s="323"/>
      <c r="BM91" s="330"/>
      <c r="BN91" s="302"/>
      <c r="BO91" s="302"/>
      <c r="BP91" s="302"/>
      <c r="BQ91" s="323"/>
    </row>
    <row r="92" s="399" customFormat="true" ht="15" customHeight="true" x14ac:dyDescent="0.2">
      <c r="A92" s="628"/>
      <c r="B92" s="1629"/>
      <c r="C92" s="806"/>
      <c r="D92" s="768"/>
      <c r="E92" s="768"/>
      <c r="F92" s="768"/>
      <c r="G92" s="769"/>
      <c r="H92" s="767"/>
      <c r="I92" s="768"/>
      <c r="J92" s="768"/>
      <c r="K92" s="768"/>
      <c r="L92" s="807"/>
      <c r="M92" s="806"/>
      <c r="N92" s="768"/>
      <c r="O92" s="768"/>
      <c r="P92" s="768"/>
      <c r="Q92" s="807"/>
      <c r="R92" s="562"/>
      <c r="S92" s="562"/>
      <c r="T92" s="562"/>
      <c r="U92" s="562"/>
      <c r="V92" s="562"/>
      <c r="W92" s="562"/>
      <c r="X92" s="562"/>
      <c r="Y92" s="562"/>
      <c r="Z92" s="562"/>
      <c r="AA92" s="562"/>
      <c r="AB92" s="562"/>
      <c r="AC92" s="562"/>
      <c r="AD92" s="562"/>
      <c r="AE92" s="562"/>
      <c r="AF92" s="562"/>
      <c r="AG92" s="562"/>
      <c r="AH92" s="562"/>
      <c r="AI92" s="562"/>
      <c r="AJ92" s="562"/>
      <c r="AK92" s="562"/>
      <c r="AL92" s="562"/>
      <c r="AM92" s="562"/>
      <c r="AN92" s="562"/>
      <c r="AO92" s="562"/>
      <c r="AP92" s="562"/>
      <c r="AQ92" s="562"/>
      <c r="AR92" s="562"/>
      <c r="AS92" s="562"/>
      <c r="AT92" s="562"/>
      <c r="AU92" s="562"/>
      <c r="AV92" s="562"/>
      <c r="AW92" s="562"/>
      <c r="AX92" s="562"/>
      <c r="AY92" s="562"/>
      <c r="BA92" s="237"/>
      <c r="BB92" s="154"/>
      <c r="BC92" s="322"/>
      <c r="BD92" s="302"/>
      <c r="BE92" s="302"/>
      <c r="BF92" s="302"/>
      <c r="BG92" s="323"/>
      <c r="BH92" s="330"/>
      <c r="BI92" s="302"/>
      <c r="BJ92" s="302"/>
      <c r="BK92" s="302"/>
      <c r="BL92" s="323"/>
      <c r="BM92" s="330"/>
      <c r="BN92" s="302"/>
      <c r="BO92" s="302"/>
      <c r="BP92" s="302"/>
      <c r="BQ92" s="323"/>
    </row>
    <row r="93" s="399" customFormat="true" ht="15" customHeight="true" x14ac:dyDescent="0.2">
      <c r="A93" s="695"/>
      <c r="B93" s="1630"/>
      <c r="C93" s="631"/>
      <c r="D93" s="632"/>
      <c r="E93" s="632"/>
      <c r="F93" s="632"/>
      <c r="G93" s="681"/>
      <c r="H93" s="672"/>
      <c r="I93" s="632"/>
      <c r="J93" s="632"/>
      <c r="K93" s="632"/>
      <c r="L93" s="652"/>
      <c r="M93" s="631"/>
      <c r="N93" s="632"/>
      <c r="O93" s="632"/>
      <c r="P93" s="632"/>
      <c r="Q93" s="652"/>
      <c r="R93" s="562"/>
      <c r="S93" s="562"/>
      <c r="T93" s="562"/>
      <c r="U93" s="562"/>
      <c r="V93" s="562"/>
      <c r="W93" s="562"/>
      <c r="X93" s="562"/>
      <c r="Y93" s="562"/>
      <c r="Z93" s="562"/>
      <c r="AA93" s="562"/>
      <c r="AB93" s="562"/>
      <c r="AC93" s="562"/>
      <c r="AD93" s="562"/>
      <c r="AE93" s="562"/>
      <c r="AF93" s="562"/>
      <c r="AG93" s="562"/>
      <c r="AH93" s="562"/>
      <c r="AI93" s="562"/>
      <c r="AJ93" s="562"/>
      <c r="AK93" s="562"/>
      <c r="AL93" s="562"/>
      <c r="AM93" s="562"/>
      <c r="AN93" s="562"/>
      <c r="AO93" s="562"/>
      <c r="AP93" s="562"/>
      <c r="AQ93" s="562"/>
      <c r="AR93" s="562"/>
      <c r="AS93" s="562"/>
      <c r="AT93" s="562"/>
      <c r="AU93" s="562"/>
      <c r="AV93" s="562"/>
      <c r="AW93" s="562"/>
      <c r="AX93" s="562"/>
      <c r="AY93" s="562"/>
      <c r="BA93" s="237"/>
      <c r="BB93" s="154"/>
      <c r="BC93" s="322"/>
      <c r="BD93" s="302"/>
      <c r="BE93" s="302"/>
      <c r="BF93" s="302"/>
      <c r="BG93" s="323"/>
      <c r="BH93" s="330"/>
      <c r="BI93" s="302"/>
      <c r="BJ93" s="302"/>
      <c r="BK93" s="302"/>
      <c r="BL93" s="323"/>
      <c r="BM93" s="330"/>
      <c r="BN93" s="302"/>
      <c r="BO93" s="302"/>
      <c r="BP93" s="302"/>
      <c r="BQ93" s="323"/>
    </row>
    <row r="94" s="399" customFormat="true" ht="15" customHeight="true" x14ac:dyDescent="0.2">
      <c r="A94" s="945"/>
      <c r="B94" s="1630"/>
      <c r="C94" s="631"/>
      <c r="D94" s="633"/>
      <c r="E94" s="633"/>
      <c r="F94" s="633"/>
      <c r="G94" s="682"/>
      <c r="H94" s="672"/>
      <c r="I94" s="633"/>
      <c r="J94" s="633"/>
      <c r="K94" s="633"/>
      <c r="L94" s="653"/>
      <c r="M94" s="631"/>
      <c r="N94" s="633"/>
      <c r="O94" s="633"/>
      <c r="P94" s="633"/>
      <c r="Q94" s="653"/>
      <c r="R94" s="562"/>
      <c r="S94" s="562"/>
      <c r="T94" s="562"/>
      <c r="U94" s="562"/>
      <c r="V94" s="562"/>
      <c r="W94" s="562"/>
      <c r="X94" s="562"/>
      <c r="Y94" s="562"/>
      <c r="Z94" s="562"/>
      <c r="AA94" s="562"/>
      <c r="AB94" s="562"/>
      <c r="AC94" s="562"/>
      <c r="AD94" s="562"/>
      <c r="AE94" s="562"/>
      <c r="AF94" s="562"/>
      <c r="AG94" s="562"/>
      <c r="AH94" s="562"/>
      <c r="AI94" s="562"/>
      <c r="AJ94" s="562"/>
      <c r="AK94" s="562"/>
      <c r="AL94" s="562"/>
      <c r="AM94" s="562"/>
      <c r="AN94" s="562"/>
      <c r="AO94" s="562"/>
      <c r="AP94" s="562"/>
      <c r="AQ94" s="562"/>
      <c r="AR94" s="562"/>
      <c r="AS94" s="562"/>
      <c r="AT94" s="562"/>
      <c r="AU94" s="562"/>
      <c r="AV94" s="562"/>
      <c r="AW94" s="562"/>
      <c r="AX94" s="562"/>
      <c r="AY94" s="562"/>
      <c r="BA94" s="237"/>
      <c r="BB94" s="154"/>
      <c r="BC94" s="322"/>
      <c r="BD94" s="302"/>
      <c r="BE94" s="302"/>
      <c r="BF94" s="302"/>
      <c r="BG94" s="323"/>
      <c r="BH94" s="330"/>
      <c r="BI94" s="302"/>
      <c r="BJ94" s="302"/>
      <c r="BK94" s="302"/>
      <c r="BL94" s="323"/>
      <c r="BM94" s="330"/>
      <c r="BN94" s="302"/>
      <c r="BO94" s="302"/>
      <c r="BP94" s="302"/>
      <c r="BQ94" s="323"/>
    </row>
    <row r="95" s="399" customFormat="true" ht="15" customHeight="true" x14ac:dyDescent="0.2">
      <c r="A95" s="695"/>
      <c r="B95" s="1631"/>
      <c r="C95" s="808"/>
      <c r="D95" s="809"/>
      <c r="E95" s="809"/>
      <c r="F95" s="809"/>
      <c r="G95" s="810"/>
      <c r="H95" s="811"/>
      <c r="I95" s="809"/>
      <c r="J95" s="809"/>
      <c r="K95" s="809"/>
      <c r="L95" s="812"/>
      <c r="M95" s="808"/>
      <c r="N95" s="809"/>
      <c r="O95" s="809"/>
      <c r="P95" s="809"/>
      <c r="Q95" s="812"/>
      <c r="R95" s="562"/>
      <c r="S95" s="562"/>
      <c r="T95" s="562"/>
      <c r="U95" s="562"/>
      <c r="V95" s="562"/>
      <c r="W95" s="562"/>
      <c r="X95" s="562"/>
      <c r="Y95" s="562"/>
      <c r="Z95" s="562"/>
      <c r="AA95" s="562"/>
      <c r="AB95" s="562"/>
      <c r="AC95" s="562"/>
      <c r="AD95" s="562"/>
      <c r="AE95" s="562"/>
      <c r="AF95" s="562"/>
      <c r="AG95" s="562"/>
      <c r="AH95" s="562"/>
      <c r="AI95" s="562"/>
      <c r="AJ95" s="562"/>
      <c r="AK95" s="562"/>
      <c r="AL95" s="562"/>
      <c r="AM95" s="562"/>
      <c r="AN95" s="562"/>
      <c r="AO95" s="562"/>
      <c r="AP95" s="562"/>
      <c r="AQ95" s="562"/>
      <c r="AR95" s="562"/>
      <c r="AS95" s="562"/>
      <c r="AT95" s="562"/>
      <c r="AU95" s="562"/>
      <c r="AV95" s="562"/>
      <c r="AW95" s="562"/>
      <c r="AX95" s="562"/>
      <c r="AY95" s="562"/>
      <c r="BA95" s="237"/>
      <c r="BB95" s="154"/>
      <c r="BC95" s="322"/>
      <c r="BD95" s="302"/>
      <c r="BE95" s="302"/>
      <c r="BF95" s="302"/>
      <c r="BG95" s="323"/>
      <c r="BH95" s="330"/>
      <c r="BI95" s="302"/>
      <c r="BJ95" s="302"/>
      <c r="BK95" s="302"/>
      <c r="BL95" s="323"/>
      <c r="BM95" s="330"/>
      <c r="BN95" s="302"/>
      <c r="BO95" s="302"/>
      <c r="BP95" s="302"/>
      <c r="BQ95" s="323"/>
    </row>
    <row r="96" s="585" customFormat="true" ht="15" customHeight="true" x14ac:dyDescent="0.2">
      <c r="A96" s="945"/>
      <c r="B96" s="1631"/>
      <c r="C96" s="808"/>
      <c r="D96" s="809"/>
      <c r="E96" s="809"/>
      <c r="F96" s="809"/>
      <c r="G96" s="810"/>
      <c r="H96" s="811"/>
      <c r="I96" s="809"/>
      <c r="J96" s="809"/>
      <c r="K96" s="809"/>
      <c r="L96" s="812"/>
      <c r="M96" s="808"/>
      <c r="N96" s="809"/>
      <c r="O96" s="809"/>
      <c r="P96" s="809"/>
      <c r="Q96" s="812"/>
      <c r="R96" s="562"/>
      <c r="S96" s="562"/>
      <c r="T96" s="562"/>
      <c r="U96" s="562"/>
      <c r="V96" s="562"/>
      <c r="W96" s="562"/>
      <c r="X96" s="562"/>
      <c r="Y96" s="562"/>
      <c r="Z96" s="562"/>
      <c r="AA96" s="562"/>
      <c r="AB96" s="562"/>
      <c r="AC96" s="562"/>
      <c r="AD96" s="562"/>
      <c r="AE96" s="562"/>
      <c r="AF96" s="562"/>
      <c r="AG96" s="562"/>
      <c r="AH96" s="562"/>
      <c r="AI96" s="562"/>
      <c r="AJ96" s="562"/>
      <c r="AK96" s="562"/>
      <c r="AL96" s="562"/>
      <c r="AM96" s="562"/>
      <c r="AN96" s="562"/>
      <c r="AO96" s="562"/>
      <c r="AP96" s="562"/>
      <c r="AQ96" s="562"/>
      <c r="AR96" s="562"/>
      <c r="AS96" s="562"/>
      <c r="AT96" s="562"/>
      <c r="AU96" s="562"/>
      <c r="AV96" s="562"/>
      <c r="AW96" s="562"/>
      <c r="AX96" s="562"/>
      <c r="AY96" s="562"/>
      <c r="BA96" s="237"/>
      <c r="BB96" s="154"/>
      <c r="BC96" s="322"/>
      <c r="BD96" s="302"/>
      <c r="BE96" s="302"/>
      <c r="BF96" s="302"/>
      <c r="BG96" s="323"/>
      <c r="BH96" s="330"/>
      <c r="BI96" s="302"/>
      <c r="BJ96" s="302"/>
      <c r="BK96" s="302"/>
      <c r="BL96" s="323"/>
      <c r="BM96" s="330"/>
      <c r="BN96" s="302"/>
      <c r="BO96" s="302"/>
      <c r="BP96" s="302"/>
      <c r="BQ96" s="323"/>
    </row>
    <row r="97" s="585" customFormat="true" ht="15" customHeight="true" x14ac:dyDescent="0.2">
      <c r="A97" s="695"/>
      <c r="B97" s="1631"/>
      <c r="C97" s="808"/>
      <c r="D97" s="809"/>
      <c r="E97" s="809"/>
      <c r="F97" s="809"/>
      <c r="G97" s="810"/>
      <c r="H97" s="811"/>
      <c r="I97" s="809"/>
      <c r="J97" s="809"/>
      <c r="K97" s="809"/>
      <c r="L97" s="812"/>
      <c r="M97" s="808"/>
      <c r="N97" s="809"/>
      <c r="O97" s="809"/>
      <c r="P97" s="809"/>
      <c r="Q97" s="812"/>
      <c r="R97" s="562"/>
      <c r="S97" s="562"/>
      <c r="T97" s="562"/>
      <c r="U97" s="562"/>
      <c r="V97" s="562"/>
      <c r="W97" s="562"/>
      <c r="X97" s="562"/>
      <c r="Y97" s="562"/>
      <c r="Z97" s="562"/>
      <c r="AA97" s="562"/>
      <c r="AB97" s="562"/>
      <c r="AC97" s="562"/>
      <c r="AD97" s="562"/>
      <c r="AE97" s="562"/>
      <c r="AF97" s="562"/>
      <c r="AG97" s="562"/>
      <c r="AH97" s="562"/>
      <c r="AI97" s="562"/>
      <c r="AJ97" s="562"/>
      <c r="AK97" s="562"/>
      <c r="AL97" s="562"/>
      <c r="AM97" s="562"/>
      <c r="AN97" s="562"/>
      <c r="AO97" s="562"/>
      <c r="AP97" s="562"/>
      <c r="AQ97" s="562"/>
      <c r="AR97" s="562"/>
      <c r="AS97" s="562"/>
      <c r="AT97" s="562"/>
      <c r="AU97" s="562"/>
      <c r="AV97" s="562"/>
      <c r="AW97" s="562"/>
      <c r="AX97" s="562"/>
      <c r="AY97" s="562"/>
      <c r="BA97" s="237"/>
      <c r="BB97" s="154"/>
      <c r="BC97" s="322"/>
      <c r="BD97" s="302"/>
      <c r="BE97" s="302"/>
      <c r="BF97" s="302"/>
      <c r="BG97" s="323"/>
      <c r="BH97" s="330"/>
      <c r="BI97" s="302"/>
      <c r="BJ97" s="302"/>
      <c r="BK97" s="302"/>
      <c r="BL97" s="323"/>
      <c r="BM97" s="330"/>
      <c r="BN97" s="302"/>
      <c r="BO97" s="302"/>
      <c r="BP97" s="302"/>
      <c r="BQ97" s="323"/>
    </row>
    <row r="98" s="585" customFormat="true" ht="15" customHeight="true" x14ac:dyDescent="0.2">
      <c r="A98" s="945"/>
      <c r="B98" s="1631"/>
      <c r="C98" s="808"/>
      <c r="D98" s="809"/>
      <c r="E98" s="809"/>
      <c r="F98" s="809"/>
      <c r="G98" s="810"/>
      <c r="H98" s="811"/>
      <c r="I98" s="809"/>
      <c r="J98" s="809"/>
      <c r="K98" s="809"/>
      <c r="L98" s="812"/>
      <c r="M98" s="808"/>
      <c r="N98" s="809"/>
      <c r="O98" s="809"/>
      <c r="P98" s="809"/>
      <c r="Q98" s="812"/>
      <c r="R98" s="562"/>
      <c r="S98" s="562"/>
      <c r="T98" s="562"/>
      <c r="U98" s="562"/>
      <c r="V98" s="562"/>
      <c r="W98" s="562"/>
      <c r="X98" s="562"/>
      <c r="Y98" s="562"/>
      <c r="Z98" s="562"/>
      <c r="AA98" s="562"/>
      <c r="AB98" s="562"/>
      <c r="AC98" s="562"/>
      <c r="AD98" s="562"/>
      <c r="AE98" s="562"/>
      <c r="AF98" s="562"/>
      <c r="AG98" s="562"/>
      <c r="AH98" s="562"/>
      <c r="AI98" s="562"/>
      <c r="AJ98" s="562"/>
      <c r="AK98" s="562"/>
      <c r="AL98" s="562"/>
      <c r="AM98" s="562"/>
      <c r="AN98" s="562"/>
      <c r="AO98" s="562"/>
      <c r="AP98" s="562"/>
      <c r="AQ98" s="562"/>
      <c r="AR98" s="562"/>
      <c r="AS98" s="562"/>
      <c r="AT98" s="562"/>
      <c r="AU98" s="562"/>
      <c r="AV98" s="562"/>
      <c r="AW98" s="562"/>
      <c r="AX98" s="562"/>
      <c r="AY98" s="562"/>
      <c r="BA98" s="237"/>
      <c r="BB98" s="154"/>
      <c r="BC98" s="322"/>
      <c r="BD98" s="302"/>
      <c r="BE98" s="302"/>
      <c r="BF98" s="302"/>
      <c r="BG98" s="323"/>
      <c r="BH98" s="330"/>
      <c r="BI98" s="302"/>
      <c r="BJ98" s="302"/>
      <c r="BK98" s="302"/>
      <c r="BL98" s="323"/>
      <c r="BM98" s="330"/>
      <c r="BN98" s="302"/>
      <c r="BO98" s="302"/>
      <c r="BP98" s="302"/>
      <c r="BQ98" s="323"/>
    </row>
    <row r="99" s="585" customFormat="true" ht="15" customHeight="true" x14ac:dyDescent="0.2">
      <c r="A99" s="945"/>
      <c r="B99" s="1631"/>
      <c r="C99" s="808"/>
      <c r="D99" s="809"/>
      <c r="E99" s="809"/>
      <c r="F99" s="809"/>
      <c r="G99" s="810"/>
      <c r="H99" s="811"/>
      <c r="I99" s="809"/>
      <c r="J99" s="809"/>
      <c r="K99" s="809"/>
      <c r="L99" s="812"/>
      <c r="M99" s="808"/>
      <c r="N99" s="809"/>
      <c r="O99" s="809"/>
      <c r="P99" s="809"/>
      <c r="Q99" s="812"/>
      <c r="R99" s="562"/>
      <c r="S99" s="562"/>
      <c r="T99" s="562"/>
      <c r="U99" s="562"/>
      <c r="V99" s="562"/>
      <c r="W99" s="562"/>
      <c r="X99" s="562"/>
      <c r="Y99" s="562"/>
      <c r="Z99" s="562"/>
      <c r="AA99" s="562"/>
      <c r="AB99" s="562"/>
      <c r="AC99" s="562"/>
      <c r="AD99" s="562"/>
      <c r="AE99" s="562"/>
      <c r="AF99" s="562"/>
      <c r="AG99" s="562"/>
      <c r="AH99" s="562"/>
      <c r="AI99" s="562"/>
      <c r="AJ99" s="562"/>
      <c r="AK99" s="562"/>
      <c r="AL99" s="562"/>
      <c r="AM99" s="562"/>
      <c r="AN99" s="562"/>
      <c r="AO99" s="562"/>
      <c r="AP99" s="562"/>
      <c r="AQ99" s="562"/>
      <c r="AR99" s="562"/>
      <c r="AS99" s="562"/>
      <c r="AT99" s="562"/>
      <c r="AU99" s="562"/>
      <c r="AV99" s="562"/>
      <c r="AW99" s="562"/>
      <c r="AX99" s="562"/>
      <c r="AY99" s="562"/>
      <c r="BA99" s="237"/>
      <c r="BB99" s="154"/>
      <c r="BC99" s="322"/>
      <c r="BD99" s="302"/>
      <c r="BE99" s="302"/>
      <c r="BF99" s="302"/>
      <c r="BG99" s="323"/>
      <c r="BH99" s="330"/>
      <c r="BI99" s="302"/>
      <c r="BJ99" s="302"/>
      <c r="BK99" s="302"/>
      <c r="BL99" s="323"/>
      <c r="BM99" s="330"/>
      <c r="BN99" s="302"/>
      <c r="BO99" s="302"/>
      <c r="BP99" s="302"/>
      <c r="BQ99" s="323"/>
    </row>
    <row r="100" s="585" customFormat="true" ht="15" customHeight="true" x14ac:dyDescent="0.2">
      <c r="A100" s="945"/>
      <c r="B100" s="1631"/>
      <c r="C100" s="808"/>
      <c r="D100" s="809"/>
      <c r="E100" s="809"/>
      <c r="F100" s="809"/>
      <c r="G100" s="810"/>
      <c r="H100" s="811"/>
      <c r="I100" s="809"/>
      <c r="J100" s="809"/>
      <c r="K100" s="809"/>
      <c r="L100" s="812"/>
      <c r="M100" s="808"/>
      <c r="N100" s="809"/>
      <c r="O100" s="809"/>
      <c r="P100" s="809"/>
      <c r="Q100" s="812"/>
      <c r="R100" s="562"/>
      <c r="S100" s="562"/>
      <c r="T100" s="562"/>
      <c r="U100" s="562"/>
      <c r="V100" s="562"/>
      <c r="W100" s="562"/>
      <c r="X100" s="562"/>
      <c r="Y100" s="562"/>
      <c r="Z100" s="562"/>
      <c r="AA100" s="562"/>
      <c r="AB100" s="562"/>
      <c r="AC100" s="562"/>
      <c r="AD100" s="562"/>
      <c r="AE100" s="562"/>
      <c r="AF100" s="562"/>
      <c r="AG100" s="562"/>
      <c r="AH100" s="562"/>
      <c r="AI100" s="562"/>
      <c r="AJ100" s="562"/>
      <c r="AK100" s="562"/>
      <c r="AL100" s="562"/>
      <c r="AM100" s="562"/>
      <c r="AN100" s="562"/>
      <c r="AO100" s="562"/>
      <c r="AP100" s="562"/>
      <c r="AQ100" s="562"/>
      <c r="AR100" s="562"/>
      <c r="AS100" s="562"/>
      <c r="AT100" s="562"/>
      <c r="AU100" s="562"/>
      <c r="AV100" s="562"/>
      <c r="AW100" s="562"/>
      <c r="AX100" s="562"/>
      <c r="AY100" s="562"/>
      <c r="BA100" s="237"/>
      <c r="BB100" s="154"/>
      <c r="BC100" s="322"/>
      <c r="BD100" s="302"/>
      <c r="BE100" s="302"/>
      <c r="BF100" s="302"/>
      <c r="BG100" s="323"/>
      <c r="BH100" s="330"/>
      <c r="BI100" s="302"/>
      <c r="BJ100" s="302"/>
      <c r="BK100" s="302"/>
      <c r="BL100" s="323"/>
      <c r="BM100" s="330"/>
      <c r="BN100" s="302"/>
      <c r="BO100" s="302"/>
      <c r="BP100" s="302"/>
      <c r="BQ100" s="323"/>
    </row>
    <row r="101" s="585" customFormat="true" ht="15" customHeight="true" x14ac:dyDescent="0.2">
      <c r="A101" s="695"/>
      <c r="B101" s="1631"/>
      <c r="C101" s="808"/>
      <c r="D101" s="809"/>
      <c r="E101" s="809"/>
      <c r="F101" s="809"/>
      <c r="G101" s="810"/>
      <c r="H101" s="811"/>
      <c r="I101" s="809"/>
      <c r="J101" s="809"/>
      <c r="K101" s="809"/>
      <c r="L101" s="812"/>
      <c r="M101" s="808"/>
      <c r="N101" s="809"/>
      <c r="O101" s="809"/>
      <c r="P101" s="809"/>
      <c r="Q101" s="812"/>
      <c r="R101" s="562"/>
      <c r="S101" s="562"/>
      <c r="T101" s="562"/>
      <c r="U101" s="562"/>
      <c r="V101" s="562"/>
      <c r="W101" s="562"/>
      <c r="X101" s="562"/>
      <c r="Y101" s="562"/>
      <c r="Z101" s="562"/>
      <c r="AA101" s="562"/>
      <c r="AB101" s="562"/>
      <c r="AC101" s="562"/>
      <c r="AD101" s="562"/>
      <c r="AE101" s="562"/>
      <c r="AF101" s="562"/>
      <c r="AG101" s="562"/>
      <c r="AH101" s="562"/>
      <c r="AI101" s="562"/>
      <c r="AJ101" s="562"/>
      <c r="AK101" s="562"/>
      <c r="AL101" s="562"/>
      <c r="AM101" s="562"/>
      <c r="AN101" s="562"/>
      <c r="AO101" s="562"/>
      <c r="AP101" s="562"/>
      <c r="AQ101" s="562"/>
      <c r="AR101" s="562"/>
      <c r="AS101" s="562"/>
      <c r="AT101" s="562"/>
      <c r="AU101" s="562"/>
      <c r="AV101" s="562"/>
      <c r="AW101" s="562"/>
      <c r="AX101" s="562"/>
      <c r="AY101" s="562"/>
      <c r="BA101" s="237"/>
      <c r="BB101" s="154"/>
      <c r="BC101" s="322"/>
      <c r="BD101" s="302"/>
      <c r="BE101" s="302"/>
      <c r="BF101" s="302"/>
      <c r="BG101" s="323"/>
      <c r="BH101" s="330"/>
      <c r="BI101" s="302"/>
      <c r="BJ101" s="302"/>
      <c r="BK101" s="302"/>
      <c r="BL101" s="323"/>
      <c r="BM101" s="330"/>
      <c r="BN101" s="302"/>
      <c r="BO101" s="302"/>
      <c r="BP101" s="302"/>
      <c r="BQ101" s="323"/>
    </row>
    <row r="102" s="585" customFormat="true" ht="15" customHeight="true" x14ac:dyDescent="0.2">
      <c r="A102" s="945"/>
      <c r="B102" s="1631"/>
      <c r="C102" s="808"/>
      <c r="D102" s="809"/>
      <c r="E102" s="809"/>
      <c r="F102" s="809"/>
      <c r="G102" s="810"/>
      <c r="H102" s="811"/>
      <c r="I102" s="809"/>
      <c r="J102" s="809"/>
      <c r="K102" s="809"/>
      <c r="L102" s="812"/>
      <c r="M102" s="808"/>
      <c r="N102" s="809"/>
      <c r="O102" s="809"/>
      <c r="P102" s="809"/>
      <c r="Q102" s="812"/>
      <c r="R102" s="562"/>
      <c r="S102" s="562"/>
      <c r="T102" s="562"/>
      <c r="U102" s="562"/>
      <c r="V102" s="562"/>
      <c r="W102" s="562"/>
      <c r="X102" s="562"/>
      <c r="Y102" s="562"/>
      <c r="Z102" s="562"/>
      <c r="AA102" s="562"/>
      <c r="AB102" s="562"/>
      <c r="AC102" s="562"/>
      <c r="AD102" s="562"/>
      <c r="AE102" s="562"/>
      <c r="AF102" s="562"/>
      <c r="AG102" s="562"/>
      <c r="AH102" s="562"/>
      <c r="AI102" s="562"/>
      <c r="AJ102" s="562"/>
      <c r="AK102" s="562"/>
      <c r="AL102" s="562"/>
      <c r="AM102" s="562"/>
      <c r="AN102" s="562"/>
      <c r="AO102" s="562"/>
      <c r="AP102" s="562"/>
      <c r="AQ102" s="562"/>
      <c r="AR102" s="562"/>
      <c r="AS102" s="562"/>
      <c r="AT102" s="562"/>
      <c r="AU102" s="562"/>
      <c r="AV102" s="562"/>
      <c r="AW102" s="562"/>
      <c r="AX102" s="562"/>
      <c r="AY102" s="562"/>
      <c r="BA102" s="237"/>
      <c r="BB102" s="154"/>
      <c r="BC102" s="322"/>
      <c r="BD102" s="302"/>
      <c r="BE102" s="302"/>
      <c r="BF102" s="302"/>
      <c r="BG102" s="323"/>
      <c r="BH102" s="330"/>
      <c r="BI102" s="302"/>
      <c r="BJ102" s="302"/>
      <c r="BK102" s="302"/>
      <c r="BL102" s="323"/>
      <c r="BM102" s="330"/>
      <c r="BN102" s="302"/>
      <c r="BO102" s="302"/>
      <c r="BP102" s="302"/>
      <c r="BQ102" s="323"/>
    </row>
    <row r="103" s="585" customFormat="true" ht="15" customHeight="true" x14ac:dyDescent="0.2">
      <c r="A103" s="945"/>
      <c r="B103" s="1631"/>
      <c r="C103" s="808"/>
      <c r="D103" s="809"/>
      <c r="E103" s="809"/>
      <c r="F103" s="809"/>
      <c r="G103" s="810"/>
      <c r="H103" s="811"/>
      <c r="I103" s="809"/>
      <c r="J103" s="809"/>
      <c r="K103" s="809"/>
      <c r="L103" s="812"/>
      <c r="M103" s="808"/>
      <c r="N103" s="809"/>
      <c r="O103" s="809"/>
      <c r="P103" s="809"/>
      <c r="Q103" s="812"/>
      <c r="R103" s="562"/>
      <c r="S103" s="562"/>
      <c r="T103" s="562"/>
      <c r="U103" s="562"/>
      <c r="V103" s="562"/>
      <c r="W103" s="562"/>
      <c r="X103" s="562"/>
      <c r="Y103" s="562"/>
      <c r="Z103" s="562"/>
      <c r="AA103" s="562"/>
      <c r="AB103" s="562"/>
      <c r="AC103" s="562"/>
      <c r="AD103" s="562"/>
      <c r="AE103" s="562"/>
      <c r="AF103" s="562"/>
      <c r="AG103" s="562"/>
      <c r="AH103" s="562"/>
      <c r="AI103" s="562"/>
      <c r="AJ103" s="562"/>
      <c r="AK103" s="562"/>
      <c r="AL103" s="562"/>
      <c r="AM103" s="562"/>
      <c r="AN103" s="562"/>
      <c r="AO103" s="562"/>
      <c r="AP103" s="562"/>
      <c r="AQ103" s="562"/>
      <c r="AR103" s="562"/>
      <c r="AS103" s="562"/>
      <c r="AT103" s="562"/>
      <c r="AU103" s="562"/>
      <c r="AV103" s="562"/>
      <c r="AW103" s="562"/>
      <c r="AX103" s="562"/>
      <c r="AY103" s="562"/>
      <c r="BA103" s="237"/>
      <c r="BB103" s="154"/>
      <c r="BC103" s="322"/>
      <c r="BD103" s="302"/>
      <c r="BE103" s="302"/>
      <c r="BF103" s="302"/>
      <c r="BG103" s="323"/>
      <c r="BH103" s="330"/>
      <c r="BI103" s="302"/>
      <c r="BJ103" s="302"/>
      <c r="BK103" s="302"/>
      <c r="BL103" s="323"/>
      <c r="BM103" s="330"/>
      <c r="BN103" s="302"/>
      <c r="BO103" s="302"/>
      <c r="BP103" s="302"/>
      <c r="BQ103" s="323"/>
    </row>
    <row r="104" s="585" customFormat="true" ht="15" customHeight="true" x14ac:dyDescent="0.2">
      <c r="A104" s="945"/>
      <c r="B104" s="1631"/>
      <c r="C104" s="808"/>
      <c r="D104" s="809"/>
      <c r="E104" s="809"/>
      <c r="F104" s="809"/>
      <c r="G104" s="810"/>
      <c r="H104" s="811"/>
      <c r="I104" s="809"/>
      <c r="J104" s="809"/>
      <c r="K104" s="809"/>
      <c r="L104" s="812"/>
      <c r="M104" s="808"/>
      <c r="N104" s="809"/>
      <c r="O104" s="809"/>
      <c r="P104" s="809"/>
      <c r="Q104" s="812"/>
      <c r="R104" s="562"/>
      <c r="S104" s="562"/>
      <c r="T104" s="562"/>
      <c r="U104" s="562"/>
      <c r="V104" s="562"/>
      <c r="W104" s="562"/>
      <c r="X104" s="562"/>
      <c r="Y104" s="562"/>
      <c r="Z104" s="562"/>
      <c r="AA104" s="562"/>
      <c r="AB104" s="562"/>
      <c r="AC104" s="562"/>
      <c r="AD104" s="562"/>
      <c r="AE104" s="562"/>
      <c r="AF104" s="562"/>
      <c r="AG104" s="562"/>
      <c r="AH104" s="562"/>
      <c r="AI104" s="562"/>
      <c r="AJ104" s="562"/>
      <c r="AK104" s="562"/>
      <c r="AL104" s="562"/>
      <c r="AM104" s="562"/>
      <c r="AN104" s="562"/>
      <c r="AO104" s="562"/>
      <c r="AP104" s="562"/>
      <c r="AQ104" s="562"/>
      <c r="AR104" s="562"/>
      <c r="AS104" s="562"/>
      <c r="AT104" s="562"/>
      <c r="AU104" s="562"/>
      <c r="AV104" s="562"/>
      <c r="AW104" s="562"/>
      <c r="AX104" s="562"/>
      <c r="AY104" s="562"/>
      <c r="BA104" s="237"/>
      <c r="BB104" s="154"/>
      <c r="BC104" s="322"/>
      <c r="BD104" s="302"/>
      <c r="BE104" s="302"/>
      <c r="BF104" s="302"/>
      <c r="BG104" s="323"/>
      <c r="BH104" s="330"/>
      <c r="BI104" s="302"/>
      <c r="BJ104" s="302"/>
      <c r="BK104" s="302"/>
      <c r="BL104" s="323"/>
      <c r="BM104" s="330"/>
      <c r="BN104" s="302"/>
      <c r="BO104" s="302"/>
      <c r="BP104" s="302"/>
      <c r="BQ104" s="323"/>
    </row>
    <row r="105" s="585" customFormat="true" ht="15" customHeight="true" x14ac:dyDescent="0.2">
      <c r="A105" s="715"/>
      <c r="B105" s="1632"/>
      <c r="C105" s="813"/>
      <c r="D105" s="814"/>
      <c r="E105" s="814"/>
      <c r="F105" s="814"/>
      <c r="G105" s="815"/>
      <c r="H105" s="816"/>
      <c r="I105" s="814"/>
      <c r="J105" s="814"/>
      <c r="K105" s="814"/>
      <c r="L105" s="817"/>
      <c r="M105" s="813"/>
      <c r="N105" s="814"/>
      <c r="O105" s="814"/>
      <c r="P105" s="814"/>
      <c r="Q105" s="817"/>
      <c r="R105" s="562"/>
      <c r="S105" s="562"/>
      <c r="T105" s="562"/>
      <c r="U105" s="562"/>
      <c r="V105" s="562"/>
      <c r="W105" s="562"/>
      <c r="X105" s="562"/>
      <c r="Y105" s="562"/>
      <c r="Z105" s="562"/>
      <c r="AA105" s="562"/>
      <c r="AB105" s="562"/>
      <c r="AC105" s="562"/>
      <c r="AD105" s="562"/>
      <c r="AE105" s="562"/>
      <c r="AF105" s="562"/>
      <c r="AG105" s="562"/>
      <c r="AH105" s="562"/>
      <c r="AI105" s="562"/>
      <c r="AJ105" s="562"/>
      <c r="AK105" s="562"/>
      <c r="AL105" s="562"/>
      <c r="AM105" s="562"/>
      <c r="AN105" s="562"/>
      <c r="AO105" s="562"/>
      <c r="AP105" s="562"/>
      <c r="AQ105" s="562"/>
      <c r="AR105" s="562"/>
      <c r="AS105" s="562"/>
      <c r="AT105" s="562"/>
      <c r="AU105" s="562"/>
      <c r="AV105" s="562"/>
      <c r="AW105" s="562"/>
      <c r="AX105" s="562"/>
      <c r="AY105" s="562"/>
      <c r="BA105" s="237"/>
      <c r="BB105" s="154"/>
      <c r="BC105" s="324"/>
      <c r="BD105" s="325"/>
      <c r="BE105" s="325"/>
      <c r="BF105" s="325"/>
      <c r="BG105" s="326"/>
      <c r="BH105" s="331"/>
      <c r="BI105" s="325"/>
      <c r="BJ105" s="325"/>
      <c r="BK105" s="325"/>
      <c r="BL105" s="326"/>
      <c r="BM105" s="331"/>
      <c r="BN105" s="325"/>
      <c r="BO105" s="325"/>
      <c r="BP105" s="325"/>
      <c r="BQ105" s="326"/>
    </row>
    <row r="106" s="585" customFormat="true" ht="250.15" customHeight="true" x14ac:dyDescent="0.2">
      <c r="A106" s="400"/>
      <c r="B106" s="1633"/>
      <c r="C106" s="593"/>
      <c r="D106" s="593"/>
      <c r="E106" s="593"/>
      <c r="F106" s="593"/>
      <c r="G106" s="593"/>
      <c r="H106" s="593"/>
      <c r="I106" s="593"/>
      <c r="J106" s="593"/>
      <c r="K106" s="593"/>
      <c r="L106" s="593"/>
      <c r="M106" s="593"/>
      <c r="N106" s="593"/>
      <c r="O106" s="593"/>
      <c r="P106" s="593"/>
      <c r="Q106" s="593"/>
      <c r="R106" s="587"/>
      <c r="S106" s="587"/>
      <c r="T106" s="587"/>
      <c r="U106" s="587"/>
      <c r="V106" s="587"/>
      <c r="W106" s="587"/>
      <c r="X106" s="587"/>
      <c r="Y106" s="587"/>
      <c r="Z106" s="587"/>
      <c r="AA106" s="587"/>
      <c r="AB106" s="587"/>
      <c r="AC106" s="587"/>
      <c r="AD106" s="587"/>
      <c r="AE106" s="587"/>
      <c r="AF106" s="587"/>
      <c r="AG106" s="587"/>
      <c r="AH106" s="587"/>
      <c r="AI106" s="587"/>
      <c r="AJ106" s="587"/>
      <c r="AK106" s="587"/>
      <c r="AL106" s="587"/>
      <c r="AM106" s="587"/>
      <c r="AN106" s="587"/>
      <c r="AO106" s="587"/>
      <c r="AP106" s="587"/>
      <c r="AQ106" s="587"/>
      <c r="AR106" s="587"/>
      <c r="AS106" s="587"/>
      <c r="AT106" s="587"/>
      <c r="AU106" s="587"/>
      <c r="AV106" s="587"/>
      <c r="AW106" s="587"/>
      <c r="AX106" s="587"/>
      <c r="AY106" s="587"/>
      <c r="BA106" s="298"/>
      <c r="BB106" s="299"/>
      <c r="BC106" s="299"/>
      <c r="BD106" s="299"/>
      <c r="BE106" s="299"/>
      <c r="BF106" s="299"/>
      <c r="BG106" s="299"/>
      <c r="BH106" s="299"/>
      <c r="BI106" s="299"/>
      <c r="BJ106" s="299"/>
      <c r="BK106" s="299"/>
      <c r="BL106" s="299"/>
      <c r="BM106" s="299"/>
      <c r="BN106" s="299"/>
      <c r="BO106" s="299"/>
      <c r="BP106" s="299"/>
      <c r="BQ106" s="299"/>
    </row>
    <row r="107" s="396" customFormat="true" ht="18" customHeight="true" x14ac:dyDescent="0.2">
      <c r="A107" s="400"/>
      <c r="B107" s="1634"/>
      <c r="C107" s="401"/>
      <c r="D107" s="401"/>
      <c r="E107" s="401"/>
      <c r="F107" s="401"/>
      <c r="G107" s="401"/>
      <c r="H107" s="401"/>
      <c r="I107" s="401"/>
      <c r="J107" s="401"/>
      <c r="K107" s="401"/>
      <c r="L107" s="401"/>
      <c r="M107" s="401"/>
      <c r="N107" s="401"/>
      <c r="O107" s="401"/>
      <c r="P107" s="401"/>
      <c r="Q107" s="401"/>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49"/>
      <c r="AM107" s="549"/>
      <c r="AN107" s="549"/>
      <c r="AO107" s="549"/>
      <c r="AP107" s="549"/>
      <c r="AQ107" s="549"/>
      <c r="AR107" s="549"/>
      <c r="AS107" s="549"/>
      <c r="AT107" s="549"/>
      <c r="AU107" s="549"/>
      <c r="AV107" s="549"/>
      <c r="AW107" s="549"/>
      <c r="AX107" s="549"/>
      <c r="AY107" s="549"/>
      <c r="BA107" s="111"/>
      <c r="BB107" s="134"/>
      <c r="BC107" s="111"/>
      <c r="BD107" s="111"/>
      <c r="BE107" s="111"/>
      <c r="BF107" s="111"/>
      <c r="BG107" s="111"/>
      <c r="BH107" s="111"/>
      <c r="BI107" s="111"/>
      <c r="BJ107" s="111"/>
      <c r="BK107" s="111"/>
      <c r="BL107" s="111"/>
      <c r="BM107" s="111"/>
      <c r="BN107" s="111"/>
      <c r="BO107" s="111"/>
      <c r="BP107" s="111"/>
      <c r="BQ107" s="111"/>
    </row>
    <row r="108" s="396" customFormat="true" ht="22.5" customHeight="true" x14ac:dyDescent="0.35">
      <c r="A108" s="1834" t="str">
        <f>A1026</f>
        <v>South Africa</v>
      </c>
      <c r="B108" s="1835"/>
      <c r="C108" s="402"/>
      <c r="D108" s="402"/>
      <c r="E108" s="402"/>
      <c r="F108" s="402"/>
      <c r="G108" s="402"/>
      <c r="H108" s="402"/>
      <c r="I108" s="402"/>
      <c r="J108" s="402"/>
      <c r="K108" s="402"/>
      <c r="L108" s="402"/>
      <c r="M108" s="402"/>
      <c r="N108" s="402"/>
      <c r="O108" s="402"/>
      <c r="P108" s="402"/>
      <c r="Q108" s="402"/>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49"/>
      <c r="AM108" s="549"/>
      <c r="AN108" s="549"/>
      <c r="AO108" s="549"/>
      <c r="AP108" s="549"/>
      <c r="AQ108" s="549"/>
      <c r="AR108" s="549"/>
      <c r="AS108" s="549"/>
      <c r="AT108" s="549"/>
      <c r="AU108" s="549"/>
      <c r="AV108" s="549"/>
      <c r="AW108" s="549"/>
      <c r="AX108" s="549"/>
      <c r="AY108" s="549"/>
      <c r="BA108" s="111"/>
      <c r="BB108" s="134"/>
      <c r="BC108" s="111"/>
      <c r="BD108" s="111"/>
      <c r="BE108" s="111"/>
      <c r="BF108" s="111"/>
      <c r="BG108" s="111"/>
      <c r="BH108" s="111"/>
      <c r="BI108" s="111"/>
      <c r="BJ108" s="111"/>
      <c r="BK108" s="111"/>
      <c r="BL108" s="111"/>
      <c r="BM108" s="111"/>
      <c r="BN108" s="111"/>
      <c r="BO108" s="111"/>
      <c r="BP108" s="111"/>
      <c r="BQ108" s="111"/>
    </row>
    <row r="109" s="396" customFormat="true" ht="22.5" customHeight="true" x14ac:dyDescent="0.35">
      <c r="A109" s="138" t="str">
        <f>A1034</f>
        <v>2003</v>
      </c>
      <c r="B109" s="1635"/>
      <c r="C109" s="402"/>
      <c r="D109" s="402"/>
      <c r="E109" s="402"/>
      <c r="F109" s="402"/>
      <c r="G109" s="402"/>
      <c r="H109" s="402"/>
      <c r="I109" s="402"/>
      <c r="J109" s="402"/>
      <c r="K109" s="402"/>
      <c r="L109" s="402"/>
      <c r="M109" s="402"/>
      <c r="N109" s="402"/>
      <c r="O109" s="402"/>
      <c r="P109" s="402"/>
      <c r="Q109" s="402"/>
      <c r="R109" s="549"/>
      <c r="S109" s="549"/>
      <c r="T109" s="549"/>
      <c r="U109" s="549"/>
      <c r="V109" s="549"/>
      <c r="W109" s="549"/>
      <c r="X109" s="549"/>
      <c r="Y109" s="549"/>
      <c r="Z109" s="549"/>
      <c r="AA109" s="549"/>
      <c r="AB109" s="549"/>
      <c r="AC109" s="549"/>
      <c r="AD109" s="549"/>
      <c r="AE109" s="549"/>
      <c r="AF109" s="549"/>
      <c r="AG109" s="549"/>
      <c r="AH109" s="549"/>
      <c r="AI109" s="549"/>
      <c r="AJ109" s="549"/>
      <c r="AK109" s="549"/>
      <c r="AL109" s="549"/>
      <c r="AM109" s="549"/>
      <c r="AN109" s="549"/>
      <c r="AO109" s="549"/>
      <c r="AP109" s="549"/>
      <c r="AQ109" s="549"/>
      <c r="AR109" s="549"/>
      <c r="AS109" s="549"/>
      <c r="AT109" s="549"/>
      <c r="AU109" s="549"/>
      <c r="AV109" s="549"/>
      <c r="AW109" s="549"/>
      <c r="AX109" s="549"/>
      <c r="AY109" s="549"/>
      <c r="BA109" s="111"/>
      <c r="BB109" s="134"/>
      <c r="BC109" s="111"/>
      <c r="BD109" s="111"/>
      <c r="BE109" s="111"/>
      <c r="BF109" s="111"/>
      <c r="BG109" s="111"/>
      <c r="BH109" s="111"/>
      <c r="BI109" s="111"/>
      <c r="BJ109" s="111"/>
      <c r="BK109" s="111"/>
      <c r="BL109" s="111"/>
      <c r="BM109" s="111"/>
      <c r="BN109" s="111"/>
      <c r="BO109" s="111"/>
      <c r="BP109" s="111"/>
      <c r="BQ109" s="111"/>
    </row>
    <row r="110" s="396" customFormat="true" ht="22.5" customHeight="true" x14ac:dyDescent="0.35">
      <c r="A110" s="140" t="s">
        <v>98</v>
      </c>
      <c r="B110" s="1636"/>
      <c r="C110" s="402"/>
      <c r="D110" s="402"/>
      <c r="E110" s="402"/>
      <c r="F110" s="402"/>
      <c r="G110" s="402"/>
      <c r="H110" s="402"/>
      <c r="I110" s="402"/>
      <c r="J110" s="402"/>
      <c r="K110" s="402"/>
      <c r="L110" s="402"/>
      <c r="M110" s="402"/>
      <c r="N110" s="402"/>
      <c r="O110" s="402"/>
      <c r="P110" s="402"/>
      <c r="Q110" s="402"/>
      <c r="R110" s="549"/>
      <c r="S110" s="549"/>
      <c r="T110" s="549"/>
      <c r="U110" s="549"/>
      <c r="V110" s="549"/>
      <c r="W110" s="549"/>
      <c r="X110" s="549"/>
      <c r="Y110" s="549"/>
      <c r="Z110" s="549"/>
      <c r="AA110" s="549"/>
      <c r="AB110" s="549"/>
      <c r="AC110" s="549"/>
      <c r="AD110" s="549"/>
      <c r="AE110" s="549"/>
      <c r="AF110" s="549"/>
      <c r="AG110" s="549"/>
      <c r="AH110" s="549"/>
      <c r="AI110" s="549"/>
      <c r="AJ110" s="549"/>
      <c r="AK110" s="549"/>
      <c r="AL110" s="549"/>
      <c r="AM110" s="549"/>
      <c r="AN110" s="549"/>
      <c r="AO110" s="549"/>
      <c r="AP110" s="549"/>
      <c r="AQ110" s="549"/>
      <c r="AR110" s="549"/>
      <c r="AS110" s="549"/>
      <c r="AT110" s="549"/>
      <c r="AU110" s="549"/>
      <c r="AV110" s="549"/>
      <c r="AW110" s="549"/>
      <c r="AX110" s="549"/>
      <c r="AY110" s="549"/>
      <c r="BA110" s="111"/>
      <c r="BB110" s="134"/>
      <c r="BC110" s="111"/>
      <c r="BD110" s="111"/>
      <c r="BE110" s="111"/>
      <c r="BF110" s="111"/>
      <c r="BG110" s="111"/>
      <c r="BH110" s="111"/>
      <c r="BI110" s="111"/>
      <c r="BJ110" s="111"/>
      <c r="BK110" s="111"/>
      <c r="BL110" s="111"/>
      <c r="BM110" s="111"/>
      <c r="BN110" s="111"/>
      <c r="BO110" s="111"/>
      <c r="BP110" s="111"/>
      <c r="BQ110" s="111"/>
    </row>
    <row r="111" s="396" customFormat="true" ht="20.1" customHeight="true" x14ac:dyDescent="0.35">
      <c r="A111" s="142" t="s">
        <v>96</v>
      </c>
      <c r="B111" s="1635"/>
      <c r="C111" s="402"/>
      <c r="D111" s="402"/>
      <c r="E111" s="402"/>
      <c r="F111" s="402"/>
      <c r="G111" s="402"/>
      <c r="H111" s="402"/>
      <c r="I111" s="402"/>
      <c r="J111" s="402"/>
      <c r="K111" s="402"/>
      <c r="L111" s="402"/>
      <c r="M111" s="402"/>
      <c r="N111" s="402"/>
      <c r="O111" s="402"/>
      <c r="P111" s="402"/>
      <c r="Q111" s="402"/>
      <c r="R111" s="549"/>
      <c r="S111" s="549"/>
      <c r="T111" s="549"/>
      <c r="U111" s="549"/>
      <c r="V111" s="549"/>
      <c r="W111" s="549"/>
      <c r="X111" s="549"/>
      <c r="Y111" s="549"/>
      <c r="Z111" s="549"/>
      <c r="AA111" s="549"/>
      <c r="AB111" s="549"/>
      <c r="AC111" s="549"/>
      <c r="AD111" s="549"/>
      <c r="AE111" s="549"/>
      <c r="AF111" s="549"/>
      <c r="AG111" s="549"/>
      <c r="AH111" s="549"/>
      <c r="AI111" s="549"/>
      <c r="AJ111" s="549"/>
      <c r="AK111" s="549"/>
      <c r="AL111" s="549"/>
      <c r="AM111" s="549"/>
      <c r="AN111" s="549"/>
      <c r="AO111" s="549"/>
      <c r="AP111" s="549"/>
      <c r="AQ111" s="549"/>
      <c r="AR111" s="549"/>
      <c r="AS111" s="549"/>
      <c r="AT111" s="549"/>
      <c r="AU111" s="549"/>
      <c r="AV111" s="549"/>
      <c r="AW111" s="549"/>
      <c r="AX111" s="549"/>
      <c r="AY111" s="549"/>
      <c r="BA111" s="111"/>
      <c r="BB111" s="134"/>
      <c r="BC111" s="111"/>
      <c r="BD111" s="111"/>
      <c r="BE111" s="111"/>
      <c r="BF111" s="111"/>
      <c r="BG111" s="111"/>
      <c r="BH111" s="111"/>
      <c r="BI111" s="111"/>
      <c r="BJ111" s="111"/>
      <c r="BK111" s="111"/>
      <c r="BL111" s="111"/>
      <c r="BM111" s="111"/>
      <c r="BN111" s="111"/>
      <c r="BO111" s="111"/>
      <c r="BP111" s="111"/>
      <c r="BQ111" s="111"/>
    </row>
    <row r="112" s="396" customFormat="true" ht="15" customHeight="true" x14ac:dyDescent="0.2">
      <c r="A112" s="394" t="s">
        <v>97</v>
      </c>
      <c r="B112" s="1637"/>
      <c r="C112" s="402"/>
      <c r="D112" s="402"/>
      <c r="E112" s="402"/>
      <c r="F112" s="402"/>
      <c r="G112" s="402"/>
      <c r="H112" s="402"/>
      <c r="I112" s="402"/>
      <c r="J112" s="402"/>
      <c r="K112" s="402"/>
      <c r="L112" s="402"/>
      <c r="M112" s="402"/>
      <c r="N112" s="402"/>
      <c r="O112" s="402"/>
      <c r="P112" s="402"/>
      <c r="Q112" s="402"/>
      <c r="R112" s="549"/>
      <c r="S112" s="549"/>
      <c r="T112" s="549"/>
      <c r="U112" s="549"/>
      <c r="V112" s="549"/>
      <c r="W112" s="549"/>
      <c r="X112" s="549"/>
      <c r="Y112" s="549"/>
      <c r="Z112" s="549"/>
      <c r="AA112" s="549"/>
      <c r="AB112" s="549"/>
      <c r="AC112" s="549"/>
      <c r="AD112" s="549"/>
      <c r="AE112" s="549"/>
      <c r="AF112" s="549"/>
      <c r="AG112" s="549"/>
      <c r="AH112" s="549"/>
      <c r="AI112" s="549"/>
      <c r="AJ112" s="549"/>
      <c r="AK112" s="549"/>
      <c r="AL112" s="549"/>
      <c r="AM112" s="549"/>
      <c r="AN112" s="549"/>
      <c r="AO112" s="549"/>
      <c r="AP112" s="549"/>
      <c r="AQ112" s="549"/>
      <c r="AR112" s="549"/>
      <c r="AS112" s="549"/>
      <c r="AT112" s="549"/>
      <c r="AU112" s="549"/>
      <c r="AV112" s="549"/>
      <c r="AW112" s="549"/>
      <c r="AX112" s="549"/>
      <c r="AY112" s="549"/>
      <c r="BA112" s="111"/>
      <c r="BB112" s="134"/>
      <c r="BC112" s="111"/>
      <c r="BD112" s="111"/>
      <c r="BE112" s="111"/>
      <c r="BF112" s="111"/>
      <c r="BG112" s="111"/>
      <c r="BH112" s="111"/>
      <c r="BI112" s="111"/>
      <c r="BJ112" s="111"/>
      <c r="BK112" s="111"/>
      <c r="BL112" s="111"/>
      <c r="BM112" s="111"/>
      <c r="BN112" s="111"/>
      <c r="BO112" s="111"/>
      <c r="BP112" s="111"/>
      <c r="BQ112" s="111"/>
    </row>
    <row r="113" s="396" customFormat="true" ht="15" customHeight="true" x14ac:dyDescent="0.2">
      <c r="A113" s="146" t="s">
        <v>40</v>
      </c>
      <c r="B113" s="1638"/>
      <c r="C113" s="402"/>
      <c r="D113" s="402"/>
      <c r="E113" s="402"/>
      <c r="F113" s="402"/>
      <c r="G113" s="402"/>
      <c r="H113" s="402"/>
      <c r="I113" s="402"/>
      <c r="J113" s="402"/>
      <c r="K113" s="402"/>
      <c r="L113" s="402"/>
      <c r="M113" s="402"/>
      <c r="N113" s="402"/>
      <c r="O113" s="402"/>
      <c r="P113" s="402"/>
      <c r="Q113" s="402"/>
      <c r="R113" s="549"/>
      <c r="S113" s="549"/>
      <c r="T113" s="549"/>
      <c r="U113" s="549"/>
      <c r="V113" s="549"/>
      <c r="W113" s="549"/>
      <c r="X113" s="549"/>
      <c r="Y113" s="549"/>
      <c r="Z113" s="549"/>
      <c r="AA113" s="549"/>
      <c r="AB113" s="549"/>
      <c r="AC113" s="549"/>
      <c r="AD113" s="549"/>
      <c r="AE113" s="549"/>
      <c r="AF113" s="549"/>
      <c r="AG113" s="549"/>
      <c r="AH113" s="549"/>
      <c r="AI113" s="549"/>
      <c r="AJ113" s="549"/>
      <c r="AK113" s="549"/>
      <c r="AL113" s="549"/>
      <c r="AM113" s="549"/>
      <c r="AN113" s="549"/>
      <c r="AO113" s="549"/>
      <c r="AP113" s="549"/>
      <c r="AQ113" s="549"/>
      <c r="AR113" s="549"/>
      <c r="AS113" s="549"/>
      <c r="AT113" s="549"/>
      <c r="AU113" s="549"/>
      <c r="AV113" s="549"/>
      <c r="AW113" s="549"/>
      <c r="AX113" s="549"/>
      <c r="AY113" s="549"/>
      <c r="BA113" s="111"/>
      <c r="BB113" s="134"/>
      <c r="BC113" s="111"/>
      <c r="BD113" s="111"/>
      <c r="BE113" s="111"/>
      <c r="BF113" s="111"/>
      <c r="BG113" s="111"/>
      <c r="BH113" s="111"/>
      <c r="BI113" s="111"/>
      <c r="BJ113" s="111"/>
      <c r="BK113" s="111"/>
      <c r="BL113" s="111"/>
      <c r="BM113" s="111"/>
      <c r="BN113" s="111"/>
      <c r="BO113" s="111"/>
      <c r="BP113" s="111"/>
      <c r="BQ113" s="111"/>
    </row>
    <row r="114" s="396" customFormat="true" ht="15" customHeight="true" x14ac:dyDescent="0.2">
      <c r="A114" s="144" t="s">
        <v>39</v>
      </c>
      <c r="B114" s="1638"/>
      <c r="C114" s="402"/>
      <c r="D114" s="402"/>
      <c r="E114" s="402"/>
      <c r="F114" s="402"/>
      <c r="G114" s="402"/>
      <c r="H114" s="402"/>
      <c r="I114" s="402"/>
      <c r="J114" s="402"/>
      <c r="K114" s="402"/>
      <c r="L114" s="402"/>
      <c r="M114" s="402"/>
      <c r="N114" s="402"/>
      <c r="O114" s="402"/>
      <c r="P114" s="402"/>
      <c r="Q114" s="402"/>
      <c r="R114" s="549"/>
      <c r="S114" s="549"/>
      <c r="T114" s="549"/>
      <c r="U114" s="549"/>
      <c r="V114" s="549"/>
      <c r="W114" s="549"/>
      <c r="X114" s="549"/>
      <c r="Y114" s="549"/>
      <c r="Z114" s="549"/>
      <c r="AA114" s="549"/>
      <c r="AB114" s="549"/>
      <c r="AC114" s="549"/>
      <c r="AD114" s="549"/>
      <c r="AE114" s="549"/>
      <c r="AF114" s="549"/>
      <c r="AG114" s="549"/>
      <c r="AH114" s="549"/>
      <c r="AI114" s="549"/>
      <c r="AJ114" s="549"/>
      <c r="AK114" s="549"/>
      <c r="AL114" s="549"/>
      <c r="AM114" s="549"/>
      <c r="AN114" s="549"/>
      <c r="AO114" s="549"/>
      <c r="AP114" s="549"/>
      <c r="AQ114" s="549"/>
      <c r="AR114" s="549"/>
      <c r="AS114" s="549"/>
      <c r="AT114" s="549"/>
      <c r="AU114" s="549"/>
      <c r="AV114" s="549"/>
      <c r="AW114" s="549"/>
      <c r="AX114" s="549"/>
      <c r="AY114" s="549"/>
      <c r="BA114" s="111"/>
      <c r="BB114" s="134"/>
      <c r="BC114" s="111"/>
      <c r="BD114" s="111"/>
      <c r="BE114" s="111"/>
      <c r="BF114" s="111"/>
      <c r="BG114" s="111"/>
      <c r="BH114" s="111"/>
      <c r="BI114" s="111"/>
      <c r="BJ114" s="111"/>
      <c r="BK114" s="111"/>
      <c r="BL114" s="111"/>
      <c r="BM114" s="111"/>
      <c r="BN114" s="111"/>
      <c r="BO114" s="111"/>
      <c r="BP114" s="111"/>
      <c r="BQ114" s="111"/>
    </row>
    <row r="115" s="396" customFormat="true" ht="15" customHeight="true" x14ac:dyDescent="0.2">
      <c r="A115" s="144" t="s">
        <v>133</v>
      </c>
      <c r="B115" s="1639" t="str">
        <f>A1025</f>
        <v>WHS03</v>
      </c>
      <c r="C115" s="402"/>
      <c r="D115" s="402"/>
      <c r="E115" s="402"/>
      <c r="F115" s="402"/>
      <c r="G115" s="402"/>
      <c r="H115" s="402"/>
      <c r="I115" s="402"/>
      <c r="J115" s="402"/>
      <c r="K115" s="402"/>
      <c r="L115" s="402"/>
      <c r="M115" s="402"/>
      <c r="N115" s="402"/>
      <c r="O115" s="402"/>
      <c r="P115" s="402"/>
      <c r="Q115" s="402"/>
      <c r="R115" s="549"/>
      <c r="S115" s="549"/>
      <c r="T115" s="549"/>
      <c r="U115" s="549"/>
      <c r="V115" s="549"/>
      <c r="W115" s="549"/>
      <c r="X115" s="549"/>
      <c r="Y115" s="549"/>
      <c r="Z115" s="549"/>
      <c r="AA115" s="549"/>
      <c r="AB115" s="549"/>
      <c r="AC115" s="549"/>
      <c r="AD115" s="549"/>
      <c r="AE115" s="549"/>
      <c r="AF115" s="549"/>
      <c r="AG115" s="549"/>
      <c r="AH115" s="549"/>
      <c r="AI115" s="549"/>
      <c r="AJ115" s="549"/>
      <c r="AK115" s="549"/>
      <c r="AL115" s="549"/>
      <c r="AM115" s="549"/>
      <c r="AN115" s="549"/>
      <c r="AO115" s="549"/>
      <c r="AP115" s="549"/>
      <c r="AQ115" s="549"/>
      <c r="AR115" s="549"/>
      <c r="AS115" s="549"/>
      <c r="AT115" s="549"/>
      <c r="AU115" s="549"/>
      <c r="AV115" s="549"/>
      <c r="AW115" s="549"/>
      <c r="AX115" s="549"/>
      <c r="AY115" s="549"/>
      <c r="BA115" s="111"/>
      <c r="BB115" s="134"/>
      <c r="BC115" s="111"/>
      <c r="BD115" s="111"/>
      <c r="BE115" s="111"/>
      <c r="BF115" s="111"/>
      <c r="BG115" s="111"/>
      <c r="BH115" s="111"/>
      <c r="BI115" s="111"/>
      <c r="BJ115" s="111"/>
      <c r="BK115" s="111"/>
      <c r="BL115" s="111"/>
      <c r="BM115" s="111"/>
      <c r="BN115" s="111"/>
      <c r="BO115" s="111"/>
      <c r="BP115" s="111"/>
      <c r="BQ115" s="111"/>
    </row>
    <row r="116" s="396" customFormat="true" ht="15" customHeight="true" x14ac:dyDescent="0.2">
      <c r="A116" s="590" t="s">
        <v>161</v>
      </c>
      <c r="B116" s="1603" t="s">
        <v>162</v>
      </c>
      <c r="C116" s="402"/>
      <c r="D116" s="402"/>
      <c r="E116" s="402"/>
      <c r="F116" s="402"/>
      <c r="G116" s="402"/>
      <c r="H116" s="402"/>
      <c r="I116" s="402"/>
      <c r="J116" s="402"/>
      <c r="K116" s="402"/>
      <c r="L116" s="402"/>
      <c r="M116" s="402"/>
      <c r="N116" s="402"/>
      <c r="O116" s="402"/>
      <c r="P116" s="402"/>
      <c r="Q116" s="402"/>
      <c r="R116" s="549"/>
      <c r="S116" s="549"/>
      <c r="T116" s="549"/>
      <c r="U116" s="549"/>
      <c r="V116" s="549"/>
      <c r="W116" s="549"/>
      <c r="X116" s="549"/>
      <c r="Y116" s="549"/>
      <c r="Z116" s="549"/>
      <c r="AA116" s="549"/>
      <c r="AB116" s="549"/>
      <c r="AC116" s="549"/>
      <c r="AD116" s="549"/>
      <c r="AE116" s="549"/>
      <c r="AF116" s="549"/>
      <c r="AG116" s="549"/>
      <c r="AH116" s="549"/>
      <c r="AI116" s="549"/>
      <c r="AJ116" s="549"/>
      <c r="AK116" s="549"/>
      <c r="AL116" s="549"/>
      <c r="AM116" s="549"/>
      <c r="AN116" s="549"/>
      <c r="AO116" s="549"/>
      <c r="AP116" s="549"/>
      <c r="AQ116" s="549"/>
      <c r="AR116" s="549"/>
      <c r="AS116" s="549"/>
      <c r="AT116" s="549"/>
      <c r="AU116" s="549"/>
      <c r="AV116" s="549"/>
      <c r="AW116" s="549"/>
      <c r="AX116" s="549"/>
      <c r="AY116" s="549"/>
      <c r="BA116" s="111"/>
      <c r="BB116" s="134"/>
      <c r="BC116" s="111"/>
      <c r="BD116" s="111"/>
      <c r="BE116" s="111"/>
      <c r="BF116" s="111"/>
      <c r="BG116" s="111"/>
      <c r="BH116" s="111"/>
      <c r="BI116" s="111"/>
      <c r="BJ116" s="111"/>
      <c r="BK116" s="111"/>
      <c r="BL116" s="111"/>
      <c r="BM116" s="111"/>
      <c r="BN116" s="111"/>
      <c r="BO116" s="111"/>
      <c r="BP116" s="111"/>
      <c r="BQ116" s="111"/>
    </row>
    <row r="117" s="396" customFormat="true" ht="15" customHeight="true" x14ac:dyDescent="0.2">
      <c r="A117" s="590" t="str">
        <f>B1029</f>
        <v/>
      </c>
      <c r="B117" s="1604"/>
      <c r="C117" s="402"/>
      <c r="D117" s="402"/>
      <c r="E117" s="402"/>
      <c r="F117" s="402"/>
      <c r="G117" s="402"/>
      <c r="H117" s="402"/>
      <c r="I117" s="402"/>
      <c r="J117" s="402"/>
      <c r="K117" s="402"/>
      <c r="L117" s="402"/>
      <c r="M117" s="402"/>
      <c r="N117" s="402"/>
      <c r="O117" s="402"/>
      <c r="P117" s="402"/>
      <c r="Q117" s="402"/>
      <c r="R117" s="549"/>
      <c r="S117" s="549"/>
      <c r="T117" s="549"/>
      <c r="U117" s="549"/>
      <c r="V117" s="549"/>
      <c r="W117" s="549"/>
      <c r="X117" s="549"/>
      <c r="Y117" s="549"/>
      <c r="Z117" s="549"/>
      <c r="AA117" s="549"/>
      <c r="AB117" s="549"/>
      <c r="AC117" s="549"/>
      <c r="AD117" s="549"/>
      <c r="AE117" s="549"/>
      <c r="AF117" s="549"/>
      <c r="AG117" s="549"/>
      <c r="AH117" s="549"/>
      <c r="AI117" s="549"/>
      <c r="AJ117" s="549"/>
      <c r="AK117" s="549"/>
      <c r="AL117" s="549"/>
      <c r="AM117" s="549"/>
      <c r="AN117" s="549"/>
      <c r="AO117" s="549"/>
      <c r="AP117" s="549"/>
      <c r="AQ117" s="549"/>
      <c r="AR117" s="549"/>
      <c r="AS117" s="549"/>
      <c r="AT117" s="549"/>
      <c r="AU117" s="549"/>
      <c r="AV117" s="549"/>
      <c r="AW117" s="549"/>
      <c r="AX117" s="549"/>
      <c r="AY117" s="549"/>
      <c r="BA117" s="111"/>
      <c r="BB117" s="134"/>
      <c r="BC117" s="111"/>
      <c r="BD117" s="111"/>
      <c r="BE117" s="111"/>
      <c r="BF117" s="111"/>
      <c r="BG117" s="111"/>
      <c r="BH117" s="111"/>
      <c r="BI117" s="111"/>
      <c r="BJ117" s="111"/>
      <c r="BK117" s="111"/>
      <c r="BL117" s="111"/>
      <c r="BM117" s="111"/>
      <c r="BN117" s="111"/>
      <c r="BO117" s="111"/>
      <c r="BP117" s="111"/>
      <c r="BQ117" s="111"/>
    </row>
    <row r="118" s="396" customFormat="true" ht="21" customHeight="true" x14ac:dyDescent="0.2">
      <c r="A118" s="591"/>
      <c r="B118" s="1603"/>
      <c r="C118" s="402"/>
      <c r="D118" s="402"/>
      <c r="E118" s="402"/>
      <c r="F118" s="402"/>
      <c r="G118" s="402"/>
      <c r="H118" s="402"/>
      <c r="I118" s="402"/>
      <c r="J118" s="402"/>
      <c r="K118" s="402"/>
      <c r="L118" s="402"/>
      <c r="M118" s="402"/>
      <c r="N118" s="402"/>
      <c r="O118" s="402"/>
      <c r="P118" s="402"/>
      <c r="Q118" s="402"/>
      <c r="R118" s="549"/>
      <c r="S118" s="549"/>
      <c r="T118" s="549"/>
      <c r="U118" s="549"/>
      <c r="V118" s="549"/>
      <c r="W118" s="549"/>
      <c r="X118" s="549"/>
      <c r="Y118" s="549"/>
      <c r="Z118" s="549"/>
      <c r="AA118" s="549"/>
      <c r="AB118" s="549"/>
      <c r="AC118" s="549"/>
      <c r="AD118" s="549"/>
      <c r="AE118" s="549"/>
      <c r="AF118" s="549"/>
      <c r="AG118" s="549"/>
      <c r="AH118" s="549"/>
      <c r="AI118" s="549"/>
      <c r="AJ118" s="549"/>
      <c r="AK118" s="549"/>
      <c r="AL118" s="549"/>
      <c r="AM118" s="549"/>
      <c r="AN118" s="549"/>
      <c r="AO118" s="549"/>
      <c r="AP118" s="549"/>
      <c r="AQ118" s="549"/>
      <c r="AR118" s="549"/>
      <c r="AS118" s="549"/>
      <c r="AT118" s="549"/>
      <c r="AU118" s="549"/>
      <c r="AV118" s="549"/>
      <c r="AW118" s="549"/>
      <c r="AX118" s="549"/>
      <c r="AY118" s="549"/>
      <c r="BA118" s="111"/>
      <c r="BB118" s="134"/>
      <c r="BC118" s="111"/>
      <c r="BD118" s="111"/>
      <c r="BE118" s="111"/>
      <c r="BF118" s="111"/>
      <c r="BG118" s="111"/>
      <c r="BH118" s="111"/>
      <c r="BI118" s="111"/>
      <c r="BJ118" s="111"/>
      <c r="BK118" s="111"/>
      <c r="BL118" s="111"/>
      <c r="BM118" s="111"/>
      <c r="BN118" s="111"/>
      <c r="BO118" s="111"/>
      <c r="BP118" s="111"/>
      <c r="BQ118" s="111"/>
    </row>
    <row r="119" s="396" customFormat="true" ht="15" customHeight="true" x14ac:dyDescent="0.2">
      <c r="A119" s="592"/>
      <c r="B119" s="1605"/>
      <c r="C119" s="402"/>
      <c r="D119" s="402"/>
      <c r="E119" s="402"/>
      <c r="F119" s="402"/>
      <c r="G119" s="402"/>
      <c r="H119" s="402"/>
      <c r="I119" s="402"/>
      <c r="J119" s="402"/>
      <c r="K119" s="402"/>
      <c r="L119" s="402"/>
      <c r="M119" s="402"/>
      <c r="N119" s="402"/>
      <c r="O119" s="402"/>
      <c r="P119" s="402"/>
      <c r="Q119" s="402"/>
      <c r="R119" s="549"/>
      <c r="S119" s="549"/>
      <c r="T119" s="549"/>
      <c r="U119" s="549"/>
      <c r="V119" s="549"/>
      <c r="W119" s="549"/>
      <c r="X119" s="549"/>
      <c r="Y119" s="549"/>
      <c r="Z119" s="549"/>
      <c r="AA119" s="549"/>
      <c r="AB119" s="549"/>
      <c r="AC119" s="549"/>
      <c r="AD119" s="549"/>
      <c r="AE119" s="549"/>
      <c r="AF119" s="549"/>
      <c r="AG119" s="549"/>
      <c r="AH119" s="549"/>
      <c r="AI119" s="549"/>
      <c r="AJ119" s="549"/>
      <c r="AK119" s="549"/>
      <c r="AL119" s="549"/>
      <c r="AM119" s="549"/>
      <c r="AN119" s="549"/>
      <c r="AO119" s="549"/>
      <c r="AP119" s="549"/>
      <c r="AQ119" s="549"/>
      <c r="AR119" s="549"/>
      <c r="AS119" s="549"/>
      <c r="AT119" s="549"/>
      <c r="AU119" s="549"/>
      <c r="AV119" s="549"/>
      <c r="AW119" s="549"/>
      <c r="AX119" s="549"/>
      <c r="AY119" s="549"/>
      <c r="BA119" s="111"/>
      <c r="BB119" s="134"/>
      <c r="BC119" s="111"/>
      <c r="BD119" s="111"/>
      <c r="BE119" s="111"/>
      <c r="BF119" s="111"/>
      <c r="BG119" s="111"/>
      <c r="BH119" s="111"/>
      <c r="BI119" s="111"/>
      <c r="BJ119" s="111"/>
      <c r="BK119" s="111"/>
      <c r="BL119" s="111"/>
      <c r="BM119" s="111"/>
      <c r="BN119" s="111"/>
      <c r="BO119" s="111"/>
      <c r="BP119" s="111"/>
      <c r="BQ119" s="111"/>
    </row>
    <row r="120" s="399" customFormat="true" ht="15" customHeight="true" x14ac:dyDescent="0.2">
      <c r="A120" s="116" t="s">
        <v>98</v>
      </c>
      <c r="B120" s="1640"/>
      <c r="C120" s="1872" t="s">
        <v>114</v>
      </c>
      <c r="D120" s="1873"/>
      <c r="E120" s="1873"/>
      <c r="F120" s="1873"/>
      <c r="G120" s="1874"/>
      <c r="H120" s="1875" t="s">
        <v>38</v>
      </c>
      <c r="I120" s="1876"/>
      <c r="J120" s="1876"/>
      <c r="K120" s="1876"/>
      <c r="L120" s="1877"/>
      <c r="M120" s="1878" t="s">
        <v>37</v>
      </c>
      <c r="N120" s="1879"/>
      <c r="O120" s="1879"/>
      <c r="P120" s="1879"/>
      <c r="Q120" s="1880"/>
      <c r="R120" s="558"/>
      <c r="S120" s="558"/>
      <c r="T120" s="558"/>
      <c r="U120" s="558"/>
      <c r="V120" s="558"/>
      <c r="W120" s="558"/>
      <c r="X120" s="562"/>
      <c r="Y120" s="562"/>
      <c r="Z120" s="562"/>
      <c r="AA120" s="562"/>
      <c r="AB120" s="562"/>
      <c r="AC120" s="562"/>
      <c r="AD120" s="562"/>
      <c r="AE120" s="562"/>
      <c r="AF120" s="562"/>
      <c r="AG120" s="562"/>
      <c r="AH120" s="562"/>
      <c r="AI120" s="562"/>
      <c r="AJ120" s="562"/>
      <c r="AK120" s="562"/>
      <c r="AL120" s="562"/>
      <c r="AM120" s="562"/>
      <c r="AN120" s="562"/>
      <c r="AO120" s="562"/>
      <c r="AP120" s="562"/>
      <c r="AQ120" s="562"/>
      <c r="AR120" s="562"/>
      <c r="AS120" s="562"/>
      <c r="AT120" s="562"/>
      <c r="AU120" s="562"/>
      <c r="AV120" s="562"/>
      <c r="AW120" s="562"/>
      <c r="AX120" s="562"/>
      <c r="AY120" s="562"/>
      <c r="BA120" s="217" t="s">
        <v>128</v>
      </c>
      <c r="BB120" s="116" t="s">
        <v>98</v>
      </c>
      <c r="BC120" s="1929" t="s">
        <v>114</v>
      </c>
      <c r="BD120" s="1930"/>
      <c r="BE120" s="1930"/>
      <c r="BF120" s="1930"/>
      <c r="BG120" s="1931"/>
      <c r="BH120" s="1932" t="s">
        <v>38</v>
      </c>
      <c r="BI120" s="1930"/>
      <c r="BJ120" s="1930"/>
      <c r="BK120" s="1930"/>
      <c r="BL120" s="1931"/>
      <c r="BM120" s="1932" t="s">
        <v>37</v>
      </c>
      <c r="BN120" s="1930"/>
      <c r="BO120" s="1930"/>
      <c r="BP120" s="1930"/>
      <c r="BQ120" s="1933"/>
    </row>
    <row r="121" s="399" customFormat="true" ht="12.75" x14ac:dyDescent="0.2">
      <c r="A121" s="187" t="s">
        <v>87</v>
      </c>
      <c r="B121" s="1641"/>
      <c r="C121" s="278" t="s">
        <v>0</v>
      </c>
      <c r="D121" s="279" t="s">
        <v>1</v>
      </c>
      <c r="E121" s="279" t="s">
        <v>2</v>
      </c>
      <c r="F121" s="279" t="s">
        <v>3</v>
      </c>
      <c r="G121" s="280" t="s">
        <v>4</v>
      </c>
      <c r="H121" s="268" t="s">
        <v>0</v>
      </c>
      <c r="I121" s="269" t="s">
        <v>1</v>
      </c>
      <c r="J121" s="269" t="s">
        <v>2</v>
      </c>
      <c r="K121" s="269" t="s">
        <v>3</v>
      </c>
      <c r="L121" s="270" t="s">
        <v>4</v>
      </c>
      <c r="M121" s="268" t="s">
        <v>0</v>
      </c>
      <c r="N121" s="269" t="s">
        <v>1</v>
      </c>
      <c r="O121" s="269" t="s">
        <v>2</v>
      </c>
      <c r="P121" s="269" t="s">
        <v>3</v>
      </c>
      <c r="Q121" s="270" t="s">
        <v>4</v>
      </c>
      <c r="R121" s="562"/>
      <c r="S121" s="562"/>
      <c r="T121" s="562"/>
      <c r="U121" s="562"/>
      <c r="V121" s="562"/>
      <c r="W121" s="562"/>
      <c r="X121" s="562"/>
      <c r="Y121" s="562"/>
      <c r="Z121" s="562"/>
      <c r="AA121" s="562"/>
      <c r="AB121" s="562"/>
      <c r="AC121" s="562"/>
      <c r="AD121" s="562"/>
      <c r="AE121" s="562"/>
      <c r="AF121" s="562"/>
      <c r="AG121" s="562"/>
      <c r="AH121" s="562"/>
      <c r="AI121" s="562"/>
      <c r="AJ121" s="562"/>
      <c r="AK121" s="562"/>
      <c r="AL121" s="562"/>
      <c r="AM121" s="562"/>
      <c r="AN121" s="562"/>
      <c r="AO121" s="562"/>
      <c r="AP121" s="562"/>
      <c r="AQ121" s="562"/>
      <c r="AR121" s="562"/>
      <c r="AS121" s="562"/>
      <c r="AT121" s="562"/>
      <c r="AU121" s="562"/>
      <c r="AV121" s="562"/>
      <c r="AW121" s="562"/>
      <c r="AX121" s="562"/>
      <c r="AY121" s="562"/>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row>
    <row r="122" s="399" customFormat="true" ht="15" customHeight="true" x14ac:dyDescent="0.2">
      <c r="A122" s="1881" t="s">
        <v>18</v>
      </c>
      <c r="B122" s="1642" t="s">
        <v>14</v>
      </c>
      <c r="C122" s="821">
        <f>C153+C154+C155+(C156+C157)*0.64</f>
        <v>50.554764249773811</v>
      </c>
      <c r="D122" s="822">
        <f t="shared" ref="D122:Q122" si="3">D153+D154+D155+(D156+D157)*0.64</f>
        <v>82.4211993555557</v>
      </c>
      <c r="E122" s="822">
        <f t="shared" si="3"/>
        <v>92.884783624466166</v>
      </c>
      <c r="F122" s="822">
        <f t="shared" si="3"/>
        <v>95.892816338950908</v>
      </c>
      <c r="G122" s="823">
        <f t="shared" si="3"/>
        <v>98.945403204504004</v>
      </c>
      <c r="H122" s="824">
        <f>H153+H154+H155+(H156+H157)*0.62</f>
        <v>90.968883205375931</v>
      </c>
      <c r="I122" s="822">
        <f t="shared" ref="I122:L122" si="4">I153+I154+I155+(I156+I157)*0.62</f>
        <v>97.527783473479175</v>
      </c>
      <c r="J122" s="822">
        <f t="shared" si="4"/>
        <v>98.104658264332713</v>
      </c>
      <c r="K122" s="822">
        <f t="shared" si="4"/>
        <v>99.774078393744162</v>
      </c>
      <c r="L122" s="825">
        <f t="shared" si="4"/>
        <v>98.914158438578383</v>
      </c>
      <c r="M122" s="821">
        <f t="shared" si="3"/>
        <v>42.220539908813244</v>
      </c>
      <c r="N122" s="822">
        <f t="shared" si="3"/>
        <v>41.006043302060078</v>
      </c>
      <c r="O122" s="822">
        <f t="shared" si="3"/>
        <v>66.637681525682567</v>
      </c>
      <c r="P122" s="822">
        <f t="shared" si="3"/>
        <v>76.524412907954769</v>
      </c>
      <c r="Q122" s="825">
        <f t="shared" si="3"/>
        <v>88.078651243298836</v>
      </c>
      <c r="R122" s="562"/>
      <c r="S122" s="562"/>
      <c r="T122" s="562"/>
      <c r="U122" s="562"/>
      <c r="V122" s="562"/>
      <c r="W122" s="562"/>
      <c r="X122" s="562"/>
      <c r="Y122" s="562"/>
      <c r="Z122" s="562"/>
      <c r="AA122" s="562"/>
      <c r="AB122" s="562"/>
      <c r="AC122" s="562"/>
      <c r="AD122" s="562"/>
      <c r="AE122" s="562"/>
      <c r="AF122" s="562"/>
      <c r="AG122" s="562"/>
      <c r="AH122" s="562"/>
      <c r="AI122" s="562"/>
      <c r="AJ122" s="562"/>
      <c r="AK122" s="562"/>
      <c r="AL122" s="562"/>
      <c r="AM122" s="562"/>
      <c r="AN122" s="562"/>
      <c r="AO122" s="562"/>
      <c r="AP122" s="562"/>
      <c r="AQ122" s="562"/>
      <c r="AR122" s="562"/>
      <c r="AS122" s="562"/>
      <c r="AT122" s="562"/>
      <c r="AU122" s="562"/>
      <c r="AV122" s="562"/>
      <c r="AW122" s="562"/>
      <c r="AX122" s="562"/>
      <c r="AY122" s="562"/>
      <c r="BA122" s="1934" t="s">
        <v>18</v>
      </c>
      <c r="BB122" s="155" t="s">
        <v>14</v>
      </c>
      <c r="BC122" s="367">
        <v>1350325.135925293</v>
      </c>
      <c r="BD122" s="371">
        <v>1955158.9542236328</v>
      </c>
      <c r="BE122" s="371">
        <v>2098003.1979370117</v>
      </c>
      <c r="BF122" s="371">
        <v>2242191.406414032</v>
      </c>
      <c r="BG122" s="375">
        <v>2293624.8022556305</v>
      </c>
      <c r="BH122" s="379">
        <v>1303654.1948852539</v>
      </c>
      <c r="BI122" s="371">
        <v>1312267.5467529297</v>
      </c>
      <c r="BJ122" s="371">
        <v>1304096.3719787598</v>
      </c>
      <c r="BK122" s="371">
        <v>1410284.4315795898</v>
      </c>
      <c r="BL122" s="375">
        <v>1432484.5714569092</v>
      </c>
      <c r="BM122" s="379">
        <v>433217.27490234375</v>
      </c>
      <c r="BN122" s="371">
        <v>436912.07751464844</v>
      </c>
      <c r="BO122" s="371">
        <v>670487.20666503906</v>
      </c>
      <c r="BP122" s="371">
        <v>766266.37683105469</v>
      </c>
      <c r="BQ122" s="375">
        <v>869633.44418907166</v>
      </c>
    </row>
    <row r="123" s="399" customFormat="true" ht="15" customHeight="true" x14ac:dyDescent="0.2">
      <c r="A123" s="1862"/>
      <c r="B123" s="1643" t="s">
        <v>51</v>
      </c>
      <c r="C123" s="826">
        <f>100-C122</f>
        <v>49.445235750226189</v>
      </c>
      <c r="D123" s="827">
        <f t="shared" ref="D123:Q123" si="5">100-D122</f>
        <v>17.5788006444443</v>
      </c>
      <c r="E123" s="827">
        <f t="shared" si="5"/>
        <v>7.1152163755338336</v>
      </c>
      <c r="F123" s="827">
        <f t="shared" si="5"/>
        <v>4.1071836610490919</v>
      </c>
      <c r="G123" s="828">
        <f t="shared" si="5"/>
        <v>1.0545967954959963</v>
      </c>
      <c r="H123" s="829">
        <f t="shared" si="5"/>
        <v>9.0311167946240687</v>
      </c>
      <c r="I123" s="827">
        <f t="shared" si="5"/>
        <v>2.4722165265208247</v>
      </c>
      <c r="J123" s="827">
        <f t="shared" si="5"/>
        <v>1.8953417356672873</v>
      </c>
      <c r="K123" s="827">
        <f t="shared" si="5"/>
        <v>0.22592160625583801</v>
      </c>
      <c r="L123" s="830">
        <f t="shared" si="5"/>
        <v>1.085841561421617</v>
      </c>
      <c r="M123" s="826">
        <f t="shared" si="5"/>
        <v>57.779460091186756</v>
      </c>
      <c r="N123" s="827">
        <f t="shared" si="5"/>
        <v>58.993956697939922</v>
      </c>
      <c r="O123" s="827">
        <f t="shared" si="5"/>
        <v>33.362318474317433</v>
      </c>
      <c r="P123" s="827">
        <f t="shared" si="5"/>
        <v>23.475587092045231</v>
      </c>
      <c r="Q123" s="830">
        <f t="shared" si="5"/>
        <v>11.921348756701164</v>
      </c>
      <c r="R123" s="562"/>
      <c r="S123" s="562"/>
      <c r="T123" s="562"/>
      <c r="U123" s="562"/>
      <c r="V123" s="562"/>
      <c r="W123" s="562"/>
      <c r="X123" s="562"/>
      <c r="Y123" s="562"/>
      <c r="Z123" s="562"/>
      <c r="AA123" s="562"/>
      <c r="AB123" s="562"/>
      <c r="AC123" s="562"/>
      <c r="AD123" s="562"/>
      <c r="AE123" s="562"/>
      <c r="AF123" s="562"/>
      <c r="AG123" s="562"/>
      <c r="AH123" s="562"/>
      <c r="AI123" s="562"/>
      <c r="AJ123" s="562"/>
      <c r="AK123" s="562"/>
      <c r="AL123" s="562"/>
      <c r="AM123" s="562"/>
      <c r="AN123" s="562"/>
      <c r="AO123" s="562"/>
      <c r="AP123" s="562"/>
      <c r="AQ123" s="562"/>
      <c r="AR123" s="562"/>
      <c r="AS123" s="562"/>
      <c r="AT123" s="562"/>
      <c r="AU123" s="562"/>
      <c r="AV123" s="562"/>
      <c r="AW123" s="562"/>
      <c r="AX123" s="562"/>
      <c r="AY123" s="562"/>
      <c r="BA123" s="1935"/>
      <c r="BB123" s="156" t="s">
        <v>51</v>
      </c>
      <c r="BC123" s="368">
        <v>1006635.4966430664</v>
      </c>
      <c r="BD123" s="372">
        <v>412543.69641113281</v>
      </c>
      <c r="BE123" s="372">
        <v>254785.01556396484</v>
      </c>
      <c r="BF123" s="372">
        <v>120624.10504150391</v>
      </c>
      <c r="BG123" s="376">
        <v>66661.501342773438</v>
      </c>
      <c r="BH123" s="380">
        <v>166121.72064208984</v>
      </c>
      <c r="BI123" s="372">
        <v>148234.58032226563</v>
      </c>
      <c r="BJ123" s="372">
        <v>163132.15460205078</v>
      </c>
      <c r="BK123" s="372">
        <v>60465.330627441406</v>
      </c>
      <c r="BL123" s="376">
        <v>27341.806396484375</v>
      </c>
      <c r="BM123" s="380">
        <v>462160.82836914063</v>
      </c>
      <c r="BN123" s="372">
        <v>458195.40161132813</v>
      </c>
      <c r="BO123" s="372">
        <v>223845.63146972656</v>
      </c>
      <c r="BP123" s="372">
        <v>123304.48406982422</v>
      </c>
      <c r="BQ123" s="376">
        <v>28447.876892089844</v>
      </c>
    </row>
    <row r="124" s="399" customFormat="true" ht="15" customHeight="true" x14ac:dyDescent="0.2">
      <c r="A124" s="1862" t="s">
        <v>50</v>
      </c>
      <c r="B124" s="1643" t="s">
        <v>15</v>
      </c>
      <c r="C124" s="831">
        <f>C122*C129/100</f>
        <v>31.178617978710143</v>
      </c>
      <c r="D124" s="832">
        <f t="shared" ref="D124:Q124" si="6">D122*D129/100</f>
        <v>53.999992980497773</v>
      </c>
      <c r="E124" s="832">
        <f t="shared" si="6"/>
        <v>44.748285502344991</v>
      </c>
      <c r="F124" s="832">
        <f t="shared" si="6"/>
        <v>80.33563694039249</v>
      </c>
      <c r="G124" s="833">
        <f t="shared" si="6"/>
        <v>91.627181169674756</v>
      </c>
      <c r="H124" s="834">
        <f t="shared" si="6"/>
        <v>50.373338959666789</v>
      </c>
      <c r="I124" s="832">
        <f t="shared" si="6"/>
        <v>40.662163305876646</v>
      </c>
      <c r="J124" s="832">
        <f t="shared" si="6"/>
        <v>73.176670628767411</v>
      </c>
      <c r="K124" s="832">
        <f t="shared" si="6"/>
        <v>87.898240474113095</v>
      </c>
      <c r="L124" s="835">
        <f t="shared" si="6"/>
        <v>93.407665950270513</v>
      </c>
      <c r="M124" s="831">
        <f t="shared" si="6"/>
        <v>27.143681282214516</v>
      </c>
      <c r="N124" s="832">
        <f t="shared" si="6"/>
        <v>28.020967063150628</v>
      </c>
      <c r="O124" s="832">
        <f t="shared" si="6"/>
        <v>45.456818129914012</v>
      </c>
      <c r="P124" s="832">
        <f t="shared" si="6"/>
        <v>56.748725532165217</v>
      </c>
      <c r="Q124" s="835">
        <f t="shared" si="6"/>
        <v>68.230658176477547</v>
      </c>
      <c r="R124" s="562"/>
      <c r="S124" s="562"/>
      <c r="T124" s="562"/>
      <c r="U124" s="562"/>
      <c r="V124" s="562"/>
      <c r="W124" s="562"/>
      <c r="X124" s="562"/>
      <c r="Y124" s="562"/>
      <c r="Z124" s="562"/>
      <c r="AA124" s="562"/>
      <c r="AB124" s="562"/>
      <c r="AC124" s="562"/>
      <c r="AD124" s="562"/>
      <c r="AE124" s="562"/>
      <c r="AF124" s="562"/>
      <c r="AG124" s="562"/>
      <c r="AH124" s="562"/>
      <c r="AI124" s="562"/>
      <c r="AJ124" s="562"/>
      <c r="AK124" s="562"/>
      <c r="AL124" s="562"/>
      <c r="AM124" s="562"/>
      <c r="AN124" s="562"/>
      <c r="AO124" s="562"/>
      <c r="AP124" s="562"/>
      <c r="AQ124" s="562"/>
      <c r="AR124" s="562"/>
      <c r="AS124" s="562"/>
      <c r="AT124" s="562"/>
      <c r="AU124" s="562"/>
      <c r="AV124" s="562"/>
      <c r="AW124" s="562"/>
      <c r="AX124" s="562"/>
      <c r="AY124" s="562"/>
      <c r="BA124" s="1935" t="s">
        <v>50</v>
      </c>
      <c r="BB124" s="156" t="s">
        <v>15</v>
      </c>
      <c r="BC124" s="368">
        <v>812346.14923095703</v>
      </c>
      <c r="BD124" s="372">
        <v>1250235.1102294922</v>
      </c>
      <c r="BE124" s="372">
        <v>1002525.9089355469</v>
      </c>
      <c r="BF124" s="372">
        <v>1831299.957244873</v>
      </c>
      <c r="BG124" s="376">
        <v>2069435.3693637848</v>
      </c>
      <c r="BH124" s="380">
        <v>691914.42181396484</v>
      </c>
      <c r="BI124" s="372">
        <v>546035.12365722656</v>
      </c>
      <c r="BJ124" s="372">
        <v>948978.53042602539</v>
      </c>
      <c r="BK124" s="372">
        <v>1221878.2214355469</v>
      </c>
      <c r="BL124" s="376">
        <v>1311397.4423980713</v>
      </c>
      <c r="BM124" s="380">
        <v>281069.42456054688</v>
      </c>
      <c r="BN124" s="372">
        <v>297312.67956542969</v>
      </c>
      <c r="BO124" s="372">
        <v>456429.87170410156</v>
      </c>
      <c r="BP124" s="372">
        <v>560680.05004882813</v>
      </c>
      <c r="BQ124" s="376">
        <v>650146.72939491272</v>
      </c>
    </row>
    <row r="125" s="399" customFormat="true" ht="15" customHeight="true" x14ac:dyDescent="0.2">
      <c r="A125" s="1862"/>
      <c r="B125" s="1643" t="s">
        <v>16</v>
      </c>
      <c r="C125" s="831">
        <f>C122*C128/100</f>
        <v>19.376146271063668</v>
      </c>
      <c r="D125" s="832">
        <f t="shared" ref="D125:Q125" si="7">D122*D128/100</f>
        <v>28.421206375057928</v>
      </c>
      <c r="E125" s="832">
        <f t="shared" si="7"/>
        <v>48.136498122121182</v>
      </c>
      <c r="F125" s="832">
        <f t="shared" si="7"/>
        <v>15.557179398558411</v>
      </c>
      <c r="G125" s="833">
        <f t="shared" si="7"/>
        <v>7.3182220348292484</v>
      </c>
      <c r="H125" s="834">
        <f t="shared" si="7"/>
        <v>40.595544245709135</v>
      </c>
      <c r="I125" s="832">
        <f t="shared" si="7"/>
        <v>56.865620167602536</v>
      </c>
      <c r="J125" s="832">
        <f t="shared" si="7"/>
        <v>24.927987635565295</v>
      </c>
      <c r="K125" s="832">
        <f t="shared" si="7"/>
        <v>11.875837919631051</v>
      </c>
      <c r="L125" s="835">
        <f t="shared" si="7"/>
        <v>5.506492488307873</v>
      </c>
      <c r="M125" s="831">
        <f t="shared" si="7"/>
        <v>15.07685862659873</v>
      </c>
      <c r="N125" s="832">
        <f t="shared" si="7"/>
        <v>12.985076238909448</v>
      </c>
      <c r="O125" s="832">
        <f t="shared" si="7"/>
        <v>21.180863395768561</v>
      </c>
      <c r="P125" s="832">
        <f t="shared" si="7"/>
        <v>19.775687375789552</v>
      </c>
      <c r="Q125" s="835">
        <f t="shared" si="7"/>
        <v>19.847993066821285</v>
      </c>
      <c r="R125" s="562"/>
      <c r="S125" s="562"/>
      <c r="T125" s="562"/>
      <c r="U125" s="562"/>
      <c r="V125" s="562"/>
      <c r="W125" s="562"/>
      <c r="X125" s="562"/>
      <c r="Y125" s="562"/>
      <c r="Z125" s="562"/>
      <c r="AA125" s="562"/>
      <c r="AB125" s="562"/>
      <c r="AC125" s="562"/>
      <c r="AD125" s="562"/>
      <c r="AE125" s="562"/>
      <c r="AF125" s="562"/>
      <c r="AG125" s="562"/>
      <c r="AH125" s="562"/>
      <c r="AI125" s="562"/>
      <c r="AJ125" s="562"/>
      <c r="AK125" s="562"/>
      <c r="AL125" s="562"/>
      <c r="AM125" s="562"/>
      <c r="AN125" s="562"/>
      <c r="AO125" s="562"/>
      <c r="AP125" s="562"/>
      <c r="AQ125" s="562"/>
      <c r="AR125" s="562"/>
      <c r="AS125" s="562"/>
      <c r="AT125" s="562"/>
      <c r="AU125" s="562"/>
      <c r="AV125" s="562"/>
      <c r="AW125" s="562"/>
      <c r="AX125" s="562"/>
      <c r="AY125" s="562"/>
      <c r="BA125" s="1935"/>
      <c r="BB125" s="156" t="s">
        <v>16</v>
      </c>
      <c r="BC125" s="368">
        <v>510852.3056640625</v>
      </c>
      <c r="BD125" s="372">
        <v>674509.4306640625</v>
      </c>
      <c r="BE125" s="372">
        <v>1080294.2343139648</v>
      </c>
      <c r="BF125" s="372">
        <v>357203.9921875</v>
      </c>
      <c r="BG125" s="376">
        <v>165783.35693359375</v>
      </c>
      <c r="BH125" s="380">
        <v>572849.6162109375</v>
      </c>
      <c r="BI125" s="372">
        <v>761225.01416015625</v>
      </c>
      <c r="BJ125" s="372">
        <v>329940.91925048828</v>
      </c>
      <c r="BK125" s="372">
        <v>165086.66882324219</v>
      </c>
      <c r="BL125" s="376">
        <v>77676.355224609375</v>
      </c>
      <c r="BM125" s="380">
        <v>143257.03198242188</v>
      </c>
      <c r="BN125" s="372">
        <v>134719.33837890625</v>
      </c>
      <c r="BO125" s="372">
        <v>214057.3349609375</v>
      </c>
      <c r="BP125" s="372">
        <v>200706.26721191406</v>
      </c>
      <c r="BQ125" s="376">
        <v>189124.77355957031</v>
      </c>
    </row>
    <row r="126" s="399" customFormat="true" ht="15" customHeight="true" x14ac:dyDescent="0.2">
      <c r="A126" s="1862"/>
      <c r="B126" s="1643" t="s">
        <v>22</v>
      </c>
      <c r="C126" s="831">
        <f>100-C124-C125-C127</f>
        <v>28.232423276714151</v>
      </c>
      <c r="D126" s="832">
        <f t="shared" ref="D126:Q126" si="8">100-D124-D125-D127</f>
        <v>14.280592110865479</v>
      </c>
      <c r="E126" s="832">
        <f t="shared" si="8"/>
        <v>6.1293577416937453</v>
      </c>
      <c r="F126" s="832">
        <f t="shared" si="8"/>
        <v>4.107183661049099</v>
      </c>
      <c r="G126" s="833">
        <f t="shared" si="8"/>
        <v>1.0545967954959954</v>
      </c>
      <c r="H126" s="834">
        <f t="shared" si="8"/>
        <v>8.1281093011732892</v>
      </c>
      <c r="I126" s="832">
        <f t="shared" si="8"/>
        <v>2.1761618028984349</v>
      </c>
      <c r="J126" s="832">
        <f t="shared" si="8"/>
        <v>1.4719530007805894</v>
      </c>
      <c r="K126" s="832">
        <f t="shared" si="8"/>
        <v>0.225921606255854</v>
      </c>
      <c r="L126" s="835">
        <f t="shared" si="8"/>
        <v>1.0858415614216144</v>
      </c>
      <c r="M126" s="831">
        <f t="shared" si="8"/>
        <v>26.836395122018175</v>
      </c>
      <c r="N126" s="832">
        <f t="shared" si="8"/>
        <v>36.807785004236095</v>
      </c>
      <c r="O126" s="832">
        <f t="shared" si="8"/>
        <v>24.486298486779809</v>
      </c>
      <c r="P126" s="832">
        <f t="shared" si="8"/>
        <v>21.982039687118331</v>
      </c>
      <c r="Q126" s="835">
        <f t="shared" si="8"/>
        <v>10.86177879853178</v>
      </c>
      <c r="R126" s="562"/>
      <c r="S126" s="562"/>
      <c r="T126" s="562"/>
      <c r="U126" s="562"/>
      <c r="V126" s="562"/>
      <c r="W126" s="562"/>
      <c r="X126" s="562"/>
      <c r="Y126" s="562"/>
      <c r="Z126" s="562"/>
      <c r="AA126" s="562"/>
      <c r="AB126" s="562"/>
      <c r="AC126" s="562"/>
      <c r="AD126" s="562"/>
      <c r="AE126" s="562"/>
      <c r="AF126" s="562"/>
      <c r="AG126" s="562"/>
      <c r="AH126" s="562"/>
      <c r="AI126" s="562"/>
      <c r="AJ126" s="562"/>
      <c r="AK126" s="562"/>
      <c r="AL126" s="562"/>
      <c r="AM126" s="562"/>
      <c r="AN126" s="562"/>
      <c r="AO126" s="562"/>
      <c r="AP126" s="562"/>
      <c r="AQ126" s="562"/>
      <c r="AR126" s="562"/>
      <c r="AS126" s="562"/>
      <c r="AT126" s="562"/>
      <c r="AU126" s="562"/>
      <c r="AV126" s="562"/>
      <c r="AW126" s="562"/>
      <c r="AX126" s="562"/>
      <c r="AY126" s="562"/>
      <c r="BA126" s="1935"/>
      <c r="BB126" s="156" t="s">
        <v>22</v>
      </c>
      <c r="BC126" s="368">
        <v>521791.32464599609</v>
      </c>
      <c r="BD126" s="372">
        <v>340570.71252441406</v>
      </c>
      <c r="BE126" s="372">
        <v>233550.78955078125</v>
      </c>
      <c r="BF126" s="372">
        <v>120624.10504150391</v>
      </c>
      <c r="BG126" s="376">
        <v>66661.501342773438</v>
      </c>
      <c r="BH126" s="380">
        <v>153552.09222412109</v>
      </c>
      <c r="BI126" s="372">
        <v>144305.99340820313</v>
      </c>
      <c r="BJ126" s="372">
        <v>157528.72540283203</v>
      </c>
      <c r="BK126" s="372">
        <v>60465.330627441406</v>
      </c>
      <c r="BL126" s="376">
        <v>27341.806396484375</v>
      </c>
      <c r="BM126" s="380">
        <v>191426.12036132813</v>
      </c>
      <c r="BN126" s="372">
        <v>269340.42956542969</v>
      </c>
      <c r="BO126" s="372">
        <v>149289.79724121094</v>
      </c>
      <c r="BP126" s="372">
        <v>110896.00317382813</v>
      </c>
      <c r="BQ126" s="376">
        <v>19052.134704589844</v>
      </c>
    </row>
    <row r="127" s="399" customFormat="true" ht="15" customHeight="true" x14ac:dyDescent="0.2">
      <c r="A127" s="1862"/>
      <c r="B127" s="1643" t="s">
        <v>19</v>
      </c>
      <c r="C127" s="826">
        <f>C159</f>
        <v>21.212812473512031</v>
      </c>
      <c r="D127" s="827">
        <f t="shared" ref="D127:Q127" si="9">D159</f>
        <v>3.2982085335788209</v>
      </c>
      <c r="E127" s="827">
        <f t="shared" si="9"/>
        <v>0.98585863384008166</v>
      </c>
      <c r="F127" s="827">
        <f t="shared" si="9"/>
        <v>0</v>
      </c>
      <c r="G127" s="828">
        <f t="shared" si="9"/>
        <v>0</v>
      </c>
      <c r="H127" s="829">
        <f t="shared" si="9"/>
        <v>0.9030074934507859</v>
      </c>
      <c r="I127" s="827">
        <f t="shared" si="9"/>
        <v>0.29605472362238267</v>
      </c>
      <c r="J127" s="827">
        <f t="shared" si="9"/>
        <v>0.42338873488670503</v>
      </c>
      <c r="K127" s="827">
        <f t="shared" si="9"/>
        <v>0</v>
      </c>
      <c r="L127" s="830">
        <f t="shared" si="9"/>
        <v>0</v>
      </c>
      <c r="M127" s="826">
        <f t="shared" si="9"/>
        <v>30.943064969168582</v>
      </c>
      <c r="N127" s="827">
        <f t="shared" si="9"/>
        <v>22.186171693703823</v>
      </c>
      <c r="O127" s="827">
        <f t="shared" si="9"/>
        <v>8.8760199875376173</v>
      </c>
      <c r="P127" s="827">
        <f t="shared" si="9"/>
        <v>1.4935474049268986</v>
      </c>
      <c r="Q127" s="830">
        <f t="shared" si="9"/>
        <v>1.0595699581693867</v>
      </c>
      <c r="R127" s="562"/>
      <c r="S127" s="562"/>
      <c r="T127" s="562"/>
      <c r="U127" s="562"/>
      <c r="V127" s="562"/>
      <c r="W127" s="562"/>
      <c r="X127" s="562"/>
      <c r="Y127" s="562"/>
      <c r="Z127" s="562"/>
      <c r="AA127" s="562"/>
      <c r="AB127" s="562"/>
      <c r="AC127" s="562"/>
      <c r="AD127" s="562"/>
      <c r="AE127" s="562"/>
      <c r="AF127" s="562"/>
      <c r="AG127" s="562"/>
      <c r="AH127" s="562"/>
      <c r="AI127" s="562"/>
      <c r="AJ127" s="562"/>
      <c r="AK127" s="562"/>
      <c r="AL127" s="562"/>
      <c r="AM127" s="562"/>
      <c r="AN127" s="562"/>
      <c r="AO127" s="562"/>
      <c r="AP127" s="562"/>
      <c r="AQ127" s="562"/>
      <c r="AR127" s="562"/>
      <c r="AS127" s="562"/>
      <c r="AT127" s="562"/>
      <c r="AU127" s="562"/>
      <c r="AV127" s="562"/>
      <c r="AW127" s="562"/>
      <c r="AX127" s="562"/>
      <c r="AY127" s="562"/>
      <c r="BA127" s="1935"/>
      <c r="BB127" s="156" t="s">
        <v>19</v>
      </c>
      <c r="BC127" s="368">
        <v>484844.17199707031</v>
      </c>
      <c r="BD127" s="372">
        <v>71972.98388671875</v>
      </c>
      <c r="BE127" s="372">
        <v>21234.226013183594</v>
      </c>
      <c r="BF127" s="372">
        <v>0</v>
      </c>
      <c r="BG127" s="376">
        <v>0</v>
      </c>
      <c r="BH127" s="380">
        <v>12569.62841796875</v>
      </c>
      <c r="BI127" s="372">
        <v>3928.5869140625</v>
      </c>
      <c r="BJ127" s="372">
        <v>5603.42919921875</v>
      </c>
      <c r="BK127" s="372">
        <v>0</v>
      </c>
      <c r="BL127" s="376">
        <v>0</v>
      </c>
      <c r="BM127" s="380">
        <v>270734.7080078125</v>
      </c>
      <c r="BN127" s="372">
        <v>188854.97204589844</v>
      </c>
      <c r="BO127" s="372">
        <v>74555.834228515625</v>
      </c>
      <c r="BP127" s="372">
        <v>12408.480895996094</v>
      </c>
      <c r="BQ127" s="376">
        <v>9395.7421875</v>
      </c>
    </row>
    <row r="128" s="399" customFormat="true" ht="15" customHeight="true" x14ac:dyDescent="0.2">
      <c r="A128" s="1862" t="s">
        <v>164</v>
      </c>
      <c r="B128" s="1643" t="s">
        <v>49</v>
      </c>
      <c r="C128" s="826">
        <v>38.327043076163406</v>
      </c>
      <c r="D128" s="836">
        <v>34.482883769322584</v>
      </c>
      <c r="E128" s="836">
        <v>51.823879266099581</v>
      </c>
      <c r="F128" s="836">
        <v>16.223508697010921</v>
      </c>
      <c r="G128" s="837">
        <v>7.3962223588130485</v>
      </c>
      <c r="H128" s="838">
        <v>44.625747635110116</v>
      </c>
      <c r="I128" s="836">
        <v>58.307097877463875</v>
      </c>
      <c r="J128" s="836">
        <v>25.409586126276945</v>
      </c>
      <c r="K128" s="836">
        <v>11.902728755624032</v>
      </c>
      <c r="L128" s="839">
        <v>5.5669406435148288</v>
      </c>
      <c r="M128" s="840">
        <v>35.709772208411621</v>
      </c>
      <c r="N128" s="836">
        <v>31.666250126251754</v>
      </c>
      <c r="O128" s="836">
        <v>31.785114534042318</v>
      </c>
      <c r="P128" s="836">
        <v>25.842324853346057</v>
      </c>
      <c r="Q128" s="1575">
        <v>22.534397140114418</v>
      </c>
      <c r="R128" s="562"/>
      <c r="S128" s="562"/>
      <c r="T128" s="562"/>
      <c r="U128" s="562"/>
      <c r="V128" s="562"/>
      <c r="W128" s="562"/>
      <c r="X128" s="562"/>
      <c r="Y128" s="562"/>
      <c r="Z128" s="562"/>
      <c r="AA128" s="562"/>
      <c r="AB128" s="562"/>
      <c r="AC128" s="562"/>
      <c r="AD128" s="562"/>
      <c r="AE128" s="562"/>
      <c r="AF128" s="562"/>
      <c r="AG128" s="562"/>
      <c r="AH128" s="562"/>
      <c r="AI128" s="562"/>
      <c r="AJ128" s="562"/>
      <c r="AK128" s="562"/>
      <c r="AL128" s="562"/>
      <c r="AM128" s="562"/>
      <c r="AN128" s="562"/>
      <c r="AO128" s="562"/>
      <c r="AP128" s="562"/>
      <c r="AQ128" s="562"/>
      <c r="AR128" s="562"/>
      <c r="AS128" s="562"/>
      <c r="AT128" s="562"/>
      <c r="AU128" s="562"/>
      <c r="AV128" s="562"/>
      <c r="AW128" s="562"/>
      <c r="AX128" s="562"/>
      <c r="AY128" s="562"/>
      <c r="BA128" s="1935" t="s">
        <v>108</v>
      </c>
      <c r="BB128" s="156" t="s">
        <v>49</v>
      </c>
      <c r="BC128" s="996" t="s">
        <v>35</v>
      </c>
      <c r="BD128" s="1015" t="s">
        <v>35</v>
      </c>
      <c r="BE128" s="1015" t="s">
        <v>35</v>
      </c>
      <c r="BF128" s="1015" t="s">
        <v>35</v>
      </c>
      <c r="BG128" s="1035" t="s">
        <v>35</v>
      </c>
      <c r="BH128" s="1055" t="s">
        <v>35</v>
      </c>
      <c r="BI128" s="1015" t="s">
        <v>35</v>
      </c>
      <c r="BJ128" s="1015" t="s">
        <v>35</v>
      </c>
      <c r="BK128" s="1015" t="s">
        <v>35</v>
      </c>
      <c r="BL128" s="1035" t="s">
        <v>35</v>
      </c>
      <c r="BM128" s="1055" t="s">
        <v>35</v>
      </c>
      <c r="BN128" s="1015" t="s">
        <v>35</v>
      </c>
      <c r="BO128" s="1015" t="s">
        <v>35</v>
      </c>
      <c r="BP128" s="1015" t="s">
        <v>35</v>
      </c>
      <c r="BQ128" s="1035" t="s">
        <v>35</v>
      </c>
    </row>
    <row r="129" s="399" customFormat="true" ht="15" customHeight="true" x14ac:dyDescent="0.2">
      <c r="A129" s="1863"/>
      <c r="B129" s="1644" t="s">
        <v>48</v>
      </c>
      <c r="C129" s="841">
        <v>61.672956923836594</v>
      </c>
      <c r="D129" s="842">
        <v>65.517116230677416</v>
      </c>
      <c r="E129" s="842">
        <v>48.176120733900419</v>
      </c>
      <c r="F129" s="842">
        <v>83.776491302989072</v>
      </c>
      <c r="G129" s="843">
        <v>92.603777641186952</v>
      </c>
      <c r="H129" s="844">
        <v>55.374252364889877</v>
      </c>
      <c r="I129" s="842">
        <v>41.692902122536132</v>
      </c>
      <c r="J129" s="842">
        <v>74.590413873723051</v>
      </c>
      <c r="K129" s="842">
        <v>88.09727124437596</v>
      </c>
      <c r="L129" s="845">
        <v>94.433059356485174</v>
      </c>
      <c r="M129" s="846">
        <v>64.290227791588379</v>
      </c>
      <c r="N129" s="842">
        <v>68.333749873748246</v>
      </c>
      <c r="O129" s="842">
        <v>68.214885465957693</v>
      </c>
      <c r="P129" s="842">
        <v>74.157675146653943</v>
      </c>
      <c r="Q129" s="1576">
        <v>77.465602859885578</v>
      </c>
      <c r="R129" s="562"/>
      <c r="S129" s="562"/>
      <c r="T129" s="562"/>
      <c r="U129" s="562"/>
      <c r="V129" s="562"/>
      <c r="W129" s="562"/>
      <c r="X129" s="562"/>
      <c r="Y129" s="562"/>
      <c r="Z129" s="562"/>
      <c r="AA129" s="562"/>
      <c r="AB129" s="562"/>
      <c r="AC129" s="562"/>
      <c r="AD129" s="562"/>
      <c r="AE129" s="562"/>
      <c r="AF129" s="562"/>
      <c r="AG129" s="562"/>
      <c r="AH129" s="562"/>
      <c r="AI129" s="562"/>
      <c r="AJ129" s="562"/>
      <c r="AK129" s="562"/>
      <c r="AL129" s="562"/>
      <c r="AM129" s="562"/>
      <c r="AN129" s="562"/>
      <c r="AO129" s="562"/>
      <c r="AP129" s="562"/>
      <c r="AQ129" s="562"/>
      <c r="AR129" s="562"/>
      <c r="AS129" s="562"/>
      <c r="AT129" s="562"/>
      <c r="AU129" s="562"/>
      <c r="AV129" s="562"/>
      <c r="AW129" s="562"/>
      <c r="AX129" s="562"/>
      <c r="AY129" s="562"/>
      <c r="BA129" s="1936"/>
      <c r="BB129" s="157" t="s">
        <v>48</v>
      </c>
      <c r="BC129" s="997" t="s">
        <v>35</v>
      </c>
      <c r="BD129" s="1016" t="s">
        <v>35</v>
      </c>
      <c r="BE129" s="1016" t="s">
        <v>35</v>
      </c>
      <c r="BF129" s="1016" t="s">
        <v>35</v>
      </c>
      <c r="BG129" s="1036" t="s">
        <v>35</v>
      </c>
      <c r="BH129" s="1056" t="s">
        <v>35</v>
      </c>
      <c r="BI129" s="1016" t="s">
        <v>35</v>
      </c>
      <c r="BJ129" s="1016" t="s">
        <v>35</v>
      </c>
      <c r="BK129" s="1016" t="s">
        <v>35</v>
      </c>
      <c r="BL129" s="1036" t="s">
        <v>35</v>
      </c>
      <c r="BM129" s="1056" t="s">
        <v>35</v>
      </c>
      <c r="BN129" s="1016" t="s">
        <v>35</v>
      </c>
      <c r="BO129" s="1016" t="s">
        <v>35</v>
      </c>
      <c r="BP129" s="1016" t="s">
        <v>35</v>
      </c>
      <c r="BQ129" s="1036" t="s">
        <v>35</v>
      </c>
    </row>
    <row r="130" s="585" customFormat="true" ht="15" hidden="true" customHeight="true" x14ac:dyDescent="0.2">
      <c r="A130" s="1864" t="s">
        <v>47</v>
      </c>
      <c r="B130" s="1611" t="s">
        <v>42</v>
      </c>
      <c r="C130" s="740"/>
      <c r="D130" s="741"/>
      <c r="E130" s="741"/>
      <c r="F130" s="741"/>
      <c r="G130" s="742"/>
      <c r="H130" s="743"/>
      <c r="I130" s="741"/>
      <c r="J130" s="741"/>
      <c r="K130" s="741"/>
      <c r="L130" s="744"/>
      <c r="M130" s="740"/>
      <c r="N130" s="741"/>
      <c r="O130" s="741"/>
      <c r="P130" s="741"/>
      <c r="Q130" s="744"/>
      <c r="R130" s="562"/>
      <c r="S130" s="562"/>
      <c r="T130" s="562"/>
      <c r="U130" s="562"/>
      <c r="V130" s="562"/>
      <c r="W130" s="562"/>
      <c r="X130" s="562"/>
      <c r="Y130" s="562"/>
      <c r="Z130" s="562"/>
      <c r="AA130" s="562"/>
      <c r="AB130" s="562"/>
      <c r="AC130" s="562"/>
      <c r="AD130" s="562"/>
      <c r="AE130" s="562"/>
      <c r="AF130" s="562"/>
      <c r="AG130" s="562"/>
      <c r="AH130" s="562"/>
      <c r="AI130" s="562"/>
      <c r="AJ130" s="562"/>
      <c r="AK130" s="562"/>
      <c r="AL130" s="562"/>
      <c r="AM130" s="562"/>
      <c r="AN130" s="562"/>
      <c r="AO130" s="562"/>
      <c r="AP130" s="562"/>
      <c r="AQ130" s="562"/>
      <c r="AR130" s="562"/>
      <c r="AS130" s="562"/>
      <c r="AT130" s="562"/>
      <c r="AU130" s="562"/>
      <c r="AV130" s="562"/>
      <c r="AW130" s="562"/>
      <c r="AX130" s="562"/>
      <c r="AY130" s="562"/>
      <c r="BA130" s="131"/>
      <c r="BB130" s="133"/>
      <c r="BC130" s="131"/>
      <c r="BD130" s="131"/>
      <c r="BE130" s="131"/>
      <c r="BF130" s="131"/>
      <c r="BG130" s="131"/>
      <c r="BH130" s="131"/>
      <c r="BI130" s="131"/>
      <c r="BJ130" s="131"/>
      <c r="BK130" s="131"/>
      <c r="BL130" s="131"/>
      <c r="BM130" s="131"/>
      <c r="BN130" s="131"/>
      <c r="BO130" s="131"/>
      <c r="BP130" s="131"/>
      <c r="BQ130" s="131"/>
    </row>
    <row r="131" s="585" customFormat="true" ht="15" hidden="true" customHeight="true" x14ac:dyDescent="0.2">
      <c r="A131" s="1865"/>
      <c r="B131" s="1612" t="s">
        <v>46</v>
      </c>
      <c r="C131" s="745"/>
      <c r="D131" s="746"/>
      <c r="E131" s="746"/>
      <c r="F131" s="746"/>
      <c r="G131" s="747"/>
      <c r="H131" s="748"/>
      <c r="I131" s="746"/>
      <c r="J131" s="746"/>
      <c r="K131" s="746"/>
      <c r="L131" s="749"/>
      <c r="M131" s="745"/>
      <c r="N131" s="746"/>
      <c r="O131" s="746"/>
      <c r="P131" s="746"/>
      <c r="Q131" s="749"/>
      <c r="R131" s="562"/>
      <c r="S131" s="562"/>
      <c r="T131" s="562"/>
      <c r="U131" s="562"/>
      <c r="V131" s="562"/>
      <c r="W131" s="562"/>
      <c r="X131" s="562"/>
      <c r="Y131" s="562"/>
      <c r="Z131" s="562"/>
      <c r="AA131" s="562"/>
      <c r="AB131" s="562"/>
      <c r="AC131" s="562"/>
      <c r="AD131" s="562"/>
      <c r="AE131" s="562"/>
      <c r="AF131" s="562"/>
      <c r="AG131" s="562"/>
      <c r="AH131" s="562"/>
      <c r="AI131" s="562"/>
      <c r="AJ131" s="562"/>
      <c r="AK131" s="562"/>
      <c r="AL131" s="562"/>
      <c r="AM131" s="562"/>
      <c r="AN131" s="562"/>
      <c r="AO131" s="562"/>
      <c r="AP131" s="562"/>
      <c r="AQ131" s="562"/>
      <c r="AR131" s="562"/>
      <c r="AS131" s="562"/>
      <c r="AT131" s="562"/>
      <c r="AU131" s="562"/>
      <c r="AV131" s="562"/>
      <c r="AW131" s="562"/>
      <c r="AX131" s="562"/>
      <c r="AY131" s="562"/>
      <c r="BA131" s="131"/>
      <c r="BB131" s="133"/>
      <c r="BC131" s="131"/>
      <c r="BD131" s="131"/>
      <c r="BE131" s="131"/>
      <c r="BF131" s="131"/>
      <c r="BG131" s="131"/>
      <c r="BH131" s="131"/>
      <c r="BI131" s="131"/>
      <c r="BJ131" s="131"/>
      <c r="BK131" s="131"/>
      <c r="BL131" s="131"/>
      <c r="BM131" s="131"/>
      <c r="BN131" s="131"/>
      <c r="BO131" s="131"/>
      <c r="BP131" s="131"/>
      <c r="BQ131" s="131"/>
    </row>
    <row r="132" s="585" customFormat="true" ht="15" hidden="true" customHeight="true" x14ac:dyDescent="0.2">
      <c r="A132" s="1866"/>
      <c r="B132" s="1613" t="s">
        <v>46</v>
      </c>
      <c r="C132" s="750"/>
      <c r="D132" s="751"/>
      <c r="E132" s="751"/>
      <c r="F132" s="751"/>
      <c r="G132" s="752"/>
      <c r="H132" s="753"/>
      <c r="I132" s="751"/>
      <c r="J132" s="751"/>
      <c r="K132" s="751"/>
      <c r="L132" s="754"/>
      <c r="M132" s="750"/>
      <c r="N132" s="751"/>
      <c r="O132" s="751"/>
      <c r="P132" s="751"/>
      <c r="Q132" s="754"/>
      <c r="R132" s="562"/>
      <c r="S132" s="562"/>
      <c r="T132" s="562"/>
      <c r="U132" s="562"/>
      <c r="V132" s="562"/>
      <c r="W132" s="562"/>
      <c r="X132" s="562"/>
      <c r="Y132" s="562"/>
      <c r="Z132" s="562"/>
      <c r="AA132" s="562"/>
      <c r="AB132" s="562"/>
      <c r="AC132" s="562"/>
      <c r="AD132" s="562"/>
      <c r="AE132" s="562"/>
      <c r="AF132" s="562"/>
      <c r="AG132" s="562"/>
      <c r="AH132" s="562"/>
      <c r="AI132" s="562"/>
      <c r="AJ132" s="562"/>
      <c r="AK132" s="562"/>
      <c r="AL132" s="562"/>
      <c r="AM132" s="562"/>
      <c r="AN132" s="562"/>
      <c r="AO132" s="562"/>
      <c r="AP132" s="562"/>
      <c r="AQ132" s="562"/>
      <c r="AR132" s="562"/>
      <c r="AS132" s="562"/>
      <c r="AT132" s="562"/>
      <c r="AU132" s="562"/>
      <c r="AV132" s="562"/>
      <c r="AW132" s="562"/>
      <c r="AX132" s="562"/>
      <c r="AY132" s="562"/>
      <c r="BA132" s="131"/>
      <c r="BB132" s="133"/>
      <c r="BC132" s="131"/>
      <c r="BD132" s="131"/>
      <c r="BE132" s="131"/>
      <c r="BF132" s="131"/>
      <c r="BG132" s="131"/>
      <c r="BH132" s="131"/>
      <c r="BI132" s="131"/>
      <c r="BJ132" s="131"/>
      <c r="BK132" s="131"/>
      <c r="BL132" s="131"/>
      <c r="BM132" s="131"/>
      <c r="BN132" s="131"/>
      <c r="BO132" s="131"/>
      <c r="BP132" s="131"/>
      <c r="BQ132" s="131"/>
    </row>
    <row r="133" s="399" customFormat="true" ht="15" customHeight="true" x14ac:dyDescent="0.2">
      <c r="A133" s="130"/>
      <c r="B133" s="1645"/>
      <c r="C133" s="1867" t="s">
        <v>114</v>
      </c>
      <c r="D133" s="1868"/>
      <c r="E133" s="1868"/>
      <c r="F133" s="1868"/>
      <c r="G133" s="1869"/>
      <c r="H133" s="1870" t="s">
        <v>38</v>
      </c>
      <c r="I133" s="1857"/>
      <c r="J133" s="1857"/>
      <c r="K133" s="1857"/>
      <c r="L133" s="1871"/>
      <c r="M133" s="1856" t="s">
        <v>37</v>
      </c>
      <c r="N133" s="1857"/>
      <c r="O133" s="1857"/>
      <c r="P133" s="1857"/>
      <c r="Q133" s="1858"/>
      <c r="R133" s="558"/>
      <c r="S133" s="558"/>
      <c r="T133" s="558"/>
      <c r="U133" s="558"/>
      <c r="V133" s="558"/>
      <c r="W133" s="558"/>
      <c r="X133" s="562"/>
      <c r="Y133" s="562"/>
      <c r="Z133" s="562"/>
      <c r="AA133" s="562"/>
      <c r="AB133" s="562"/>
      <c r="AC133" s="562"/>
      <c r="AD133" s="562"/>
      <c r="AE133" s="562"/>
      <c r="AF133" s="562"/>
      <c r="AG133" s="562"/>
      <c r="AH133" s="562"/>
      <c r="AI133" s="562"/>
      <c r="AJ133" s="562"/>
      <c r="AK133" s="562"/>
      <c r="AL133" s="562"/>
      <c r="AM133" s="562"/>
      <c r="AN133" s="562"/>
      <c r="AO133" s="562"/>
      <c r="AP133" s="562"/>
      <c r="AQ133" s="562"/>
      <c r="AR133" s="562"/>
      <c r="AS133" s="562"/>
      <c r="AT133" s="562"/>
      <c r="AU133" s="562"/>
      <c r="AV133" s="562"/>
      <c r="AW133" s="562"/>
      <c r="AX133" s="562"/>
      <c r="AY133" s="562"/>
      <c r="BA133" s="217" t="s">
        <v>128</v>
      </c>
      <c r="BB133" s="116" t="s">
        <v>98</v>
      </c>
      <c r="BC133" s="1937" t="s">
        <v>114</v>
      </c>
      <c r="BD133" s="1938"/>
      <c r="BE133" s="1938"/>
      <c r="BF133" s="1938"/>
      <c r="BG133" s="1939"/>
      <c r="BH133" s="1953" t="s">
        <v>38</v>
      </c>
      <c r="BI133" s="1938"/>
      <c r="BJ133" s="1938"/>
      <c r="BK133" s="1938"/>
      <c r="BL133" s="1939"/>
      <c r="BM133" s="1953" t="s">
        <v>37</v>
      </c>
      <c r="BN133" s="1938"/>
      <c r="BO133" s="1938"/>
      <c r="BP133" s="1938"/>
      <c r="BQ133" s="1954"/>
    </row>
    <row r="134" s="399" customFormat="true" ht="12.75" x14ac:dyDescent="0.2">
      <c r="A134" s="189" t="s">
        <v>69</v>
      </c>
      <c r="B134" s="1646"/>
      <c r="C134" s="281" t="s">
        <v>0</v>
      </c>
      <c r="D134" s="282" t="s">
        <v>1</v>
      </c>
      <c r="E134" s="282" t="s">
        <v>2</v>
      </c>
      <c r="F134" s="282" t="s">
        <v>3</v>
      </c>
      <c r="G134" s="283" t="s">
        <v>4</v>
      </c>
      <c r="H134" s="268" t="s">
        <v>0</v>
      </c>
      <c r="I134" s="269" t="s">
        <v>1</v>
      </c>
      <c r="J134" s="269" t="s">
        <v>2</v>
      </c>
      <c r="K134" s="269" t="s">
        <v>3</v>
      </c>
      <c r="L134" s="270" t="s">
        <v>4</v>
      </c>
      <c r="M134" s="268" t="s">
        <v>0</v>
      </c>
      <c r="N134" s="269" t="s">
        <v>1</v>
      </c>
      <c r="O134" s="269" t="s">
        <v>2</v>
      </c>
      <c r="P134" s="269" t="s">
        <v>3</v>
      </c>
      <c r="Q134" s="270" t="s">
        <v>4</v>
      </c>
      <c r="R134" s="562"/>
      <c r="S134" s="562"/>
      <c r="T134" s="562"/>
      <c r="U134" s="562"/>
      <c r="V134" s="562"/>
      <c r="W134" s="562"/>
      <c r="X134" s="562"/>
      <c r="Y134" s="562"/>
      <c r="Z134" s="562"/>
      <c r="AA134" s="562"/>
      <c r="AB134" s="562"/>
      <c r="AC134" s="562"/>
      <c r="AD134" s="562"/>
      <c r="AE134" s="562"/>
      <c r="AF134" s="562"/>
      <c r="AG134" s="562"/>
      <c r="AH134" s="562"/>
      <c r="AI134" s="562"/>
      <c r="AJ134" s="562"/>
      <c r="AK134" s="562"/>
      <c r="AL134" s="562"/>
      <c r="AM134" s="562"/>
      <c r="AN134" s="562"/>
      <c r="AO134" s="562"/>
      <c r="AP134" s="562"/>
      <c r="AQ134" s="562"/>
      <c r="AR134" s="562"/>
      <c r="AS134" s="562"/>
      <c r="AT134" s="562"/>
      <c r="AU134" s="562"/>
      <c r="AV134" s="562"/>
      <c r="AW134" s="562"/>
      <c r="AX134" s="562"/>
      <c r="AY134" s="562"/>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row>
    <row r="135" s="399" customFormat="true" ht="15" customHeight="true" x14ac:dyDescent="0.2">
      <c r="A135" s="1859" t="s">
        <v>45</v>
      </c>
      <c r="B135" s="1647" t="s">
        <v>44</v>
      </c>
      <c r="C135" s="847">
        <v>16.456042586164031</v>
      </c>
      <c r="D135" s="848">
        <v>54.820277193210245</v>
      </c>
      <c r="E135" s="848">
        <v>76.087036674150653</v>
      </c>
      <c r="F135" s="848">
        <v>84.693422287059022</v>
      </c>
      <c r="G135" s="849">
        <v>94.692171523583127</v>
      </c>
      <c r="H135" s="850">
        <v>72.988737703766304</v>
      </c>
      <c r="I135" s="848">
        <v>85.163705117110467</v>
      </c>
      <c r="J135" s="848">
        <v>87.471538042269643</v>
      </c>
      <c r="K135" s="848">
        <v>95.144301689429852</v>
      </c>
      <c r="L135" s="851">
        <v>95.970297329253427</v>
      </c>
      <c r="M135" s="852">
        <v>2.8010066095966755</v>
      </c>
      <c r="N135" s="848">
        <v>9.7104927292708449</v>
      </c>
      <c r="O135" s="848">
        <v>26.351115268729071</v>
      </c>
      <c r="P135" s="848">
        <v>39.981838290079189</v>
      </c>
      <c r="Q135" s="1577">
        <v>67.755937915058141</v>
      </c>
      <c r="R135" s="562"/>
      <c r="S135" s="562"/>
      <c r="T135" s="562"/>
      <c r="U135" s="562"/>
      <c r="V135" s="562"/>
      <c r="W135" s="562"/>
      <c r="X135" s="562"/>
      <c r="Y135" s="562"/>
      <c r="Z135" s="562"/>
      <c r="AA135" s="562"/>
      <c r="AB135" s="562"/>
      <c r="AC135" s="562"/>
      <c r="AD135" s="562"/>
      <c r="AE135" s="562"/>
      <c r="AF135" s="562"/>
      <c r="AG135" s="562"/>
      <c r="AH135" s="562"/>
      <c r="AI135" s="562"/>
      <c r="AJ135" s="562"/>
      <c r="AK135" s="562"/>
      <c r="AL135" s="562"/>
      <c r="AM135" s="562"/>
      <c r="AN135" s="562"/>
      <c r="AO135" s="562"/>
      <c r="AP135" s="562"/>
      <c r="AQ135" s="562"/>
      <c r="AR135" s="562"/>
      <c r="AS135" s="562"/>
      <c r="AT135" s="562"/>
      <c r="AU135" s="562"/>
      <c r="AV135" s="562"/>
      <c r="AW135" s="562"/>
      <c r="AX135" s="562"/>
      <c r="AY135" s="562"/>
      <c r="BA135" s="1955" t="s">
        <v>45</v>
      </c>
      <c r="BB135" s="158" t="s">
        <v>44</v>
      </c>
      <c r="BC135" s="998" t="s">
        <v>35</v>
      </c>
      <c r="BD135" s="1017" t="s">
        <v>35</v>
      </c>
      <c r="BE135" s="1017" t="s">
        <v>35</v>
      </c>
      <c r="BF135" s="1017" t="s">
        <v>35</v>
      </c>
      <c r="BG135" s="1037" t="s">
        <v>35</v>
      </c>
      <c r="BH135" s="1057" t="s">
        <v>35</v>
      </c>
      <c r="BI135" s="1017" t="s">
        <v>35</v>
      </c>
      <c r="BJ135" s="1017" t="s">
        <v>35</v>
      </c>
      <c r="BK135" s="1017" t="s">
        <v>35</v>
      </c>
      <c r="BL135" s="1037" t="s">
        <v>35</v>
      </c>
      <c r="BM135" s="1057" t="s">
        <v>35</v>
      </c>
      <c r="BN135" s="1017" t="s">
        <v>35</v>
      </c>
      <c r="BO135" s="1017" t="s">
        <v>35</v>
      </c>
      <c r="BP135" s="1017" t="s">
        <v>35</v>
      </c>
      <c r="BQ135" s="1037" t="s">
        <v>35</v>
      </c>
    </row>
    <row r="136" s="399" customFormat="true" ht="15" customHeight="true" x14ac:dyDescent="0.2">
      <c r="A136" s="1860"/>
      <c r="B136" s="1648" t="s">
        <v>43</v>
      </c>
      <c r="C136" s="853">
        <v>0.68832553524535378</v>
      </c>
      <c r="D136" s="854">
        <v>1.3384356254681757</v>
      </c>
      <c r="E136" s="854">
        <v>0.40870270959828192</v>
      </c>
      <c r="F136" s="854">
        <v>0.30497632155767468</v>
      </c>
      <c r="G136" s="855">
        <v>0.19566807273128173</v>
      </c>
      <c r="H136" s="856">
        <v>2.1501494015445979</v>
      </c>
      <c r="I136" s="854">
        <v>0.48996697058389954</v>
      </c>
      <c r="J136" s="854">
        <v>0.1676583509507075</v>
      </c>
      <c r="K136" s="854">
        <v>0.17441913702024098</v>
      </c>
      <c r="L136" s="857">
        <v>0.20851133734779381</v>
      </c>
      <c r="M136" s="858">
        <v>0</v>
      </c>
      <c r="N136" s="854">
        <v>0</v>
      </c>
      <c r="O136" s="854">
        <v>1.5304504883896457</v>
      </c>
      <c r="P136" s="854">
        <v>0.29497799955146131</v>
      </c>
      <c r="Q136" s="1578">
        <v>0.6920511384596828</v>
      </c>
      <c r="R136" s="562"/>
      <c r="S136" s="562"/>
      <c r="T136" s="562"/>
      <c r="U136" s="562"/>
      <c r="V136" s="562"/>
      <c r="W136" s="562"/>
      <c r="X136" s="562"/>
      <c r="Y136" s="562"/>
      <c r="Z136" s="562"/>
      <c r="AA136" s="562"/>
      <c r="AB136" s="562"/>
      <c r="AC136" s="562"/>
      <c r="AD136" s="562"/>
      <c r="AE136" s="562"/>
      <c r="AF136" s="562"/>
      <c r="AG136" s="562"/>
      <c r="AH136" s="562"/>
      <c r="AI136" s="562"/>
      <c r="AJ136" s="562"/>
      <c r="AK136" s="562"/>
      <c r="AL136" s="562"/>
      <c r="AM136" s="562"/>
      <c r="AN136" s="562"/>
      <c r="AO136" s="562"/>
      <c r="AP136" s="562"/>
      <c r="AQ136" s="562"/>
      <c r="AR136" s="562"/>
      <c r="AS136" s="562"/>
      <c r="AT136" s="562"/>
      <c r="AU136" s="562"/>
      <c r="AV136" s="562"/>
      <c r="AW136" s="562"/>
      <c r="AX136" s="562"/>
      <c r="AY136" s="562"/>
      <c r="BA136" s="1907"/>
      <c r="BB136" s="159" t="s">
        <v>43</v>
      </c>
      <c r="BC136" s="999" t="s">
        <v>35</v>
      </c>
      <c r="BD136" s="1018" t="s">
        <v>35</v>
      </c>
      <c r="BE136" s="1018" t="s">
        <v>35</v>
      </c>
      <c r="BF136" s="1018" t="s">
        <v>35</v>
      </c>
      <c r="BG136" s="1038" t="s">
        <v>35</v>
      </c>
      <c r="BH136" s="1058" t="s">
        <v>35</v>
      </c>
      <c r="BI136" s="1018" t="s">
        <v>35</v>
      </c>
      <c r="BJ136" s="1018" t="s">
        <v>35</v>
      </c>
      <c r="BK136" s="1018" t="s">
        <v>35</v>
      </c>
      <c r="BL136" s="1038" t="s">
        <v>35</v>
      </c>
      <c r="BM136" s="1058" t="s">
        <v>35</v>
      </c>
      <c r="BN136" s="1018" t="s">
        <v>35</v>
      </c>
      <c r="BO136" s="1018" t="s">
        <v>35</v>
      </c>
      <c r="BP136" s="1018" t="s">
        <v>35</v>
      </c>
      <c r="BQ136" s="1038" t="s">
        <v>35</v>
      </c>
    </row>
    <row r="137" s="399" customFormat="true" ht="15" customHeight="true" x14ac:dyDescent="0.2">
      <c r="A137" s="1860"/>
      <c r="B137" s="1648" t="s">
        <v>42</v>
      </c>
      <c r="C137" s="853">
        <v>40.146581810743513</v>
      </c>
      <c r="D137" s="854">
        <v>26.41749047692829</v>
      </c>
      <c r="E137" s="854">
        <v>12.675193465117996</v>
      </c>
      <c r="F137" s="854">
        <v>9.8965009526614693</v>
      </c>
      <c r="G137" s="855">
        <v>2.287863146139173</v>
      </c>
      <c r="H137" s="856">
        <v>13.558592633803833</v>
      </c>
      <c r="I137" s="854">
        <v>4.1967651301465621</v>
      </c>
      <c r="J137" s="854">
        <v>1.2424160041197234</v>
      </c>
      <c r="K137" s="854">
        <v>0.57008825710833289</v>
      </c>
      <c r="L137" s="857">
        <v>1.948242138119181</v>
      </c>
      <c r="M137" s="858">
        <v>45.582717910745934</v>
      </c>
      <c r="N137" s="854">
        <v>39.100637520838241</v>
      </c>
      <c r="O137" s="854">
        <v>47.089091483133977</v>
      </c>
      <c r="P137" s="854">
        <v>45.862063760357465</v>
      </c>
      <c r="Q137" s="1578">
        <v>28.384382779152894</v>
      </c>
      <c r="R137" s="562"/>
      <c r="S137" s="562"/>
      <c r="T137" s="562"/>
      <c r="U137" s="562"/>
      <c r="V137" s="562"/>
      <c r="W137" s="562"/>
      <c r="X137" s="562"/>
      <c r="Y137" s="562"/>
      <c r="Z137" s="562"/>
      <c r="AA137" s="562"/>
      <c r="AB137" s="562"/>
      <c r="AC137" s="562"/>
      <c r="AD137" s="562"/>
      <c r="AE137" s="562"/>
      <c r="AF137" s="562"/>
      <c r="AG137" s="562"/>
      <c r="AH137" s="562"/>
      <c r="AI137" s="562"/>
      <c r="AJ137" s="562"/>
      <c r="AK137" s="562"/>
      <c r="AL137" s="562"/>
      <c r="AM137" s="562"/>
      <c r="AN137" s="562"/>
      <c r="AO137" s="562"/>
      <c r="AP137" s="562"/>
      <c r="AQ137" s="562"/>
      <c r="AR137" s="562"/>
      <c r="AS137" s="562"/>
      <c r="AT137" s="562"/>
      <c r="AU137" s="562"/>
      <c r="AV137" s="562"/>
      <c r="AW137" s="562"/>
      <c r="AX137" s="562"/>
      <c r="AY137" s="562"/>
      <c r="BA137" s="1907"/>
      <c r="BB137" s="159" t="s">
        <v>42</v>
      </c>
      <c r="BC137" s="999" t="s">
        <v>35</v>
      </c>
      <c r="BD137" s="1018" t="s">
        <v>35</v>
      </c>
      <c r="BE137" s="1018" t="s">
        <v>35</v>
      </c>
      <c r="BF137" s="1018" t="s">
        <v>35</v>
      </c>
      <c r="BG137" s="1038" t="s">
        <v>35</v>
      </c>
      <c r="BH137" s="1058" t="s">
        <v>35</v>
      </c>
      <c r="BI137" s="1018" t="s">
        <v>35</v>
      </c>
      <c r="BJ137" s="1018" t="s">
        <v>35</v>
      </c>
      <c r="BK137" s="1018" t="s">
        <v>35</v>
      </c>
      <c r="BL137" s="1038" t="s">
        <v>35</v>
      </c>
      <c r="BM137" s="1058" t="s">
        <v>35</v>
      </c>
      <c r="BN137" s="1018" t="s">
        <v>35</v>
      </c>
      <c r="BO137" s="1018" t="s">
        <v>35</v>
      </c>
      <c r="BP137" s="1018" t="s">
        <v>35</v>
      </c>
      <c r="BQ137" s="1038" t="s">
        <v>35</v>
      </c>
    </row>
    <row r="138" s="399" customFormat="true" ht="15" customHeight="true" x14ac:dyDescent="0.2">
      <c r="A138" s="1860"/>
      <c r="B138" s="1648" t="s">
        <v>41</v>
      </c>
      <c r="C138" s="853">
        <v>22.138313106969658</v>
      </c>
      <c r="D138" s="854">
        <v>14.384015342176065</v>
      </c>
      <c r="E138" s="854">
        <v>9.9265538738505885</v>
      </c>
      <c r="F138" s="854">
        <v>5.1051004387218253</v>
      </c>
      <c r="G138" s="855">
        <v>2.8242972575464176</v>
      </c>
      <c r="H138" s="856">
        <v>10.447313131337292</v>
      </c>
      <c r="I138" s="854">
        <v>9.8805739980119451</v>
      </c>
      <c r="J138" s="854">
        <v>10.736481914643022</v>
      </c>
      <c r="K138" s="854">
        <v>4.1111909164415668</v>
      </c>
      <c r="L138" s="857">
        <v>1.8729491952795936</v>
      </c>
      <c r="M138" s="858">
        <v>21.3793613739163</v>
      </c>
      <c r="N138" s="854">
        <v>30.090289249781026</v>
      </c>
      <c r="O138" s="854">
        <v>16.692867674698388</v>
      </c>
      <c r="P138" s="854">
        <v>12.466236029979942</v>
      </c>
      <c r="Q138" s="1578">
        <v>2.1214264518555845</v>
      </c>
      <c r="R138" s="562"/>
      <c r="S138" s="562"/>
      <c r="T138" s="562"/>
      <c r="U138" s="562"/>
      <c r="V138" s="562"/>
      <c r="W138" s="562"/>
      <c r="X138" s="562"/>
      <c r="Y138" s="562"/>
      <c r="Z138" s="562"/>
      <c r="AA138" s="562"/>
      <c r="AB138" s="562"/>
      <c r="AC138" s="562"/>
      <c r="AD138" s="562"/>
      <c r="AE138" s="562"/>
      <c r="AF138" s="562"/>
      <c r="AG138" s="562"/>
      <c r="AH138" s="562"/>
      <c r="AI138" s="562"/>
      <c r="AJ138" s="562"/>
      <c r="AK138" s="562"/>
      <c r="AL138" s="562"/>
      <c r="AM138" s="562"/>
      <c r="AN138" s="562"/>
      <c r="AO138" s="562"/>
      <c r="AP138" s="562"/>
      <c r="AQ138" s="562"/>
      <c r="AR138" s="562"/>
      <c r="AS138" s="562"/>
      <c r="AT138" s="562"/>
      <c r="AU138" s="562"/>
      <c r="AV138" s="562"/>
      <c r="AW138" s="562"/>
      <c r="AX138" s="562"/>
      <c r="AY138" s="562"/>
      <c r="BA138" s="1907"/>
      <c r="BB138" s="159" t="s">
        <v>41</v>
      </c>
      <c r="BC138" s="999" t="s">
        <v>35</v>
      </c>
      <c r="BD138" s="1018" t="s">
        <v>35</v>
      </c>
      <c r="BE138" s="1018" t="s">
        <v>35</v>
      </c>
      <c r="BF138" s="1018" t="s">
        <v>35</v>
      </c>
      <c r="BG138" s="1038" t="s">
        <v>35</v>
      </c>
      <c r="BH138" s="1058" t="s">
        <v>35</v>
      </c>
      <c r="BI138" s="1018" t="s">
        <v>35</v>
      </c>
      <c r="BJ138" s="1018" t="s">
        <v>35</v>
      </c>
      <c r="BK138" s="1018" t="s">
        <v>35</v>
      </c>
      <c r="BL138" s="1038" t="s">
        <v>35</v>
      </c>
      <c r="BM138" s="1058" t="s">
        <v>35</v>
      </c>
      <c r="BN138" s="1018" t="s">
        <v>35</v>
      </c>
      <c r="BO138" s="1018" t="s">
        <v>35</v>
      </c>
      <c r="BP138" s="1018" t="s">
        <v>35</v>
      </c>
      <c r="BQ138" s="1038" t="s">
        <v>35</v>
      </c>
    </row>
    <row r="139" s="399" customFormat="true" ht="15" customHeight="true" x14ac:dyDescent="0.2">
      <c r="A139" s="1860"/>
      <c r="B139" s="1648" t="s">
        <v>19</v>
      </c>
      <c r="C139" s="853">
        <v>20.570736960877444</v>
      </c>
      <c r="D139" s="854">
        <v>3.0397813622172221</v>
      </c>
      <c r="E139" s="854">
        <v>0.90251327728248076</v>
      </c>
      <c r="F139" s="854">
        <v>0</v>
      </c>
      <c r="G139" s="855">
        <v>0</v>
      </c>
      <c r="H139" s="856">
        <v>0.85520712954796718</v>
      </c>
      <c r="I139" s="854">
        <v>0.26898878414712729</v>
      </c>
      <c r="J139" s="854">
        <v>0.3819056880169055</v>
      </c>
      <c r="K139" s="854">
        <v>0</v>
      </c>
      <c r="L139" s="857">
        <v>0</v>
      </c>
      <c r="M139" s="858">
        <v>30.236914105741093</v>
      </c>
      <c r="N139" s="854">
        <v>21.098580500109883</v>
      </c>
      <c r="O139" s="854">
        <v>8.3364750850489209</v>
      </c>
      <c r="P139" s="854">
        <v>1.3948839200319443</v>
      </c>
      <c r="Q139" s="1578">
        <v>1.0462017154737022</v>
      </c>
      <c r="R139" s="562"/>
      <c r="S139" s="562"/>
      <c r="T139" s="562"/>
      <c r="U139" s="562"/>
      <c r="V139" s="562"/>
      <c r="W139" s="562"/>
      <c r="X139" s="562"/>
      <c r="Y139" s="562"/>
      <c r="Z139" s="562"/>
      <c r="AA139" s="562"/>
      <c r="AB139" s="562"/>
      <c r="AC139" s="562"/>
      <c r="AD139" s="562"/>
      <c r="AE139" s="562"/>
      <c r="AF139" s="562"/>
      <c r="AG139" s="562"/>
      <c r="AH139" s="562"/>
      <c r="AI139" s="562"/>
      <c r="AJ139" s="562"/>
      <c r="AK139" s="562"/>
      <c r="AL139" s="562"/>
      <c r="AM139" s="562"/>
      <c r="AN139" s="562"/>
      <c r="AO139" s="562"/>
      <c r="AP139" s="562"/>
      <c r="AQ139" s="562"/>
      <c r="AR139" s="562"/>
      <c r="AS139" s="562"/>
      <c r="AT139" s="562"/>
      <c r="AU139" s="562"/>
      <c r="AV139" s="562"/>
      <c r="AW139" s="562"/>
      <c r="AX139" s="562"/>
      <c r="AY139" s="562"/>
      <c r="BA139" s="1907"/>
      <c r="BB139" s="159" t="s">
        <v>19</v>
      </c>
      <c r="BC139" s="999" t="s">
        <v>35</v>
      </c>
      <c r="BD139" s="1018" t="s">
        <v>35</v>
      </c>
      <c r="BE139" s="1018" t="s">
        <v>35</v>
      </c>
      <c r="BF139" s="1018" t="s">
        <v>35</v>
      </c>
      <c r="BG139" s="1038" t="s">
        <v>35</v>
      </c>
      <c r="BH139" s="1058" t="s">
        <v>35</v>
      </c>
      <c r="BI139" s="1018" t="s">
        <v>35</v>
      </c>
      <c r="BJ139" s="1018" t="s">
        <v>35</v>
      </c>
      <c r="BK139" s="1018" t="s">
        <v>35</v>
      </c>
      <c r="BL139" s="1038" t="s">
        <v>35</v>
      </c>
      <c r="BM139" s="1058" t="s">
        <v>35</v>
      </c>
      <c r="BN139" s="1018" t="s">
        <v>35</v>
      </c>
      <c r="BO139" s="1018" t="s">
        <v>35</v>
      </c>
      <c r="BP139" s="1018" t="s">
        <v>35</v>
      </c>
      <c r="BQ139" s="1038" t="s">
        <v>35</v>
      </c>
    </row>
    <row r="140" s="130" customFormat="true" ht="15" customHeight="true" x14ac:dyDescent="0.2">
      <c r="A140" s="1906" t="s">
        <v>106</v>
      </c>
      <c r="B140" s="1649" t="s">
        <v>64</v>
      </c>
      <c r="C140" s="949" t="s">
        <v>35</v>
      </c>
      <c r="D140" s="956" t="s">
        <v>35</v>
      </c>
      <c r="E140" s="956" t="s">
        <v>35</v>
      </c>
      <c r="F140" s="956" t="s">
        <v>35</v>
      </c>
      <c r="G140" s="963" t="s">
        <v>35</v>
      </c>
      <c r="H140" s="970" t="s">
        <v>35</v>
      </c>
      <c r="I140" s="956" t="s">
        <v>35</v>
      </c>
      <c r="J140" s="956" t="s">
        <v>35</v>
      </c>
      <c r="K140" s="956" t="s">
        <v>35</v>
      </c>
      <c r="L140" s="977" t="s">
        <v>35</v>
      </c>
      <c r="M140" s="984" t="s">
        <v>35</v>
      </c>
      <c r="N140" s="956" t="s">
        <v>35</v>
      </c>
      <c r="O140" s="956" t="s">
        <v>35</v>
      </c>
      <c r="P140" s="956" t="s">
        <v>35</v>
      </c>
      <c r="Q140" s="977" t="s">
        <v>35</v>
      </c>
      <c r="R140" s="1594"/>
      <c r="S140" s="1594"/>
      <c r="T140" s="1594"/>
      <c r="U140" s="1594"/>
      <c r="V140" s="1594"/>
      <c r="W140" s="1594"/>
      <c r="X140" s="1594"/>
      <c r="Y140" s="1525"/>
      <c r="Z140" s="1525"/>
      <c r="AA140" s="1525"/>
      <c r="AB140" s="1525"/>
      <c r="AC140" s="1525"/>
      <c r="AD140" s="1525"/>
      <c r="AE140" s="1525"/>
      <c r="AF140" s="1525"/>
      <c r="AG140" s="1525"/>
      <c r="AH140" s="1525"/>
      <c r="AI140" s="1525"/>
      <c r="AJ140" s="1525"/>
      <c r="AK140" s="1525"/>
      <c r="AL140" s="1525"/>
      <c r="AM140" s="1525"/>
      <c r="AN140" s="1525"/>
      <c r="AO140" s="1525"/>
      <c r="AP140" s="1525"/>
      <c r="AQ140" s="1525"/>
      <c r="AR140" s="1525"/>
      <c r="AS140" s="1525"/>
      <c r="AT140" s="1525"/>
      <c r="AU140" s="1525"/>
      <c r="AV140" s="1525"/>
      <c r="AW140" s="1525"/>
      <c r="AX140" s="1525"/>
      <c r="AY140" s="1525"/>
      <c r="AZ140" s="215"/>
      <c r="BA140" s="1907" t="s">
        <v>106</v>
      </c>
      <c r="BB140" s="159" t="s">
        <v>64</v>
      </c>
      <c r="BC140" s="999" t="s">
        <v>35</v>
      </c>
      <c r="BD140" s="1018" t="s">
        <v>35</v>
      </c>
      <c r="BE140" s="1018" t="s">
        <v>35</v>
      </c>
      <c r="BF140" s="1018" t="s">
        <v>35</v>
      </c>
      <c r="BG140" s="1038" t="s">
        <v>35</v>
      </c>
      <c r="BH140" s="1058" t="s">
        <v>35</v>
      </c>
      <c r="BI140" s="1018" t="s">
        <v>35</v>
      </c>
      <c r="BJ140" s="1018" t="s">
        <v>35</v>
      </c>
      <c r="BK140" s="1018" t="s">
        <v>35</v>
      </c>
      <c r="BL140" s="1038" t="s">
        <v>35</v>
      </c>
      <c r="BM140" s="1058" t="s">
        <v>35</v>
      </c>
      <c r="BN140" s="1018" t="s">
        <v>35</v>
      </c>
      <c r="BO140" s="1018" t="s">
        <v>35</v>
      </c>
      <c r="BP140" s="1018" t="s">
        <v>35</v>
      </c>
      <c r="BQ140" s="1038" t="s">
        <v>35</v>
      </c>
    </row>
    <row r="141" s="130" customFormat="true" ht="15" customHeight="true" x14ac:dyDescent="0.2">
      <c r="A141" s="1906"/>
      <c r="B141" s="1649" t="s">
        <v>65</v>
      </c>
      <c r="C141" s="949" t="s">
        <v>35</v>
      </c>
      <c r="D141" s="956" t="s">
        <v>35</v>
      </c>
      <c r="E141" s="956" t="s">
        <v>35</v>
      </c>
      <c r="F141" s="956" t="s">
        <v>35</v>
      </c>
      <c r="G141" s="963" t="s">
        <v>35</v>
      </c>
      <c r="H141" s="970" t="s">
        <v>35</v>
      </c>
      <c r="I141" s="956" t="s">
        <v>35</v>
      </c>
      <c r="J141" s="956" t="s">
        <v>35</v>
      </c>
      <c r="K141" s="956" t="s">
        <v>35</v>
      </c>
      <c r="L141" s="977" t="s">
        <v>35</v>
      </c>
      <c r="M141" s="984" t="s">
        <v>35</v>
      </c>
      <c r="N141" s="956" t="s">
        <v>35</v>
      </c>
      <c r="O141" s="956" t="s">
        <v>35</v>
      </c>
      <c r="P141" s="956" t="s">
        <v>35</v>
      </c>
      <c r="Q141" s="977" t="s">
        <v>35</v>
      </c>
      <c r="R141" s="1594"/>
      <c r="S141" s="1594"/>
      <c r="T141" s="1594"/>
      <c r="U141" s="1594"/>
      <c r="V141" s="1594"/>
      <c r="W141" s="1594"/>
      <c r="X141" s="1594"/>
      <c r="Y141" s="1525"/>
      <c r="Z141" s="1525"/>
      <c r="AA141" s="1525"/>
      <c r="AB141" s="1525"/>
      <c r="AC141" s="1525"/>
      <c r="AD141" s="1525"/>
      <c r="AE141" s="1525"/>
      <c r="AF141" s="1525"/>
      <c r="AG141" s="1525"/>
      <c r="AH141" s="1525"/>
      <c r="AI141" s="1525"/>
      <c r="AJ141" s="1525"/>
      <c r="AK141" s="1525"/>
      <c r="AL141" s="1525"/>
      <c r="AM141" s="1525"/>
      <c r="AN141" s="1525"/>
      <c r="AO141" s="1525"/>
      <c r="AP141" s="1525"/>
      <c r="AQ141" s="1525"/>
      <c r="AR141" s="1525"/>
      <c r="AS141" s="1525"/>
      <c r="AT141" s="1525"/>
      <c r="AU141" s="1525"/>
      <c r="AV141" s="1525"/>
      <c r="AW141" s="1525"/>
      <c r="AX141" s="1525"/>
      <c r="AY141" s="1525"/>
      <c r="AZ141" s="215"/>
      <c r="BA141" s="1907"/>
      <c r="BB141" s="159" t="s">
        <v>65</v>
      </c>
      <c r="BC141" s="999" t="s">
        <v>35</v>
      </c>
      <c r="BD141" s="1018" t="s">
        <v>35</v>
      </c>
      <c r="BE141" s="1018" t="s">
        <v>35</v>
      </c>
      <c r="BF141" s="1018" t="s">
        <v>35</v>
      </c>
      <c r="BG141" s="1038" t="s">
        <v>35</v>
      </c>
      <c r="BH141" s="1058" t="s">
        <v>35</v>
      </c>
      <c r="BI141" s="1018" t="s">
        <v>35</v>
      </c>
      <c r="BJ141" s="1018" t="s">
        <v>35</v>
      </c>
      <c r="BK141" s="1018" t="s">
        <v>35</v>
      </c>
      <c r="BL141" s="1038" t="s">
        <v>35</v>
      </c>
      <c r="BM141" s="1058" t="s">
        <v>35</v>
      </c>
      <c r="BN141" s="1018" t="s">
        <v>35</v>
      </c>
      <c r="BO141" s="1018" t="s">
        <v>35</v>
      </c>
      <c r="BP141" s="1018" t="s">
        <v>35</v>
      </c>
      <c r="BQ141" s="1038" t="s">
        <v>35</v>
      </c>
    </row>
    <row r="142" s="130" customFormat="true" ht="15" customHeight="true" x14ac:dyDescent="0.2">
      <c r="A142" s="1906"/>
      <c r="B142" s="1649" t="s">
        <v>66</v>
      </c>
      <c r="C142" s="949" t="s">
        <v>35</v>
      </c>
      <c r="D142" s="956" t="s">
        <v>35</v>
      </c>
      <c r="E142" s="956" t="s">
        <v>35</v>
      </c>
      <c r="F142" s="956" t="s">
        <v>35</v>
      </c>
      <c r="G142" s="963" t="s">
        <v>35</v>
      </c>
      <c r="H142" s="970" t="s">
        <v>35</v>
      </c>
      <c r="I142" s="956" t="s">
        <v>35</v>
      </c>
      <c r="J142" s="956" t="s">
        <v>35</v>
      </c>
      <c r="K142" s="956" t="s">
        <v>35</v>
      </c>
      <c r="L142" s="977" t="s">
        <v>35</v>
      </c>
      <c r="M142" s="984" t="s">
        <v>35</v>
      </c>
      <c r="N142" s="956" t="s">
        <v>35</v>
      </c>
      <c r="O142" s="956" t="s">
        <v>35</v>
      </c>
      <c r="P142" s="956" t="s">
        <v>35</v>
      </c>
      <c r="Q142" s="977" t="s">
        <v>35</v>
      </c>
      <c r="R142" s="1594"/>
      <c r="S142" s="1594"/>
      <c r="T142" s="1594"/>
      <c r="U142" s="1594"/>
      <c r="V142" s="1594"/>
      <c r="W142" s="1594"/>
      <c r="X142" s="1594"/>
      <c r="Y142" s="1525"/>
      <c r="Z142" s="1525"/>
      <c r="AA142" s="1525"/>
      <c r="AB142" s="1525"/>
      <c r="AC142" s="1525"/>
      <c r="AD142" s="1525"/>
      <c r="AE142" s="1525"/>
      <c r="AF142" s="1525"/>
      <c r="AG142" s="1525"/>
      <c r="AH142" s="1525"/>
      <c r="AI142" s="1525"/>
      <c r="AJ142" s="1525"/>
      <c r="AK142" s="1525"/>
      <c r="AL142" s="1525"/>
      <c r="AM142" s="1525"/>
      <c r="AN142" s="1525"/>
      <c r="AO142" s="1525"/>
      <c r="AP142" s="1525"/>
      <c r="AQ142" s="1525"/>
      <c r="AR142" s="1525"/>
      <c r="AS142" s="1525"/>
      <c r="AT142" s="1525"/>
      <c r="AU142" s="1525"/>
      <c r="AV142" s="1525"/>
      <c r="AW142" s="1525"/>
      <c r="AX142" s="1525"/>
      <c r="AY142" s="1525"/>
      <c r="AZ142" s="215"/>
      <c r="BA142" s="1907"/>
      <c r="BB142" s="159" t="s">
        <v>66</v>
      </c>
      <c r="BC142" s="999" t="s">
        <v>35</v>
      </c>
      <c r="BD142" s="1018" t="s">
        <v>35</v>
      </c>
      <c r="BE142" s="1018" t="s">
        <v>35</v>
      </c>
      <c r="BF142" s="1018" t="s">
        <v>35</v>
      </c>
      <c r="BG142" s="1038" t="s">
        <v>35</v>
      </c>
      <c r="BH142" s="1058" t="s">
        <v>35</v>
      </c>
      <c r="BI142" s="1018" t="s">
        <v>35</v>
      </c>
      <c r="BJ142" s="1018" t="s">
        <v>35</v>
      </c>
      <c r="BK142" s="1018" t="s">
        <v>35</v>
      </c>
      <c r="BL142" s="1038" t="s">
        <v>35</v>
      </c>
      <c r="BM142" s="1058" t="s">
        <v>35</v>
      </c>
      <c r="BN142" s="1018" t="s">
        <v>35</v>
      </c>
      <c r="BO142" s="1018" t="s">
        <v>35</v>
      </c>
      <c r="BP142" s="1018" t="s">
        <v>35</v>
      </c>
      <c r="BQ142" s="1038" t="s">
        <v>35</v>
      </c>
    </row>
    <row r="143" s="130" customFormat="true" ht="15" customHeight="true" x14ac:dyDescent="0.2">
      <c r="A143" s="1906"/>
      <c r="B143" s="1649" t="s">
        <v>67</v>
      </c>
      <c r="C143" s="949" t="s">
        <v>35</v>
      </c>
      <c r="D143" s="956" t="s">
        <v>35</v>
      </c>
      <c r="E143" s="956" t="s">
        <v>35</v>
      </c>
      <c r="F143" s="956" t="s">
        <v>35</v>
      </c>
      <c r="G143" s="963" t="s">
        <v>35</v>
      </c>
      <c r="H143" s="970" t="s">
        <v>35</v>
      </c>
      <c r="I143" s="956" t="s">
        <v>35</v>
      </c>
      <c r="J143" s="956" t="s">
        <v>35</v>
      </c>
      <c r="K143" s="956" t="s">
        <v>35</v>
      </c>
      <c r="L143" s="977" t="s">
        <v>35</v>
      </c>
      <c r="M143" s="984" t="s">
        <v>35</v>
      </c>
      <c r="N143" s="956" t="s">
        <v>35</v>
      </c>
      <c r="O143" s="956" t="s">
        <v>35</v>
      </c>
      <c r="P143" s="956" t="s">
        <v>35</v>
      </c>
      <c r="Q143" s="977" t="s">
        <v>35</v>
      </c>
      <c r="R143" s="1594"/>
      <c r="S143" s="1594"/>
      <c r="T143" s="1594"/>
      <c r="U143" s="1594"/>
      <c r="V143" s="1594"/>
      <c r="W143" s="1594"/>
      <c r="X143" s="1594"/>
      <c r="Y143" s="1525"/>
      <c r="Z143" s="1525"/>
      <c r="AA143" s="1525"/>
      <c r="AB143" s="1525"/>
      <c r="AC143" s="1525"/>
      <c r="AD143" s="1525"/>
      <c r="AE143" s="1525"/>
      <c r="AF143" s="1525"/>
      <c r="AG143" s="1525"/>
      <c r="AH143" s="1525"/>
      <c r="AI143" s="1525"/>
      <c r="AJ143" s="1525"/>
      <c r="AK143" s="1525"/>
      <c r="AL143" s="1525"/>
      <c r="AM143" s="1525"/>
      <c r="AN143" s="1525"/>
      <c r="AO143" s="1525"/>
      <c r="AP143" s="1525"/>
      <c r="AQ143" s="1525"/>
      <c r="AR143" s="1525"/>
      <c r="AS143" s="1525"/>
      <c r="AT143" s="1525"/>
      <c r="AU143" s="1525"/>
      <c r="AV143" s="1525"/>
      <c r="AW143" s="1525"/>
      <c r="AX143" s="1525"/>
      <c r="AY143" s="1525"/>
      <c r="AZ143" s="215"/>
      <c r="BA143" s="1907"/>
      <c r="BB143" s="159" t="s">
        <v>67</v>
      </c>
      <c r="BC143" s="999" t="s">
        <v>35</v>
      </c>
      <c r="BD143" s="1018" t="s">
        <v>35</v>
      </c>
      <c r="BE143" s="1018" t="s">
        <v>35</v>
      </c>
      <c r="BF143" s="1018" t="s">
        <v>35</v>
      </c>
      <c r="BG143" s="1038" t="s">
        <v>35</v>
      </c>
      <c r="BH143" s="1058" t="s">
        <v>35</v>
      </c>
      <c r="BI143" s="1018" t="s">
        <v>35</v>
      </c>
      <c r="BJ143" s="1018" t="s">
        <v>35</v>
      </c>
      <c r="BK143" s="1018" t="s">
        <v>35</v>
      </c>
      <c r="BL143" s="1038" t="s">
        <v>35</v>
      </c>
      <c r="BM143" s="1058" t="s">
        <v>35</v>
      </c>
      <c r="BN143" s="1018" t="s">
        <v>35</v>
      </c>
      <c r="BO143" s="1018" t="s">
        <v>35</v>
      </c>
      <c r="BP143" s="1018" t="s">
        <v>35</v>
      </c>
      <c r="BQ143" s="1038" t="s">
        <v>35</v>
      </c>
    </row>
    <row r="144" s="130" customFormat="true" ht="15" customHeight="true" x14ac:dyDescent="0.2">
      <c r="A144" s="1906" t="s">
        <v>107</v>
      </c>
      <c r="B144" s="1649" t="s">
        <v>64</v>
      </c>
      <c r="C144" s="949" t="s">
        <v>35</v>
      </c>
      <c r="D144" s="956" t="s">
        <v>35</v>
      </c>
      <c r="E144" s="956" t="s">
        <v>35</v>
      </c>
      <c r="F144" s="956" t="s">
        <v>35</v>
      </c>
      <c r="G144" s="963" t="s">
        <v>35</v>
      </c>
      <c r="H144" s="970" t="s">
        <v>35</v>
      </c>
      <c r="I144" s="956" t="s">
        <v>35</v>
      </c>
      <c r="J144" s="956" t="s">
        <v>35</v>
      </c>
      <c r="K144" s="956" t="s">
        <v>35</v>
      </c>
      <c r="L144" s="977" t="s">
        <v>35</v>
      </c>
      <c r="M144" s="984" t="s">
        <v>35</v>
      </c>
      <c r="N144" s="956" t="s">
        <v>35</v>
      </c>
      <c r="O144" s="956" t="s">
        <v>35</v>
      </c>
      <c r="P144" s="956" t="s">
        <v>35</v>
      </c>
      <c r="Q144" s="977" t="s">
        <v>35</v>
      </c>
      <c r="R144" s="1594"/>
      <c r="S144" s="1594"/>
      <c r="T144" s="1594"/>
      <c r="U144" s="1594"/>
      <c r="V144" s="1594"/>
      <c r="W144" s="1594"/>
      <c r="X144" s="1594"/>
      <c r="Y144" s="1525"/>
      <c r="Z144" s="1525"/>
      <c r="AA144" s="1525"/>
      <c r="AB144" s="1525"/>
      <c r="AC144" s="1525"/>
      <c r="AD144" s="1525"/>
      <c r="AE144" s="1525"/>
      <c r="AF144" s="1525"/>
      <c r="AG144" s="1525"/>
      <c r="AH144" s="1525"/>
      <c r="AI144" s="1525"/>
      <c r="AJ144" s="1525"/>
      <c r="AK144" s="1525"/>
      <c r="AL144" s="1525"/>
      <c r="AM144" s="1525"/>
      <c r="AN144" s="1525"/>
      <c r="AO144" s="1525"/>
      <c r="AP144" s="1525"/>
      <c r="AQ144" s="1525"/>
      <c r="AR144" s="1525"/>
      <c r="AS144" s="1525"/>
      <c r="AT144" s="1525"/>
      <c r="AU144" s="1525"/>
      <c r="AV144" s="1525"/>
      <c r="AW144" s="1525"/>
      <c r="AX144" s="1525"/>
      <c r="AY144" s="1525"/>
      <c r="AZ144" s="215"/>
      <c r="BA144" s="1907" t="s">
        <v>107</v>
      </c>
      <c r="BB144" s="159" t="s">
        <v>64</v>
      </c>
      <c r="BC144" s="999" t="s">
        <v>35</v>
      </c>
      <c r="BD144" s="1018" t="s">
        <v>35</v>
      </c>
      <c r="BE144" s="1018" t="s">
        <v>35</v>
      </c>
      <c r="BF144" s="1018" t="s">
        <v>35</v>
      </c>
      <c r="BG144" s="1038" t="s">
        <v>35</v>
      </c>
      <c r="BH144" s="1058" t="s">
        <v>35</v>
      </c>
      <c r="BI144" s="1018" t="s">
        <v>35</v>
      </c>
      <c r="BJ144" s="1018" t="s">
        <v>35</v>
      </c>
      <c r="BK144" s="1018" t="s">
        <v>35</v>
      </c>
      <c r="BL144" s="1038" t="s">
        <v>35</v>
      </c>
      <c r="BM144" s="1058" t="s">
        <v>35</v>
      </c>
      <c r="BN144" s="1018" t="s">
        <v>35</v>
      </c>
      <c r="BO144" s="1018" t="s">
        <v>35</v>
      </c>
      <c r="BP144" s="1018" t="s">
        <v>35</v>
      </c>
      <c r="BQ144" s="1038" t="s">
        <v>35</v>
      </c>
    </row>
    <row r="145" s="130" customFormat="true" ht="15" customHeight="true" x14ac:dyDescent="0.2">
      <c r="A145" s="1906"/>
      <c r="B145" s="1649" t="s">
        <v>65</v>
      </c>
      <c r="C145" s="949" t="s">
        <v>35</v>
      </c>
      <c r="D145" s="956" t="s">
        <v>35</v>
      </c>
      <c r="E145" s="956" t="s">
        <v>35</v>
      </c>
      <c r="F145" s="956" t="s">
        <v>35</v>
      </c>
      <c r="G145" s="963" t="s">
        <v>35</v>
      </c>
      <c r="H145" s="970" t="s">
        <v>35</v>
      </c>
      <c r="I145" s="956" t="s">
        <v>35</v>
      </c>
      <c r="J145" s="956" t="s">
        <v>35</v>
      </c>
      <c r="K145" s="956" t="s">
        <v>35</v>
      </c>
      <c r="L145" s="977" t="s">
        <v>35</v>
      </c>
      <c r="M145" s="984" t="s">
        <v>35</v>
      </c>
      <c r="N145" s="956" t="s">
        <v>35</v>
      </c>
      <c r="O145" s="956" t="s">
        <v>35</v>
      </c>
      <c r="P145" s="956" t="s">
        <v>35</v>
      </c>
      <c r="Q145" s="977" t="s">
        <v>35</v>
      </c>
      <c r="R145" s="1594"/>
      <c r="S145" s="1594"/>
      <c r="T145" s="1594"/>
      <c r="U145" s="1594"/>
      <c r="V145" s="1594"/>
      <c r="W145" s="1594"/>
      <c r="X145" s="1594"/>
      <c r="Y145" s="1525"/>
      <c r="Z145" s="1525"/>
      <c r="AA145" s="1525"/>
      <c r="AB145" s="1525"/>
      <c r="AC145" s="1525"/>
      <c r="AD145" s="1525"/>
      <c r="AE145" s="1525"/>
      <c r="AF145" s="1525"/>
      <c r="AG145" s="1525"/>
      <c r="AH145" s="1525"/>
      <c r="AI145" s="1525"/>
      <c r="AJ145" s="1525"/>
      <c r="AK145" s="1525"/>
      <c r="AL145" s="1525"/>
      <c r="AM145" s="1525"/>
      <c r="AN145" s="1525"/>
      <c r="AO145" s="1525"/>
      <c r="AP145" s="1525"/>
      <c r="AQ145" s="1525"/>
      <c r="AR145" s="1525"/>
      <c r="AS145" s="1525"/>
      <c r="AT145" s="1525"/>
      <c r="AU145" s="1525"/>
      <c r="AV145" s="1525"/>
      <c r="AW145" s="1525"/>
      <c r="AX145" s="1525"/>
      <c r="AY145" s="1525"/>
      <c r="AZ145" s="215"/>
      <c r="BA145" s="1907"/>
      <c r="BB145" s="159" t="s">
        <v>65</v>
      </c>
      <c r="BC145" s="999" t="s">
        <v>35</v>
      </c>
      <c r="BD145" s="1018" t="s">
        <v>35</v>
      </c>
      <c r="BE145" s="1018" t="s">
        <v>35</v>
      </c>
      <c r="BF145" s="1018" t="s">
        <v>35</v>
      </c>
      <c r="BG145" s="1038" t="s">
        <v>35</v>
      </c>
      <c r="BH145" s="1058" t="s">
        <v>35</v>
      </c>
      <c r="BI145" s="1018" t="s">
        <v>35</v>
      </c>
      <c r="BJ145" s="1018" t="s">
        <v>35</v>
      </c>
      <c r="BK145" s="1018" t="s">
        <v>35</v>
      </c>
      <c r="BL145" s="1038" t="s">
        <v>35</v>
      </c>
      <c r="BM145" s="1058" t="s">
        <v>35</v>
      </c>
      <c r="BN145" s="1018" t="s">
        <v>35</v>
      </c>
      <c r="BO145" s="1018" t="s">
        <v>35</v>
      </c>
      <c r="BP145" s="1018" t="s">
        <v>35</v>
      </c>
      <c r="BQ145" s="1038" t="s">
        <v>35</v>
      </c>
    </row>
    <row r="146" s="130" customFormat="true" ht="15" customHeight="true" x14ac:dyDescent="0.2">
      <c r="A146" s="1906"/>
      <c r="B146" s="1649" t="s">
        <v>66</v>
      </c>
      <c r="C146" s="949" t="s">
        <v>35</v>
      </c>
      <c r="D146" s="956" t="s">
        <v>35</v>
      </c>
      <c r="E146" s="956" t="s">
        <v>35</v>
      </c>
      <c r="F146" s="956" t="s">
        <v>35</v>
      </c>
      <c r="G146" s="963" t="s">
        <v>35</v>
      </c>
      <c r="H146" s="970" t="s">
        <v>35</v>
      </c>
      <c r="I146" s="956" t="s">
        <v>35</v>
      </c>
      <c r="J146" s="956" t="s">
        <v>35</v>
      </c>
      <c r="K146" s="956" t="s">
        <v>35</v>
      </c>
      <c r="L146" s="977" t="s">
        <v>35</v>
      </c>
      <c r="M146" s="984" t="s">
        <v>35</v>
      </c>
      <c r="N146" s="956" t="s">
        <v>35</v>
      </c>
      <c r="O146" s="956" t="s">
        <v>35</v>
      </c>
      <c r="P146" s="956" t="s">
        <v>35</v>
      </c>
      <c r="Q146" s="977" t="s">
        <v>35</v>
      </c>
      <c r="R146" s="1594"/>
      <c r="S146" s="1594"/>
      <c r="T146" s="1594"/>
      <c r="U146" s="1594"/>
      <c r="V146" s="1594"/>
      <c r="W146" s="1594"/>
      <c r="X146" s="1594"/>
      <c r="Y146" s="1525"/>
      <c r="Z146" s="1525"/>
      <c r="AA146" s="1525"/>
      <c r="AB146" s="1525"/>
      <c r="AC146" s="1525"/>
      <c r="AD146" s="1525"/>
      <c r="AE146" s="1525"/>
      <c r="AF146" s="1525"/>
      <c r="AG146" s="1525"/>
      <c r="AH146" s="1525"/>
      <c r="AI146" s="1525"/>
      <c r="AJ146" s="1525"/>
      <c r="AK146" s="1525"/>
      <c r="AL146" s="1525"/>
      <c r="AM146" s="1525"/>
      <c r="AN146" s="1525"/>
      <c r="AO146" s="1525"/>
      <c r="AP146" s="1525"/>
      <c r="AQ146" s="1525"/>
      <c r="AR146" s="1525"/>
      <c r="AS146" s="1525"/>
      <c r="AT146" s="1525"/>
      <c r="AU146" s="1525"/>
      <c r="AV146" s="1525"/>
      <c r="AW146" s="1525"/>
      <c r="AX146" s="1525"/>
      <c r="AY146" s="1525"/>
      <c r="AZ146" s="215"/>
      <c r="BA146" s="1907"/>
      <c r="BB146" s="159" t="s">
        <v>66</v>
      </c>
      <c r="BC146" s="999" t="s">
        <v>35</v>
      </c>
      <c r="BD146" s="1018" t="s">
        <v>35</v>
      </c>
      <c r="BE146" s="1018" t="s">
        <v>35</v>
      </c>
      <c r="BF146" s="1018" t="s">
        <v>35</v>
      </c>
      <c r="BG146" s="1038" t="s">
        <v>35</v>
      </c>
      <c r="BH146" s="1058" t="s">
        <v>35</v>
      </c>
      <c r="BI146" s="1018" t="s">
        <v>35</v>
      </c>
      <c r="BJ146" s="1018" t="s">
        <v>35</v>
      </c>
      <c r="BK146" s="1018" t="s">
        <v>35</v>
      </c>
      <c r="BL146" s="1038" t="s">
        <v>35</v>
      </c>
      <c r="BM146" s="1058" t="s">
        <v>35</v>
      </c>
      <c r="BN146" s="1018" t="s">
        <v>35</v>
      </c>
      <c r="BO146" s="1018" t="s">
        <v>35</v>
      </c>
      <c r="BP146" s="1018" t="s">
        <v>35</v>
      </c>
      <c r="BQ146" s="1038" t="s">
        <v>35</v>
      </c>
    </row>
    <row r="147" s="130" customFormat="true" ht="15" customHeight="true" x14ac:dyDescent="0.2">
      <c r="A147" s="1906"/>
      <c r="B147" s="1649" t="s">
        <v>67</v>
      </c>
      <c r="C147" s="949" t="s">
        <v>35</v>
      </c>
      <c r="D147" s="956" t="s">
        <v>35</v>
      </c>
      <c r="E147" s="956" t="s">
        <v>35</v>
      </c>
      <c r="F147" s="956" t="s">
        <v>35</v>
      </c>
      <c r="G147" s="963" t="s">
        <v>35</v>
      </c>
      <c r="H147" s="970" t="s">
        <v>35</v>
      </c>
      <c r="I147" s="956" t="s">
        <v>35</v>
      </c>
      <c r="J147" s="956" t="s">
        <v>35</v>
      </c>
      <c r="K147" s="956" t="s">
        <v>35</v>
      </c>
      <c r="L147" s="977" t="s">
        <v>35</v>
      </c>
      <c r="M147" s="984" t="s">
        <v>35</v>
      </c>
      <c r="N147" s="956" t="s">
        <v>35</v>
      </c>
      <c r="O147" s="956" t="s">
        <v>35</v>
      </c>
      <c r="P147" s="956" t="s">
        <v>35</v>
      </c>
      <c r="Q147" s="977" t="s">
        <v>35</v>
      </c>
      <c r="R147" s="1594"/>
      <c r="S147" s="1594"/>
      <c r="T147" s="1594"/>
      <c r="U147" s="1594"/>
      <c r="V147" s="1594"/>
      <c r="W147" s="1594"/>
      <c r="X147" s="1594"/>
      <c r="Y147" s="1525"/>
      <c r="Z147" s="1525"/>
      <c r="AA147" s="1525"/>
      <c r="AB147" s="1525"/>
      <c r="AC147" s="1525"/>
      <c r="AD147" s="1525"/>
      <c r="AE147" s="1525"/>
      <c r="AF147" s="1525"/>
      <c r="AG147" s="1525"/>
      <c r="AH147" s="1525"/>
      <c r="AI147" s="1525"/>
      <c r="AJ147" s="1525"/>
      <c r="AK147" s="1525"/>
      <c r="AL147" s="1525"/>
      <c r="AM147" s="1525"/>
      <c r="AN147" s="1525"/>
      <c r="AO147" s="1525"/>
      <c r="AP147" s="1525"/>
      <c r="AQ147" s="1525"/>
      <c r="AR147" s="1525"/>
      <c r="AS147" s="1525"/>
      <c r="AT147" s="1525"/>
      <c r="AU147" s="1525"/>
      <c r="AV147" s="1525"/>
      <c r="AW147" s="1525"/>
      <c r="AX147" s="1525"/>
      <c r="AY147" s="1525"/>
      <c r="AZ147" s="215"/>
      <c r="BA147" s="1907"/>
      <c r="BB147" s="159" t="s">
        <v>67</v>
      </c>
      <c r="BC147" s="999" t="s">
        <v>35</v>
      </c>
      <c r="BD147" s="1018" t="s">
        <v>35</v>
      </c>
      <c r="BE147" s="1018" t="s">
        <v>35</v>
      </c>
      <c r="BF147" s="1018" t="s">
        <v>35</v>
      </c>
      <c r="BG147" s="1038" t="s">
        <v>35</v>
      </c>
      <c r="BH147" s="1058" t="s">
        <v>35</v>
      </c>
      <c r="BI147" s="1018" t="s">
        <v>35</v>
      </c>
      <c r="BJ147" s="1018" t="s">
        <v>35</v>
      </c>
      <c r="BK147" s="1018" t="s">
        <v>35</v>
      </c>
      <c r="BL147" s="1038" t="s">
        <v>35</v>
      </c>
      <c r="BM147" s="1058" t="s">
        <v>35</v>
      </c>
      <c r="BN147" s="1018" t="s">
        <v>35</v>
      </c>
      <c r="BO147" s="1018" t="s">
        <v>35</v>
      </c>
      <c r="BP147" s="1018" t="s">
        <v>35</v>
      </c>
      <c r="BQ147" s="1038" t="s">
        <v>35</v>
      </c>
    </row>
    <row r="148" s="130" customFormat="true" ht="15" customHeight="true" x14ac:dyDescent="0.2">
      <c r="A148" s="1906" t="s">
        <v>108</v>
      </c>
      <c r="B148" s="1649" t="s">
        <v>49</v>
      </c>
      <c r="C148" s="634">
        <v>25.895353543992091</v>
      </c>
      <c r="D148" s="635">
        <v>29.614418707560354</v>
      </c>
      <c r="E148" s="635">
        <v>46.184769891881281</v>
      </c>
      <c r="F148" s="635">
        <v>15.117726731337397</v>
      </c>
      <c r="G148" s="683">
        <v>7.0238664131909196</v>
      </c>
      <c r="H148" s="673">
        <v>40.449207149962561</v>
      </c>
      <c r="I148" s="635">
        <v>52.285068985621443</v>
      </c>
      <c r="J148" s="635">
        <v>22.487357168509643</v>
      </c>
      <c r="K148" s="635">
        <v>11.224660582335259</v>
      </c>
      <c r="L148" s="654">
        <v>5.3209310643385432</v>
      </c>
      <c r="M148" s="663">
        <v>21.553560596961834</v>
      </c>
      <c r="N148" s="635">
        <v>19.230292453686062</v>
      </c>
      <c r="O148" s="635">
        <v>25.875813562855747</v>
      </c>
      <c r="P148" s="635">
        <v>23.00461197906796</v>
      </c>
      <c r="Q148" s="654">
        <v>21.058758168123475</v>
      </c>
      <c r="R148" s="1595"/>
      <c r="S148" s="1595"/>
      <c r="T148" s="1595"/>
      <c r="U148" s="1595"/>
      <c r="V148" s="1595"/>
      <c r="W148" s="1595"/>
      <c r="X148" s="1595"/>
      <c r="Y148" s="1526"/>
      <c r="Z148" s="1526"/>
      <c r="AA148" s="1526"/>
      <c r="AB148" s="1526"/>
      <c r="AC148" s="1526"/>
      <c r="AD148" s="1526"/>
      <c r="AE148" s="1526"/>
      <c r="AF148" s="1526"/>
      <c r="AG148" s="1526"/>
      <c r="AH148" s="1526"/>
      <c r="AI148" s="1526"/>
      <c r="AJ148" s="1526"/>
      <c r="AK148" s="1526"/>
      <c r="AL148" s="1526"/>
      <c r="AM148" s="1526"/>
      <c r="AN148" s="1526"/>
      <c r="AO148" s="1526"/>
      <c r="AP148" s="1526"/>
      <c r="AQ148" s="1526"/>
      <c r="AR148" s="1526"/>
      <c r="AS148" s="1526"/>
      <c r="AT148" s="1526"/>
      <c r="AU148" s="1526"/>
      <c r="AV148" s="1526"/>
      <c r="AW148" s="1526"/>
      <c r="AX148" s="1526"/>
      <c r="AY148" s="1526"/>
      <c r="AZ148" s="215"/>
      <c r="BA148" s="1907" t="s">
        <v>108</v>
      </c>
      <c r="BB148" s="159" t="s">
        <v>49</v>
      </c>
      <c r="BC148" s="999" t="s">
        <v>35</v>
      </c>
      <c r="BD148" s="1018" t="s">
        <v>35</v>
      </c>
      <c r="BE148" s="1018" t="s">
        <v>35</v>
      </c>
      <c r="BF148" s="1018" t="s">
        <v>35</v>
      </c>
      <c r="BG148" s="1038" t="s">
        <v>35</v>
      </c>
      <c r="BH148" s="1058" t="s">
        <v>35</v>
      </c>
      <c r="BI148" s="1018" t="s">
        <v>35</v>
      </c>
      <c r="BJ148" s="1018" t="s">
        <v>35</v>
      </c>
      <c r="BK148" s="1018" t="s">
        <v>35</v>
      </c>
      <c r="BL148" s="1038" t="s">
        <v>35</v>
      </c>
      <c r="BM148" s="1058" t="s">
        <v>35</v>
      </c>
      <c r="BN148" s="1018" t="s">
        <v>35</v>
      </c>
      <c r="BO148" s="1018" t="s">
        <v>35</v>
      </c>
      <c r="BP148" s="1018" t="s">
        <v>35</v>
      </c>
      <c r="BQ148" s="1038" t="s">
        <v>35</v>
      </c>
    </row>
    <row r="149" s="130" customFormat="true" ht="15" customHeight="true" x14ac:dyDescent="0.2">
      <c r="A149" s="1906"/>
      <c r="B149" s="1649" t="s">
        <v>48</v>
      </c>
      <c r="C149" s="634">
        <v>41.668829512167257</v>
      </c>
      <c r="D149" s="635">
        <v>56.267083853738121</v>
      </c>
      <c r="E149" s="635">
        <v>42.933934739890454</v>
      </c>
      <c r="F149" s="635">
        <v>78.066349621534059</v>
      </c>
      <c r="G149" s="683">
        <v>87.941726458980597</v>
      </c>
      <c r="H149" s="673">
        <v>50.191755284330441</v>
      </c>
      <c r="I149" s="635">
        <v>37.386807833735766</v>
      </c>
      <c r="J149" s="635">
        <v>66.012144778335042</v>
      </c>
      <c r="K149" s="635">
        <v>83.078593846037847</v>
      </c>
      <c r="L149" s="654">
        <v>90.259952675406851</v>
      </c>
      <c r="M149" s="663">
        <v>38.804036956922246</v>
      </c>
      <c r="N149" s="635">
        <v>41.497745684760531</v>
      </c>
      <c r="O149" s="635">
        <v>55.532776408221366</v>
      </c>
      <c r="P149" s="635">
        <v>66.014515013638857</v>
      </c>
      <c r="Q149" s="654">
        <v>72.392857320785723</v>
      </c>
      <c r="R149" s="1595"/>
      <c r="S149" s="1595"/>
      <c r="T149" s="1595"/>
      <c r="U149" s="1595"/>
      <c r="V149" s="1595"/>
      <c r="W149" s="1595"/>
      <c r="X149" s="1595"/>
      <c r="Y149" s="1526"/>
      <c r="Z149" s="1526"/>
      <c r="AA149" s="1526"/>
      <c r="AB149" s="1526"/>
      <c r="AC149" s="1526"/>
      <c r="AD149" s="1526"/>
      <c r="AE149" s="1526"/>
      <c r="AF149" s="1526"/>
      <c r="AG149" s="1526"/>
      <c r="AH149" s="1526"/>
      <c r="AI149" s="1526"/>
      <c r="AJ149" s="1526"/>
      <c r="AK149" s="1526"/>
      <c r="AL149" s="1526"/>
      <c r="AM149" s="1526"/>
      <c r="AN149" s="1526"/>
      <c r="AO149" s="1526"/>
      <c r="AP149" s="1526"/>
      <c r="AQ149" s="1526"/>
      <c r="AR149" s="1526"/>
      <c r="AS149" s="1526"/>
      <c r="AT149" s="1526"/>
      <c r="AU149" s="1526"/>
      <c r="AV149" s="1526"/>
      <c r="AW149" s="1526"/>
      <c r="AX149" s="1526"/>
      <c r="AY149" s="1526"/>
      <c r="AZ149" s="215"/>
      <c r="BA149" s="1907"/>
      <c r="BB149" s="159" t="s">
        <v>48</v>
      </c>
      <c r="BC149" s="999" t="s">
        <v>35</v>
      </c>
      <c r="BD149" s="1018" t="s">
        <v>35</v>
      </c>
      <c r="BE149" s="1018" t="s">
        <v>35</v>
      </c>
      <c r="BF149" s="1018" t="s">
        <v>35</v>
      </c>
      <c r="BG149" s="1038" t="s">
        <v>35</v>
      </c>
      <c r="BH149" s="1058" t="s">
        <v>35</v>
      </c>
      <c r="BI149" s="1018" t="s">
        <v>35</v>
      </c>
      <c r="BJ149" s="1018" t="s">
        <v>35</v>
      </c>
      <c r="BK149" s="1018" t="s">
        <v>35</v>
      </c>
      <c r="BL149" s="1038" t="s">
        <v>35</v>
      </c>
      <c r="BM149" s="1058" t="s">
        <v>35</v>
      </c>
      <c r="BN149" s="1018" t="s">
        <v>35</v>
      </c>
      <c r="BO149" s="1018" t="s">
        <v>35</v>
      </c>
      <c r="BP149" s="1018" t="s">
        <v>35</v>
      </c>
      <c r="BQ149" s="1038" t="s">
        <v>35</v>
      </c>
    </row>
    <row r="150" s="130" customFormat="true" ht="15" customHeight="true" x14ac:dyDescent="0.2">
      <c r="A150" s="1906"/>
      <c r="B150" s="1649" t="s">
        <v>110</v>
      </c>
      <c r="C150" s="634">
        <v>32.435816943840649</v>
      </c>
      <c r="D150" s="635">
        <v>14.118497438701525</v>
      </c>
      <c r="E150" s="635">
        <v>10.881295368228267</v>
      </c>
      <c r="F150" s="635">
        <v>6.8159236471285425</v>
      </c>
      <c r="G150" s="683">
        <v>5.0344071278284872</v>
      </c>
      <c r="H150" s="673">
        <v>9.3590375657069913</v>
      </c>
      <c r="I150" s="635">
        <v>10.328123180642798</v>
      </c>
      <c r="J150" s="635">
        <v>11.50049805315532</v>
      </c>
      <c r="K150" s="635">
        <v>5.6967455716268978</v>
      </c>
      <c r="L150" s="654">
        <v>4.4191162602546008</v>
      </c>
      <c r="M150" s="663">
        <v>39.642402446115923</v>
      </c>
      <c r="N150" s="635">
        <v>39.271961861553407</v>
      </c>
      <c r="O150" s="635">
        <v>18.591410028922887</v>
      </c>
      <c r="P150" s="635">
        <v>10.980873007293178</v>
      </c>
      <c r="Q150" s="654">
        <v>6.5483845110908057</v>
      </c>
      <c r="R150" s="1595"/>
      <c r="S150" s="1595"/>
      <c r="T150" s="1595"/>
      <c r="U150" s="1595"/>
      <c r="V150" s="1595"/>
      <c r="W150" s="1595"/>
      <c r="X150" s="1595"/>
      <c r="Y150" s="1526"/>
      <c r="Z150" s="1526"/>
      <c r="AA150" s="1526"/>
      <c r="AB150" s="1526"/>
      <c r="AC150" s="1526"/>
      <c r="AD150" s="1526"/>
      <c r="AE150" s="1526"/>
      <c r="AF150" s="1526"/>
      <c r="AG150" s="1526"/>
      <c r="AH150" s="1526"/>
      <c r="AI150" s="1526"/>
      <c r="AJ150" s="1526"/>
      <c r="AK150" s="1526"/>
      <c r="AL150" s="1526"/>
      <c r="AM150" s="1526"/>
      <c r="AN150" s="1526"/>
      <c r="AO150" s="1526"/>
      <c r="AP150" s="1526"/>
      <c r="AQ150" s="1526"/>
      <c r="AR150" s="1526"/>
      <c r="AS150" s="1526"/>
      <c r="AT150" s="1526"/>
      <c r="AU150" s="1526"/>
      <c r="AV150" s="1526"/>
      <c r="AW150" s="1526"/>
      <c r="AX150" s="1526"/>
      <c r="AY150" s="1526"/>
      <c r="AZ150" s="215"/>
      <c r="BA150" s="1907"/>
      <c r="BB150" s="159" t="s">
        <v>110</v>
      </c>
      <c r="BC150" s="999" t="s">
        <v>35</v>
      </c>
      <c r="BD150" s="1018" t="s">
        <v>35</v>
      </c>
      <c r="BE150" s="1018" t="s">
        <v>35</v>
      </c>
      <c r="BF150" s="1018" t="s">
        <v>35</v>
      </c>
      <c r="BG150" s="1038" t="s">
        <v>35</v>
      </c>
      <c r="BH150" s="1058" t="s">
        <v>35</v>
      </c>
      <c r="BI150" s="1018" t="s">
        <v>35</v>
      </c>
      <c r="BJ150" s="1018" t="s">
        <v>35</v>
      </c>
      <c r="BK150" s="1018" t="s">
        <v>35</v>
      </c>
      <c r="BL150" s="1038" t="s">
        <v>35</v>
      </c>
      <c r="BM150" s="1058" t="s">
        <v>35</v>
      </c>
      <c r="BN150" s="1018" t="s">
        <v>35</v>
      </c>
      <c r="BO150" s="1018" t="s">
        <v>35</v>
      </c>
      <c r="BP150" s="1018" t="s">
        <v>35</v>
      </c>
      <c r="BQ150" s="1038" t="s">
        <v>35</v>
      </c>
    </row>
    <row r="151" s="130" customFormat="true" ht="15" customHeight="true" x14ac:dyDescent="0.2">
      <c r="A151" s="1906" t="s">
        <v>109</v>
      </c>
      <c r="B151" s="1649" t="s">
        <v>49</v>
      </c>
      <c r="C151" s="634">
        <v>62.293178099974121</v>
      </c>
      <c r="D151" s="635">
        <v>66.353110621357828</v>
      </c>
      <c r="E151" s="635">
        <v>49.189637161126775</v>
      </c>
      <c r="F151" s="635">
        <v>84.979240802443229</v>
      </c>
      <c r="G151" s="683">
        <v>92.571430991057809</v>
      </c>
      <c r="H151" s="673">
        <v>53.950361600567597</v>
      </c>
      <c r="I151" s="635">
        <v>42.348877612730931</v>
      </c>
      <c r="J151" s="635">
        <v>74.874173801001987</v>
      </c>
      <c r="K151" s="635">
        <v>88.260513995406725</v>
      </c>
      <c r="L151" s="654">
        <v>94.433059356485174</v>
      </c>
      <c r="M151" s="663">
        <v>64.238738592926751</v>
      </c>
      <c r="N151" s="635">
        <v>73.279027992530928</v>
      </c>
      <c r="O151" s="635">
        <v>71.798319946223458</v>
      </c>
      <c r="P151" s="635">
        <v>77.899070830610484</v>
      </c>
      <c r="Q151" s="654">
        <v>79.213004889176062</v>
      </c>
      <c r="R151" s="1595"/>
      <c r="S151" s="1595"/>
      <c r="T151" s="1595"/>
      <c r="U151" s="1595"/>
      <c r="V151" s="1595"/>
      <c r="W151" s="1595"/>
      <c r="X151" s="1595"/>
      <c r="Y151" s="1526"/>
      <c r="Z151" s="1526"/>
      <c r="AA151" s="1526"/>
      <c r="AB151" s="1526"/>
      <c r="AC151" s="1526"/>
      <c r="AD151" s="1526"/>
      <c r="AE151" s="1526"/>
      <c r="AF151" s="1526"/>
      <c r="AG151" s="1526"/>
      <c r="AH151" s="1526"/>
      <c r="AI151" s="1526"/>
      <c r="AJ151" s="1526"/>
      <c r="AK151" s="1526"/>
      <c r="AL151" s="1526"/>
      <c r="AM151" s="1526"/>
      <c r="AN151" s="1526"/>
      <c r="AO151" s="1526"/>
      <c r="AP151" s="1526"/>
      <c r="AQ151" s="1526"/>
      <c r="AR151" s="1526"/>
      <c r="AS151" s="1526"/>
      <c r="AT151" s="1526"/>
      <c r="AU151" s="1526"/>
      <c r="AV151" s="1526"/>
      <c r="AW151" s="1526"/>
      <c r="AX151" s="1526"/>
      <c r="AY151" s="1526"/>
      <c r="AZ151" s="215"/>
      <c r="BA151" s="1907" t="s">
        <v>109</v>
      </c>
      <c r="BB151" s="159" t="s">
        <v>49</v>
      </c>
      <c r="BC151" s="999" t="s">
        <v>35</v>
      </c>
      <c r="BD151" s="1018" t="s">
        <v>35</v>
      </c>
      <c r="BE151" s="1018" t="s">
        <v>35</v>
      </c>
      <c r="BF151" s="1018" t="s">
        <v>35</v>
      </c>
      <c r="BG151" s="1038" t="s">
        <v>35</v>
      </c>
      <c r="BH151" s="1058" t="s">
        <v>35</v>
      </c>
      <c r="BI151" s="1018" t="s">
        <v>35</v>
      </c>
      <c r="BJ151" s="1018" t="s">
        <v>35</v>
      </c>
      <c r="BK151" s="1018" t="s">
        <v>35</v>
      </c>
      <c r="BL151" s="1038" t="s">
        <v>35</v>
      </c>
      <c r="BM151" s="1058" t="s">
        <v>35</v>
      </c>
      <c r="BN151" s="1018" t="s">
        <v>35</v>
      </c>
      <c r="BO151" s="1018" t="s">
        <v>35</v>
      </c>
      <c r="BP151" s="1018" t="s">
        <v>35</v>
      </c>
      <c r="BQ151" s="1038" t="s">
        <v>35</v>
      </c>
    </row>
    <row r="152" s="130" customFormat="true" ht="15" customHeight="true" x14ac:dyDescent="0.2">
      <c r="A152" s="1908"/>
      <c r="B152" s="1650" t="s">
        <v>48</v>
      </c>
      <c r="C152" s="637">
        <v>37.706821900025886</v>
      </c>
      <c r="D152" s="638">
        <v>33.646889378642172</v>
      </c>
      <c r="E152" s="638">
        <v>50.810362838873225</v>
      </c>
      <c r="F152" s="638">
        <v>15.020759197556774</v>
      </c>
      <c r="G152" s="684">
        <v>7.4285690089421914</v>
      </c>
      <c r="H152" s="674">
        <v>46.049638399432411</v>
      </c>
      <c r="I152" s="638">
        <v>57.651122387269069</v>
      </c>
      <c r="J152" s="638">
        <v>25.125826198998013</v>
      </c>
      <c r="K152" s="638">
        <v>11.739486004593267</v>
      </c>
      <c r="L152" s="655">
        <v>5.5669406435148288</v>
      </c>
      <c r="M152" s="664">
        <v>35.761261407073249</v>
      </c>
      <c r="N152" s="638">
        <v>26.720972007469079</v>
      </c>
      <c r="O152" s="638">
        <v>28.201680053776546</v>
      </c>
      <c r="P152" s="638">
        <v>22.10092916938952</v>
      </c>
      <c r="Q152" s="655">
        <v>20.786995110823938</v>
      </c>
      <c r="R152" s="1596"/>
      <c r="S152" s="1596"/>
      <c r="T152" s="1596"/>
      <c r="U152" s="1596"/>
      <c r="V152" s="1596"/>
      <c r="W152" s="1596"/>
      <c r="X152" s="1596"/>
      <c r="Y152" s="1527"/>
      <c r="Z152" s="1527"/>
      <c r="AA152" s="1527"/>
      <c r="AB152" s="1527"/>
      <c r="AC152" s="1527"/>
      <c r="AD152" s="1527"/>
      <c r="AE152" s="1527"/>
      <c r="AF152" s="1527"/>
      <c r="AG152" s="1527"/>
      <c r="AH152" s="1527"/>
      <c r="AI152" s="1527"/>
      <c r="AJ152" s="1527"/>
      <c r="AK152" s="1527"/>
      <c r="AL152" s="1527"/>
      <c r="AM152" s="1527"/>
      <c r="AN152" s="1527"/>
      <c r="AO152" s="1527"/>
      <c r="AP152" s="1527"/>
      <c r="AQ152" s="1527"/>
      <c r="AR152" s="1527"/>
      <c r="AS152" s="1527"/>
      <c r="AT152" s="1527"/>
      <c r="AU152" s="1527"/>
      <c r="AV152" s="1527"/>
      <c r="AW152" s="1527"/>
      <c r="AX152" s="1527"/>
      <c r="AY152" s="1527"/>
      <c r="AZ152" s="215"/>
      <c r="BA152" s="1909"/>
      <c r="BB152" s="235" t="s">
        <v>48</v>
      </c>
      <c r="BC152" s="1000" t="s">
        <v>35</v>
      </c>
      <c r="BD152" s="1019" t="s">
        <v>35</v>
      </c>
      <c r="BE152" s="1019" t="s">
        <v>35</v>
      </c>
      <c r="BF152" s="1019" t="s">
        <v>35</v>
      </c>
      <c r="BG152" s="1039" t="s">
        <v>35</v>
      </c>
      <c r="BH152" s="1059" t="s">
        <v>35</v>
      </c>
      <c r="BI152" s="1019" t="s">
        <v>35</v>
      </c>
      <c r="BJ152" s="1019" t="s">
        <v>35</v>
      </c>
      <c r="BK152" s="1019" t="s">
        <v>35</v>
      </c>
      <c r="BL152" s="1039" t="s">
        <v>35</v>
      </c>
      <c r="BM152" s="1059" t="s">
        <v>35</v>
      </c>
      <c r="BN152" s="1019" t="s">
        <v>35</v>
      </c>
      <c r="BO152" s="1019" t="s">
        <v>35</v>
      </c>
      <c r="BP152" s="1019" t="s">
        <v>35</v>
      </c>
      <c r="BQ152" s="1039" t="s">
        <v>35</v>
      </c>
    </row>
    <row r="153" s="399" customFormat="true" ht="15" customHeight="true" x14ac:dyDescent="0.2">
      <c r="A153" s="1860" t="s">
        <v>170</v>
      </c>
      <c r="B153" s="1648" t="s">
        <v>436</v>
      </c>
      <c r="C153" s="853">
        <v>16.969685923276494</v>
      </c>
      <c r="D153" s="854">
        <v>59.480825923585577</v>
      </c>
      <c r="E153" s="854">
        <v>83.113527431287181</v>
      </c>
      <c r="F153" s="854">
        <v>88.798555271069262</v>
      </c>
      <c r="G153" s="855">
        <v>97.240826235203301</v>
      </c>
      <c r="H153" s="856">
        <v>77.068320418297148</v>
      </c>
      <c r="I153" s="854">
        <v>93.73296831333144</v>
      </c>
      <c r="J153" s="854">
        <v>96.972799809861584</v>
      </c>
      <c r="K153" s="854">
        <v>99.223572175685476</v>
      </c>
      <c r="L153" s="857">
        <v>97.475521438146401</v>
      </c>
      <c r="M153" s="858">
        <v>2.8664211300373461</v>
      </c>
      <c r="N153" s="854">
        <v>10.211049929209388</v>
      </c>
      <c r="O153" s="854">
        <v>28.056585479230083</v>
      </c>
      <c r="P153" s="854">
        <v>42.809849597368036</v>
      </c>
      <c r="Q153" s="1578">
        <v>68.621715335153553</v>
      </c>
      <c r="R153" s="562"/>
      <c r="S153" s="562"/>
      <c r="T153" s="562"/>
      <c r="U153" s="562"/>
      <c r="V153" s="562"/>
      <c r="W153" s="562"/>
      <c r="X153" s="562"/>
      <c r="Y153" s="562"/>
      <c r="Z153" s="562"/>
      <c r="AA153" s="562"/>
      <c r="AB153" s="562"/>
      <c r="AC153" s="562"/>
      <c r="AD153" s="562"/>
      <c r="AE153" s="562"/>
      <c r="AF153" s="562"/>
      <c r="AG153" s="562"/>
      <c r="AH153" s="562"/>
      <c r="AI153" s="562"/>
      <c r="AJ153" s="562"/>
      <c r="AK153" s="562"/>
      <c r="AL153" s="562"/>
      <c r="AM153" s="562"/>
      <c r="AN153" s="562"/>
      <c r="AO153" s="562"/>
      <c r="AP153" s="562"/>
      <c r="AQ153" s="562"/>
      <c r="AR153" s="562"/>
      <c r="AS153" s="562"/>
      <c r="AT153" s="562"/>
      <c r="AU153" s="562"/>
      <c r="AV153" s="562"/>
      <c r="AW153" s="562"/>
      <c r="AX153" s="562"/>
      <c r="AY153" s="562"/>
      <c r="BA153" s="1951" t="s">
        <v>170</v>
      </c>
      <c r="BB153" s="234" t="s">
        <v>171</v>
      </c>
      <c r="BC153" s="338">
        <v>387862.44543457031</v>
      </c>
      <c r="BD153" s="304">
        <v>1297981.1561889648</v>
      </c>
      <c r="BE153" s="304">
        <v>1790166.830871582</v>
      </c>
      <c r="BF153" s="304">
        <v>2001149.3189811707</v>
      </c>
      <c r="BG153" s="339">
        <v>2235006.3550510406</v>
      </c>
      <c r="BH153" s="350">
        <v>1072770.8878173828</v>
      </c>
      <c r="BI153" s="304">
        <v>1243817.7247314453</v>
      </c>
      <c r="BJ153" s="304">
        <v>1283407.358795166</v>
      </c>
      <c r="BK153" s="304">
        <v>1399334.5908508301</v>
      </c>
      <c r="BL153" s="339">
        <v>1400999.7153167725</v>
      </c>
      <c r="BM153" s="350">
        <v>25079.599853515625</v>
      </c>
      <c r="BN153" s="304">
        <v>86919.3466796875</v>
      </c>
      <c r="BO153" s="304">
        <v>235666.67706298828</v>
      </c>
      <c r="BP153" s="304">
        <v>355666.78308105469</v>
      </c>
      <c r="BQ153" s="339">
        <v>608503.42233848572</v>
      </c>
    </row>
    <row r="154" s="399" customFormat="true" ht="15" customHeight="true" x14ac:dyDescent="0.2">
      <c r="A154" s="1860"/>
      <c r="B154" s="1648" t="s">
        <v>437</v>
      </c>
      <c r="C154" s="853">
        <v>0.70981027698030841</v>
      </c>
      <c r="D154" s="854">
        <v>1.4522228001112367</v>
      </c>
      <c r="E154" s="854">
        <v>0.44644561478865591</v>
      </c>
      <c r="F154" s="854">
        <v>0.31975867800473279</v>
      </c>
      <c r="G154" s="855">
        <v>0.2009345097287269</v>
      </c>
      <c r="H154" s="856">
        <v>2.2703283854284022</v>
      </c>
      <c r="I154" s="854">
        <v>0.53926797178640518</v>
      </c>
      <c r="J154" s="854">
        <v>0.18586959903846476</v>
      </c>
      <c r="K154" s="854">
        <v>0.18189728153600329</v>
      </c>
      <c r="L154" s="857">
        <v>0.21178168557727403</v>
      </c>
      <c r="M154" s="858">
        <v>0</v>
      </c>
      <c r="N154" s="854">
        <v>0</v>
      </c>
      <c r="O154" s="854">
        <v>1.6295027558165476</v>
      </c>
      <c r="P154" s="854">
        <v>0.31584250088030513</v>
      </c>
      <c r="Q154" s="1578">
        <v>0.70089408665974839</v>
      </c>
      <c r="R154" s="562"/>
      <c r="S154" s="562"/>
      <c r="T154" s="562"/>
      <c r="U154" s="562"/>
      <c r="V154" s="562"/>
      <c r="W154" s="562"/>
      <c r="X154" s="562"/>
      <c r="Y154" s="562"/>
      <c r="Z154" s="562"/>
      <c r="AA154" s="562"/>
      <c r="AB154" s="562"/>
      <c r="AC154" s="562"/>
      <c r="AD154" s="562"/>
      <c r="AE154" s="562"/>
      <c r="AF154" s="562"/>
      <c r="AG154" s="562"/>
      <c r="AH154" s="562"/>
      <c r="AI154" s="562"/>
      <c r="AJ154" s="562"/>
      <c r="AK154" s="562"/>
      <c r="AL154" s="562"/>
      <c r="AM154" s="562"/>
      <c r="AN154" s="562"/>
      <c r="AO154" s="562"/>
      <c r="AP154" s="562"/>
      <c r="AQ154" s="562"/>
      <c r="AR154" s="562"/>
      <c r="AS154" s="562"/>
      <c r="AT154" s="562"/>
      <c r="AU154" s="562"/>
      <c r="AV154" s="562"/>
      <c r="AW154" s="562"/>
      <c r="AX154" s="562"/>
      <c r="AY154" s="562"/>
      <c r="BA154" s="1951"/>
      <c r="BB154" s="159" t="s">
        <v>172</v>
      </c>
      <c r="BC154" s="340">
        <v>16223.561889648438</v>
      </c>
      <c r="BD154" s="306">
        <v>31690.17578125</v>
      </c>
      <c r="BE154" s="306">
        <v>9615.9091796875</v>
      </c>
      <c r="BF154" s="306">
        <v>7206.02783203125</v>
      </c>
      <c r="BG154" s="341">
        <v>4618.3267211914063</v>
      </c>
      <c r="BH154" s="351">
        <v>31602.378051757813</v>
      </c>
      <c r="BI154" s="306">
        <v>7155.97802734375</v>
      </c>
      <c r="BJ154" s="306">
        <v>2459.93115234375</v>
      </c>
      <c r="BK154" s="306">
        <v>2565.26904296875</v>
      </c>
      <c r="BL154" s="341">
        <v>3043.9035034179688</v>
      </c>
      <c r="BM154" s="351">
        <v>0</v>
      </c>
      <c r="BN154" s="306">
        <v>0</v>
      </c>
      <c r="BO154" s="306">
        <v>13687.3212890625</v>
      </c>
      <c r="BP154" s="306">
        <v>2624.038330078125</v>
      </c>
      <c r="BQ154" s="341">
        <v>6215.1820068359375</v>
      </c>
    </row>
    <row r="155" s="399" customFormat="true" ht="15" customHeight="true" x14ac:dyDescent="0.2">
      <c r="A155" s="1860"/>
      <c r="B155" s="1648" t="s">
        <v>438</v>
      </c>
      <c r="C155" s="853">
        <v>0.98334571052255981</v>
      </c>
      <c r="D155" s="854">
        <v>1.1595681036060188</v>
      </c>
      <c r="E155" s="854">
        <v>0.48731343479168582</v>
      </c>
      <c r="F155" s="854">
        <v>0.21654667913593237</v>
      </c>
      <c r="G155" s="855">
        <v>0</v>
      </c>
      <c r="H155" s="856">
        <v>1.0055286083976605</v>
      </c>
      <c r="I155" s="854">
        <v>0</v>
      </c>
      <c r="J155" s="854">
        <v>0</v>
      </c>
      <c r="K155" s="854">
        <v>0</v>
      </c>
      <c r="L155" s="857">
        <v>0</v>
      </c>
      <c r="M155" s="858">
        <v>0.96648027426052407</v>
      </c>
      <c r="N155" s="854">
        <v>0.44151455924811817</v>
      </c>
      <c r="O155" s="854">
        <v>1.9867671801408384</v>
      </c>
      <c r="P155" s="854">
        <v>1.3769948737844537</v>
      </c>
      <c r="Q155" s="1578">
        <v>0.99420489974739268</v>
      </c>
      <c r="R155" s="562"/>
      <c r="S155" s="562"/>
      <c r="T155" s="562"/>
      <c r="U155" s="562"/>
      <c r="V155" s="562"/>
      <c r="W155" s="562"/>
      <c r="X155" s="562"/>
      <c r="Y155" s="562"/>
      <c r="Z155" s="562"/>
      <c r="AA155" s="562"/>
      <c r="AB155" s="562"/>
      <c r="AC155" s="562"/>
      <c r="AD155" s="562"/>
      <c r="AE155" s="562"/>
      <c r="AF155" s="562"/>
      <c r="AG155" s="562"/>
      <c r="AH155" s="562"/>
      <c r="AI155" s="562"/>
      <c r="AJ155" s="562"/>
      <c r="AK155" s="562"/>
      <c r="AL155" s="562"/>
      <c r="AM155" s="562"/>
      <c r="AN155" s="562"/>
      <c r="AO155" s="562"/>
      <c r="AP155" s="562"/>
      <c r="AQ155" s="562"/>
      <c r="AR155" s="562"/>
      <c r="AS155" s="562"/>
      <c r="AT155" s="562"/>
      <c r="AU155" s="562"/>
      <c r="AV155" s="562"/>
      <c r="AW155" s="562"/>
      <c r="AX155" s="562"/>
      <c r="AY155" s="562"/>
      <c r="BA155" s="1951"/>
      <c r="BB155" s="159" t="s">
        <v>173</v>
      </c>
      <c r="BC155" s="340">
        <v>22475.541015625</v>
      </c>
      <c r="BD155" s="306">
        <v>25303.911376953125</v>
      </c>
      <c r="BE155" s="306">
        <v>10496.153564453125</v>
      </c>
      <c r="BF155" s="306">
        <v>4880.0595703125</v>
      </c>
      <c r="BG155" s="341">
        <v>0</v>
      </c>
      <c r="BH155" s="351">
        <v>13996.695556640625</v>
      </c>
      <c r="BI155" s="306">
        <v>0</v>
      </c>
      <c r="BJ155" s="306">
        <v>0</v>
      </c>
      <c r="BK155" s="306">
        <v>0</v>
      </c>
      <c r="BL155" s="341">
        <v>0</v>
      </c>
      <c r="BM155" s="351">
        <v>8456.16796875</v>
      </c>
      <c r="BN155" s="306">
        <v>3758.296875</v>
      </c>
      <c r="BO155" s="306">
        <v>16688.232421875</v>
      </c>
      <c r="BP155" s="306">
        <v>11440.155517578125</v>
      </c>
      <c r="BQ155" s="341">
        <v>8816.1171875</v>
      </c>
    </row>
    <row r="156" s="399" customFormat="true" ht="15" customHeight="true" x14ac:dyDescent="0.2">
      <c r="A156" s="1860"/>
      <c r="B156" s="1648" t="s">
        <v>439</v>
      </c>
      <c r="C156" s="853">
        <v>40.416333504834306</v>
      </c>
      <c r="D156" s="854">
        <v>27.503806706741873</v>
      </c>
      <c r="E156" s="854">
        <v>13.358409645101363</v>
      </c>
      <c r="F156" s="854">
        <v>10.159642676591368</v>
      </c>
      <c r="G156" s="855">
        <v>2.3494413430812249</v>
      </c>
      <c r="H156" s="856">
        <v>13.310898752822991</v>
      </c>
      <c r="I156" s="854">
        <v>4.6190481311444014</v>
      </c>
      <c r="J156" s="854">
        <v>1.3773686978025839</v>
      </c>
      <c r="K156" s="854">
        <v>0.59453054277851392</v>
      </c>
      <c r="L156" s="857">
        <v>1.9787988949269384</v>
      </c>
      <c r="M156" s="858">
        <v>45.680773372423268</v>
      </c>
      <c r="N156" s="854">
        <v>40.674685526633354</v>
      </c>
      <c r="O156" s="854">
        <v>48.149976819596297</v>
      </c>
      <c r="P156" s="854">
        <v>47.729002643417687</v>
      </c>
      <c r="Q156" s="1578">
        <v>27.752870190215855</v>
      </c>
      <c r="R156" s="562"/>
      <c r="S156" s="562"/>
      <c r="T156" s="562"/>
      <c r="U156" s="562"/>
      <c r="V156" s="562"/>
      <c r="W156" s="562"/>
      <c r="X156" s="562"/>
      <c r="Y156" s="562"/>
      <c r="Z156" s="562"/>
      <c r="AA156" s="562"/>
      <c r="AB156" s="562"/>
      <c r="AC156" s="562"/>
      <c r="AD156" s="562"/>
      <c r="AE156" s="562"/>
      <c r="AF156" s="562"/>
      <c r="AG156" s="562"/>
      <c r="AH156" s="562"/>
      <c r="AI156" s="562"/>
      <c r="AJ156" s="562"/>
      <c r="AK156" s="562"/>
      <c r="AL156" s="562"/>
      <c r="AM156" s="562"/>
      <c r="AN156" s="562"/>
      <c r="AO156" s="562"/>
      <c r="AP156" s="562"/>
      <c r="AQ156" s="562"/>
      <c r="AR156" s="562"/>
      <c r="AS156" s="562"/>
      <c r="AT156" s="562"/>
      <c r="AU156" s="562"/>
      <c r="AV156" s="562"/>
      <c r="AW156" s="562"/>
      <c r="AX156" s="562"/>
      <c r="AY156" s="562"/>
      <c r="BA156" s="1951"/>
      <c r="BB156" s="159" t="s">
        <v>174</v>
      </c>
      <c r="BC156" s="340">
        <v>923763.58758544922</v>
      </c>
      <c r="BD156" s="306">
        <v>600183.71087646484</v>
      </c>
      <c r="BE156" s="306">
        <v>287724.30432128906</v>
      </c>
      <c r="BF156" s="306">
        <v>228956.00003051758</v>
      </c>
      <c r="BG156" s="341">
        <v>54000.120483398438</v>
      </c>
      <c r="BH156" s="351">
        <v>185284.23345947266</v>
      </c>
      <c r="BI156" s="306">
        <v>61293.843994140625</v>
      </c>
      <c r="BJ156" s="306">
        <v>18229.08203125</v>
      </c>
      <c r="BK156" s="306">
        <v>8384.5716857910156</v>
      </c>
      <c r="BL156" s="341">
        <v>28440.95263671875</v>
      </c>
      <c r="BM156" s="351">
        <v>399681.50708007813</v>
      </c>
      <c r="BN156" s="306">
        <v>346234.43395996094</v>
      </c>
      <c r="BO156" s="306">
        <v>404444.97589111328</v>
      </c>
      <c r="BP156" s="306">
        <v>396535.39990234375</v>
      </c>
      <c r="BQ156" s="341">
        <v>246098.72265625</v>
      </c>
    </row>
    <row r="157" s="399" customFormat="true" ht="15" customHeight="true" x14ac:dyDescent="0.2">
      <c r="A157" s="1860"/>
      <c r="B157" s="1648" t="s">
        <v>440</v>
      </c>
      <c r="C157" s="853">
        <v>9.4147951498445117</v>
      </c>
      <c r="D157" s="854">
        <v>4.2596034936532163</v>
      </c>
      <c r="E157" s="854">
        <v>0.45017964177150177</v>
      </c>
      <c r="F157" s="854">
        <v>8.7163121441429237E-2</v>
      </c>
      <c r="G157" s="855">
        <v>0</v>
      </c>
      <c r="H157" s="856">
        <v>3.8257234943588383</v>
      </c>
      <c r="I157" s="854">
        <v>0.63183443072871337</v>
      </c>
      <c r="J157" s="854">
        <v>0.14841977870170042</v>
      </c>
      <c r="K157" s="854">
        <v>0</v>
      </c>
      <c r="L157" s="857">
        <v>0</v>
      </c>
      <c r="M157" s="858">
        <v>14.299911790881998</v>
      </c>
      <c r="N157" s="854">
        <v>6.7526251196206628</v>
      </c>
      <c r="O157" s="854">
        <v>6.4825639780522897</v>
      </c>
      <c r="P157" s="854">
        <v>2.304944131460394</v>
      </c>
      <c r="Q157" s="1578">
        <v>0</v>
      </c>
      <c r="R157" s="562"/>
      <c r="S157" s="562"/>
      <c r="T157" s="562"/>
      <c r="U157" s="562"/>
      <c r="V157" s="562"/>
      <c r="W157" s="562"/>
      <c r="X157" s="562"/>
      <c r="Y157" s="562"/>
      <c r="Z157" s="562"/>
      <c r="AA157" s="562"/>
      <c r="AB157" s="562"/>
      <c r="AC157" s="562"/>
      <c r="AD157" s="562"/>
      <c r="AE157" s="562"/>
      <c r="AF157" s="562"/>
      <c r="AG157" s="562"/>
      <c r="AH157" s="562"/>
      <c r="AI157" s="562"/>
      <c r="AJ157" s="562"/>
      <c r="AK157" s="562"/>
      <c r="AL157" s="562"/>
      <c r="AM157" s="562"/>
      <c r="AN157" s="562"/>
      <c r="AO157" s="562"/>
      <c r="AP157" s="562"/>
      <c r="AQ157" s="562"/>
      <c r="AR157" s="562"/>
      <c r="AS157" s="562"/>
      <c r="AT157" s="562"/>
      <c r="AU157" s="562"/>
      <c r="AV157" s="562"/>
      <c r="AW157" s="562"/>
      <c r="AX157" s="562"/>
      <c r="AY157" s="562"/>
      <c r="BA157" s="1951"/>
      <c r="BB157" s="159" t="s">
        <v>175</v>
      </c>
      <c r="BC157" s="340">
        <v>215186.39099121094</v>
      </c>
      <c r="BD157" s="306">
        <v>92952.392333984375</v>
      </c>
      <c r="BE157" s="306">
        <v>9696.335693359375</v>
      </c>
      <c r="BF157" s="306">
        <v>1964.29345703125</v>
      </c>
      <c r="BG157" s="341">
        <v>0</v>
      </c>
      <c r="BH157" s="351">
        <v>53253.071655273438</v>
      </c>
      <c r="BI157" s="306">
        <v>8384.31640625</v>
      </c>
      <c r="BJ157" s="306">
        <v>1964.29345703125</v>
      </c>
      <c r="BK157" s="306">
        <v>0</v>
      </c>
      <c r="BL157" s="341">
        <v>0</v>
      </c>
      <c r="BM157" s="351">
        <v>125116.32080078125</v>
      </c>
      <c r="BN157" s="306">
        <v>57480.255981445313</v>
      </c>
      <c r="BO157" s="306">
        <v>54451.540893554688</v>
      </c>
      <c r="BP157" s="306">
        <v>19149.61328125</v>
      </c>
      <c r="BQ157" s="341">
        <v>0</v>
      </c>
    </row>
    <row r="158" s="399" customFormat="true" ht="15" customHeight="true" x14ac:dyDescent="0.2">
      <c r="A158" s="1860"/>
      <c r="B158" s="1648" t="s">
        <v>441</v>
      </c>
      <c r="C158" s="853">
        <v>0.88481473537276312</v>
      </c>
      <c r="D158" s="854">
        <v>0.40308064330994969</v>
      </c>
      <c r="E158" s="854">
        <v>0.37582294063085619</v>
      </c>
      <c r="F158" s="854">
        <v>0</v>
      </c>
      <c r="G158" s="855">
        <v>0.20879791198674538</v>
      </c>
      <c r="H158" s="856">
        <v>1.3835992867901834</v>
      </c>
      <c r="I158" s="854">
        <v>0.18082642938665627</v>
      </c>
      <c r="J158" s="854">
        <v>0.13292257489131087</v>
      </c>
      <c r="K158" s="854">
        <v>0</v>
      </c>
      <c r="L158" s="857">
        <v>0.33389798134939402</v>
      </c>
      <c r="M158" s="858">
        <v>0</v>
      </c>
      <c r="N158" s="854">
        <v>1.146592417764275</v>
      </c>
      <c r="O158" s="854">
        <v>0</v>
      </c>
      <c r="P158" s="854">
        <v>0.47376376601345682</v>
      </c>
      <c r="Q158" s="1578">
        <v>0</v>
      </c>
      <c r="R158" s="562"/>
      <c r="S158" s="562"/>
      <c r="T158" s="562"/>
      <c r="U158" s="562"/>
      <c r="V158" s="562"/>
      <c r="W158" s="562"/>
      <c r="X158" s="562"/>
      <c r="Y158" s="562"/>
      <c r="Z158" s="562"/>
      <c r="AA158" s="562"/>
      <c r="AB158" s="562"/>
      <c r="AC158" s="562"/>
      <c r="AD158" s="562"/>
      <c r="AE158" s="562"/>
      <c r="AF158" s="562"/>
      <c r="AG158" s="562"/>
      <c r="AH158" s="562"/>
      <c r="AI158" s="562"/>
      <c r="AJ158" s="562"/>
      <c r="AK158" s="562"/>
      <c r="AL158" s="562"/>
      <c r="AM158" s="562"/>
      <c r="AN158" s="562"/>
      <c r="AO158" s="562"/>
      <c r="AP158" s="562"/>
      <c r="AQ158" s="562"/>
      <c r="AR158" s="562"/>
      <c r="AS158" s="562"/>
      <c r="AT158" s="562"/>
      <c r="AU158" s="562"/>
      <c r="AV158" s="562"/>
      <c r="AW158" s="562"/>
      <c r="AX158" s="562"/>
      <c r="AY158" s="562"/>
      <c r="BA158" s="1951"/>
      <c r="BB158" s="159" t="s">
        <v>176</v>
      </c>
      <c r="BC158" s="340">
        <v>20223.497863769531</v>
      </c>
      <c r="BD158" s="306">
        <v>8795.9619140625</v>
      </c>
      <c r="BE158" s="306">
        <v>8094.780517578125</v>
      </c>
      <c r="BF158" s="306">
        <v>0</v>
      </c>
      <c r="BG158" s="341">
        <v>4799.06103515625</v>
      </c>
      <c r="BH158" s="351">
        <v>19259.340637207031</v>
      </c>
      <c r="BI158" s="306">
        <v>2399.530517578125</v>
      </c>
      <c r="BJ158" s="306">
        <v>1759.1923828125</v>
      </c>
      <c r="BK158" s="306">
        <v>0</v>
      </c>
      <c r="BL158" s="341">
        <v>4799.06103515625</v>
      </c>
      <c r="BM158" s="351">
        <v>0</v>
      </c>
      <c r="BN158" s="306">
        <v>9760.119140625</v>
      </c>
      <c r="BO158" s="306">
        <v>0</v>
      </c>
      <c r="BP158" s="306">
        <v>3936.0576171875</v>
      </c>
      <c r="BQ158" s="341">
        <v>0</v>
      </c>
    </row>
    <row r="159" s="399" customFormat="true" ht="15" customHeight="true" x14ac:dyDescent="0.2">
      <c r="A159" s="1860"/>
      <c r="B159" s="1648" t="s">
        <v>442</v>
      </c>
      <c r="C159" s="853">
        <v>21.212812473512031</v>
      </c>
      <c r="D159" s="854">
        <v>3.2982085335788209</v>
      </c>
      <c r="E159" s="854">
        <v>0.98585863384008166</v>
      </c>
      <c r="F159" s="854">
        <v>0</v>
      </c>
      <c r="G159" s="855">
        <v>0</v>
      </c>
      <c r="H159" s="856">
        <v>0.9030074934507859</v>
      </c>
      <c r="I159" s="854">
        <v>0.29605472362238267</v>
      </c>
      <c r="J159" s="854">
        <v>0.42338873488670503</v>
      </c>
      <c r="K159" s="854">
        <v>0</v>
      </c>
      <c r="L159" s="857">
        <v>0</v>
      </c>
      <c r="M159" s="858">
        <v>30.943064969168582</v>
      </c>
      <c r="N159" s="854">
        <v>22.186171693703823</v>
      </c>
      <c r="O159" s="854">
        <v>8.8760199875376173</v>
      </c>
      <c r="P159" s="854">
        <v>1.4935474049268986</v>
      </c>
      <c r="Q159" s="1578">
        <v>1.0595699581693867</v>
      </c>
      <c r="R159" s="562"/>
      <c r="S159" s="562"/>
      <c r="T159" s="562"/>
      <c r="U159" s="562"/>
      <c r="V159" s="562"/>
      <c r="W159" s="562"/>
      <c r="X159" s="562"/>
      <c r="Y159" s="562"/>
      <c r="Z159" s="562"/>
      <c r="AA159" s="562"/>
      <c r="AB159" s="562"/>
      <c r="AC159" s="562"/>
      <c r="AD159" s="562"/>
      <c r="AE159" s="562"/>
      <c r="AF159" s="562"/>
      <c r="AG159" s="562"/>
      <c r="AH159" s="562"/>
      <c r="AI159" s="562"/>
      <c r="AJ159" s="562"/>
      <c r="AK159" s="562"/>
      <c r="AL159" s="562"/>
      <c r="AM159" s="562"/>
      <c r="AN159" s="562"/>
      <c r="AO159" s="562"/>
      <c r="AP159" s="562"/>
      <c r="AQ159" s="562"/>
      <c r="AR159" s="562"/>
      <c r="AS159" s="562"/>
      <c r="AT159" s="562"/>
      <c r="AU159" s="562"/>
      <c r="AV159" s="562"/>
      <c r="AW159" s="562"/>
      <c r="AX159" s="562"/>
      <c r="AY159" s="562"/>
      <c r="BA159" s="1951"/>
      <c r="BB159" s="159" t="s">
        <v>177</v>
      </c>
      <c r="BC159" s="340">
        <v>484844.17199707031</v>
      </c>
      <c r="BD159" s="306">
        <v>71972.98388671875</v>
      </c>
      <c r="BE159" s="306">
        <v>21234.226013183594</v>
      </c>
      <c r="BF159" s="306">
        <v>0</v>
      </c>
      <c r="BG159" s="341">
        <v>0</v>
      </c>
      <c r="BH159" s="351">
        <v>12569.62841796875</v>
      </c>
      <c r="BI159" s="306">
        <v>3928.5869140625</v>
      </c>
      <c r="BJ159" s="306">
        <v>5603.42919921875</v>
      </c>
      <c r="BK159" s="306">
        <v>0</v>
      </c>
      <c r="BL159" s="341">
        <v>0</v>
      </c>
      <c r="BM159" s="351">
        <v>270734.7080078125</v>
      </c>
      <c r="BN159" s="306">
        <v>188854.97204589844</v>
      </c>
      <c r="BO159" s="306">
        <v>74555.834228515625</v>
      </c>
      <c r="BP159" s="306">
        <v>12408.480895996094</v>
      </c>
      <c r="BQ159" s="341">
        <v>9395.7421875</v>
      </c>
    </row>
    <row r="160" s="399" customFormat="true" ht="15" customHeight="true" x14ac:dyDescent="0.2">
      <c r="A160" s="1861"/>
      <c r="B160" s="1651" t="s">
        <v>46</v>
      </c>
      <c r="C160" s="853">
        <v>9.4084022256570261</v>
      </c>
      <c r="D160" s="854">
        <v>2.4426837954132989</v>
      </c>
      <c r="E160" s="854">
        <v>0.78244265778867284</v>
      </c>
      <c r="F160" s="854">
        <v>0.41833357375726488</v>
      </c>
      <c r="G160" s="855">
        <v>0</v>
      </c>
      <c r="H160" s="856">
        <v>0.23259356045398494</v>
      </c>
      <c r="I160" s="854">
        <v>0</v>
      </c>
      <c r="J160" s="854">
        <v>0.75923080481765159</v>
      </c>
      <c r="K160" s="854">
        <v>0</v>
      </c>
      <c r="L160" s="857">
        <v>0</v>
      </c>
      <c r="M160" s="858">
        <v>5.243348463228287</v>
      </c>
      <c r="N160" s="854">
        <v>18.587360753820381</v>
      </c>
      <c r="O160" s="854">
        <v>4.8185837996263263</v>
      </c>
      <c r="P160" s="854">
        <v>3.4960550821487697</v>
      </c>
      <c r="Q160" s="1578">
        <v>0.87074553005406441</v>
      </c>
      <c r="R160" s="562"/>
      <c r="S160" s="562"/>
      <c r="T160" s="562"/>
      <c r="U160" s="562"/>
      <c r="V160" s="562"/>
      <c r="W160" s="562"/>
      <c r="X160" s="562"/>
      <c r="Y160" s="562"/>
      <c r="Z160" s="562"/>
      <c r="AA160" s="562"/>
      <c r="AB160" s="562"/>
      <c r="AC160" s="562"/>
      <c r="AD160" s="562"/>
      <c r="AE160" s="562"/>
      <c r="AF160" s="562"/>
      <c r="AG160" s="562"/>
      <c r="AH160" s="562"/>
      <c r="AI160" s="562"/>
      <c r="AJ160" s="562"/>
      <c r="AK160" s="562"/>
      <c r="AL160" s="562"/>
      <c r="AM160" s="562"/>
      <c r="AN160" s="562"/>
      <c r="AO160" s="562"/>
      <c r="AP160" s="562"/>
      <c r="AQ160" s="562"/>
      <c r="AR160" s="562"/>
      <c r="AS160" s="562"/>
      <c r="AT160" s="562"/>
      <c r="AU160" s="562"/>
      <c r="AV160" s="562"/>
      <c r="AW160" s="562"/>
      <c r="AX160" s="562"/>
      <c r="AY160" s="562"/>
      <c r="BA160" s="1951"/>
      <c r="BB160" s="159" t="s">
        <v>178</v>
      </c>
      <c r="BC160" s="340">
        <v>215040.27307128906</v>
      </c>
      <c r="BD160" s="306">
        <v>53303.858642578125</v>
      </c>
      <c r="BE160" s="306">
        <v>16852.887084960938</v>
      </c>
      <c r="BF160" s="306">
        <v>9427.4951171875</v>
      </c>
      <c r="BG160" s="341">
        <v>0</v>
      </c>
      <c r="BH160" s="351">
        <v>3237.6416015625</v>
      </c>
      <c r="BI160" s="306">
        <v>0</v>
      </c>
      <c r="BJ160" s="306">
        <v>10048.203247070313</v>
      </c>
      <c r="BK160" s="306">
        <v>0</v>
      </c>
      <c r="BL160" s="341">
        <v>0</v>
      </c>
      <c r="BM160" s="351">
        <v>45876.399658203125</v>
      </c>
      <c r="BN160" s="306">
        <v>158220.87487792969</v>
      </c>
      <c r="BO160" s="306">
        <v>40474.619873046875</v>
      </c>
      <c r="BP160" s="306">
        <v>29045.43408203125</v>
      </c>
      <c r="BQ160" s="341">
        <v>7721.340576171875</v>
      </c>
    </row>
    <row r="161" s="594" customFormat="true" ht="15" customHeight="true" x14ac:dyDescent="0.2">
      <c r="B161" s="1652"/>
      <c r="C161" s="806"/>
      <c r="D161" s="768"/>
      <c r="E161" s="768"/>
      <c r="F161" s="768"/>
      <c r="G161" s="769"/>
      <c r="H161" s="767"/>
      <c r="I161" s="768"/>
      <c r="J161" s="768"/>
      <c r="K161" s="768"/>
      <c r="L161" s="807"/>
      <c r="M161" s="806"/>
      <c r="N161" s="768"/>
      <c r="O161" s="768"/>
      <c r="P161" s="768"/>
      <c r="Q161" s="807"/>
      <c r="R161" s="562"/>
      <c r="S161" s="562"/>
      <c r="T161" s="562"/>
      <c r="U161" s="562"/>
      <c r="V161" s="562"/>
      <c r="W161" s="562"/>
      <c r="X161" s="562"/>
      <c r="Y161" s="562"/>
      <c r="Z161" s="562"/>
      <c r="AA161" s="562"/>
      <c r="AB161" s="562"/>
      <c r="AC161" s="562"/>
      <c r="AD161" s="562"/>
      <c r="AE161" s="562"/>
      <c r="AF161" s="562"/>
      <c r="AG161" s="562"/>
      <c r="AH161" s="562"/>
      <c r="AI161" s="562"/>
      <c r="AJ161" s="562"/>
      <c r="AK161" s="562"/>
      <c r="AL161" s="562"/>
      <c r="AM161" s="562"/>
      <c r="AN161" s="562"/>
      <c r="AO161" s="562"/>
      <c r="AP161" s="562"/>
      <c r="AQ161" s="562"/>
      <c r="AR161" s="562"/>
      <c r="AS161" s="562"/>
      <c r="AT161" s="562"/>
      <c r="AU161" s="562"/>
      <c r="AV161" s="562"/>
      <c r="AW161" s="562"/>
      <c r="AX161" s="562"/>
      <c r="AY161" s="562"/>
      <c r="BA161" s="1952"/>
      <c r="BB161" s="159" t="s">
        <v>179</v>
      </c>
      <c r="BC161" s="340">
        <v>2285619.4698486328</v>
      </c>
      <c r="BD161" s="306">
        <v>2182184.1510009766</v>
      </c>
      <c r="BE161" s="306">
        <v>2153881.4272460938</v>
      </c>
      <c r="BF161" s="306">
        <v>2253583.1949882507</v>
      </c>
      <c r="BG161" s="341">
        <v>2298423.8632907867</v>
      </c>
      <c r="BH161" s="351">
        <v>1391973.8771972656</v>
      </c>
      <c r="BI161" s="306">
        <v>1326979.9805908203</v>
      </c>
      <c r="BJ161" s="306">
        <v>1323471.4902648926</v>
      </c>
      <c r="BK161" s="306">
        <v>1410284.4315795898</v>
      </c>
      <c r="BL161" s="341">
        <v>1437283.6324920654</v>
      </c>
      <c r="BM161" s="351">
        <v>874944.70336914063</v>
      </c>
      <c r="BN161" s="306">
        <v>851228.29956054688</v>
      </c>
      <c r="BO161" s="306">
        <v>839969.20166015625</v>
      </c>
      <c r="BP161" s="306">
        <v>830805.96270751953</v>
      </c>
      <c r="BQ161" s="341">
        <v>886750.52695274353</v>
      </c>
    </row>
    <row r="162" s="594" customFormat="true" ht="15" customHeight="true" x14ac:dyDescent="0.2">
      <c r="A162" s="713"/>
      <c r="B162" s="1653"/>
      <c r="C162" s="806"/>
      <c r="D162" s="768"/>
      <c r="E162" s="768"/>
      <c r="F162" s="768"/>
      <c r="G162" s="769"/>
      <c r="H162" s="767"/>
      <c r="I162" s="768"/>
      <c r="J162" s="768"/>
      <c r="K162" s="768"/>
      <c r="L162" s="807"/>
      <c r="M162" s="806"/>
      <c r="N162" s="768"/>
      <c r="O162" s="768"/>
      <c r="P162" s="768"/>
      <c r="Q162" s="807"/>
      <c r="R162" s="562"/>
      <c r="S162" s="562"/>
      <c r="T162" s="562"/>
      <c r="U162" s="562"/>
      <c r="V162" s="562"/>
      <c r="W162" s="562"/>
      <c r="X162" s="562"/>
      <c r="Y162" s="562"/>
      <c r="Z162" s="562"/>
      <c r="AA162" s="562"/>
      <c r="AB162" s="562"/>
      <c r="AC162" s="562"/>
      <c r="AD162" s="562"/>
      <c r="AE162" s="562"/>
      <c r="AF162" s="562"/>
      <c r="AG162" s="562"/>
      <c r="AH162" s="562"/>
      <c r="AI162" s="562"/>
      <c r="AJ162" s="562"/>
      <c r="AK162" s="562"/>
      <c r="AL162" s="562"/>
      <c r="AM162" s="562"/>
      <c r="AN162" s="562"/>
      <c r="AO162" s="562"/>
      <c r="AP162" s="562"/>
      <c r="AQ162" s="562"/>
      <c r="AR162" s="562"/>
      <c r="AS162" s="562"/>
      <c r="AT162" s="562"/>
      <c r="AU162" s="562"/>
      <c r="AV162" s="562"/>
      <c r="AW162" s="562"/>
      <c r="AX162" s="562"/>
      <c r="AY162" s="562"/>
      <c r="BA162" s="392"/>
      <c r="BB162" s="159"/>
      <c r="BC162" s="340"/>
      <c r="BD162" s="306"/>
      <c r="BE162" s="306"/>
      <c r="BF162" s="306"/>
      <c r="BG162" s="341"/>
      <c r="BH162" s="351"/>
      <c r="BI162" s="306"/>
      <c r="BJ162" s="306"/>
      <c r="BK162" s="306"/>
      <c r="BL162" s="341"/>
      <c r="BM162" s="351"/>
      <c r="BN162" s="306"/>
      <c r="BO162" s="306"/>
      <c r="BP162" s="306"/>
      <c r="BQ162" s="341"/>
    </row>
    <row r="163" s="594" customFormat="true" ht="15" customHeight="true" x14ac:dyDescent="0.2">
      <c r="A163" s="629"/>
      <c r="B163" s="1654"/>
      <c r="C163" s="806"/>
      <c r="D163" s="768"/>
      <c r="E163" s="768"/>
      <c r="F163" s="768"/>
      <c r="G163" s="769"/>
      <c r="H163" s="767"/>
      <c r="I163" s="768"/>
      <c r="J163" s="768"/>
      <c r="K163" s="768"/>
      <c r="L163" s="807"/>
      <c r="M163" s="806"/>
      <c r="N163" s="768"/>
      <c r="O163" s="768"/>
      <c r="P163" s="768"/>
      <c r="Q163" s="807"/>
      <c r="R163" s="562"/>
      <c r="S163" s="562"/>
      <c r="T163" s="562"/>
      <c r="U163" s="562"/>
      <c r="V163" s="562"/>
      <c r="W163" s="562"/>
      <c r="X163" s="562"/>
      <c r="Y163" s="562"/>
      <c r="Z163" s="562"/>
      <c r="AA163" s="562"/>
      <c r="AB163" s="562"/>
      <c r="AC163" s="562"/>
      <c r="AD163" s="562"/>
      <c r="AE163" s="562"/>
      <c r="AF163" s="562"/>
      <c r="AG163" s="562"/>
      <c r="AH163" s="562"/>
      <c r="AI163" s="562"/>
      <c r="AJ163" s="562"/>
      <c r="AK163" s="562"/>
      <c r="AL163" s="562"/>
      <c r="AM163" s="562"/>
      <c r="AN163" s="562"/>
      <c r="AO163" s="562"/>
      <c r="AP163" s="562"/>
      <c r="AQ163" s="562"/>
      <c r="AR163" s="562"/>
      <c r="AS163" s="562"/>
      <c r="AT163" s="562"/>
      <c r="AU163" s="562"/>
      <c r="AV163" s="562"/>
      <c r="AW163" s="562"/>
      <c r="AX163" s="562"/>
      <c r="AY163" s="562"/>
      <c r="BA163" s="392"/>
      <c r="BB163" s="159"/>
      <c r="BC163" s="340"/>
      <c r="BD163" s="306"/>
      <c r="BE163" s="306"/>
      <c r="BF163" s="306"/>
      <c r="BG163" s="341"/>
      <c r="BH163" s="351"/>
      <c r="BI163" s="306"/>
      <c r="BJ163" s="306"/>
      <c r="BK163" s="306"/>
      <c r="BL163" s="341"/>
      <c r="BM163" s="351"/>
      <c r="BN163" s="306"/>
      <c r="BO163" s="306"/>
      <c r="BP163" s="306"/>
      <c r="BQ163" s="341"/>
    </row>
    <row r="164" s="594" customFormat="true" ht="15" customHeight="true" x14ac:dyDescent="0.2">
      <c r="A164" s="629"/>
      <c r="B164" s="1654"/>
      <c r="C164" s="806"/>
      <c r="D164" s="768"/>
      <c r="E164" s="768"/>
      <c r="F164" s="768"/>
      <c r="G164" s="769"/>
      <c r="H164" s="767"/>
      <c r="I164" s="768"/>
      <c r="J164" s="768"/>
      <c r="K164" s="768"/>
      <c r="L164" s="807"/>
      <c r="M164" s="806"/>
      <c r="N164" s="768"/>
      <c r="O164" s="768"/>
      <c r="P164" s="768"/>
      <c r="Q164" s="807"/>
      <c r="R164" s="562"/>
      <c r="S164" s="562"/>
      <c r="T164" s="562"/>
      <c r="U164" s="562"/>
      <c r="V164" s="562"/>
      <c r="W164" s="562"/>
      <c r="X164" s="562"/>
      <c r="Y164" s="562"/>
      <c r="Z164" s="562"/>
      <c r="AA164" s="562"/>
      <c r="AB164" s="562"/>
      <c r="AC164" s="562"/>
      <c r="AD164" s="562"/>
      <c r="AE164" s="562"/>
      <c r="AF164" s="562"/>
      <c r="AG164" s="562"/>
      <c r="AH164" s="562"/>
      <c r="AI164" s="562"/>
      <c r="AJ164" s="562"/>
      <c r="AK164" s="562"/>
      <c r="AL164" s="562"/>
      <c r="AM164" s="562"/>
      <c r="AN164" s="562"/>
      <c r="AO164" s="562"/>
      <c r="AP164" s="562"/>
      <c r="AQ164" s="562"/>
      <c r="AR164" s="562"/>
      <c r="AS164" s="562"/>
      <c r="AT164" s="562"/>
      <c r="AU164" s="562"/>
      <c r="AV164" s="562"/>
      <c r="AW164" s="562"/>
      <c r="AX164" s="562"/>
      <c r="AY164" s="562"/>
      <c r="BA164" s="392"/>
      <c r="BB164" s="159"/>
      <c r="BC164" s="340"/>
      <c r="BD164" s="306"/>
      <c r="BE164" s="306"/>
      <c r="BF164" s="306"/>
      <c r="BG164" s="341"/>
      <c r="BH164" s="351"/>
      <c r="BI164" s="306"/>
      <c r="BJ164" s="306"/>
      <c r="BK164" s="306"/>
      <c r="BL164" s="341"/>
      <c r="BM164" s="351"/>
      <c r="BN164" s="306"/>
      <c r="BO164" s="306"/>
      <c r="BP164" s="306"/>
      <c r="BQ164" s="341"/>
    </row>
    <row r="165" s="594" customFormat="true" ht="15" customHeight="true" x14ac:dyDescent="0.2">
      <c r="A165" s="629"/>
      <c r="B165" s="1654"/>
      <c r="C165" s="806"/>
      <c r="D165" s="768"/>
      <c r="E165" s="768"/>
      <c r="F165" s="768"/>
      <c r="G165" s="769"/>
      <c r="H165" s="767"/>
      <c r="I165" s="768"/>
      <c r="J165" s="768"/>
      <c r="K165" s="768"/>
      <c r="L165" s="807"/>
      <c r="M165" s="806"/>
      <c r="N165" s="768"/>
      <c r="O165" s="768"/>
      <c r="P165" s="768"/>
      <c r="Q165" s="807"/>
      <c r="R165" s="562"/>
      <c r="S165" s="562"/>
      <c r="T165" s="562"/>
      <c r="U165" s="562"/>
      <c r="V165" s="562"/>
      <c r="W165" s="562"/>
      <c r="X165" s="562"/>
      <c r="Y165" s="562"/>
      <c r="Z165" s="562"/>
      <c r="AA165" s="562"/>
      <c r="AB165" s="562"/>
      <c r="AC165" s="562"/>
      <c r="AD165" s="562"/>
      <c r="AE165" s="562"/>
      <c r="AF165" s="562"/>
      <c r="AG165" s="562"/>
      <c r="AH165" s="562"/>
      <c r="AI165" s="562"/>
      <c r="AJ165" s="562"/>
      <c r="AK165" s="562"/>
      <c r="AL165" s="562"/>
      <c r="AM165" s="562"/>
      <c r="AN165" s="562"/>
      <c r="AO165" s="562"/>
      <c r="AP165" s="562"/>
      <c r="AQ165" s="562"/>
      <c r="AR165" s="562"/>
      <c r="AS165" s="562"/>
      <c r="AT165" s="562"/>
      <c r="AU165" s="562"/>
      <c r="AV165" s="562"/>
      <c r="AW165" s="562"/>
      <c r="AX165" s="562"/>
      <c r="AY165" s="562"/>
      <c r="BA165" s="392"/>
      <c r="BB165" s="159"/>
      <c r="BC165" s="340"/>
      <c r="BD165" s="306"/>
      <c r="BE165" s="306"/>
      <c r="BF165" s="306"/>
      <c r="BG165" s="341"/>
      <c r="BH165" s="351"/>
      <c r="BI165" s="306"/>
      <c r="BJ165" s="306"/>
      <c r="BK165" s="306"/>
      <c r="BL165" s="341"/>
      <c r="BM165" s="351"/>
      <c r="BN165" s="306"/>
      <c r="BO165" s="306"/>
      <c r="BP165" s="306"/>
      <c r="BQ165" s="341"/>
    </row>
    <row r="166" s="399" customFormat="true" ht="15" customHeight="true" x14ac:dyDescent="0.2">
      <c r="A166" s="696"/>
      <c r="B166" s="1655"/>
      <c r="C166" s="859"/>
      <c r="D166" s="860"/>
      <c r="E166" s="860"/>
      <c r="F166" s="860"/>
      <c r="G166" s="861"/>
      <c r="H166" s="862"/>
      <c r="I166" s="860"/>
      <c r="J166" s="860"/>
      <c r="K166" s="860"/>
      <c r="L166" s="863"/>
      <c r="M166" s="864"/>
      <c r="N166" s="860"/>
      <c r="O166" s="860"/>
      <c r="P166" s="860"/>
      <c r="Q166" s="863"/>
      <c r="R166" s="562"/>
      <c r="S166" s="562"/>
      <c r="T166" s="562"/>
      <c r="U166" s="562"/>
      <c r="V166" s="562"/>
      <c r="W166" s="562"/>
      <c r="X166" s="562"/>
      <c r="Y166" s="562"/>
      <c r="Z166" s="562"/>
      <c r="AA166" s="562"/>
      <c r="AB166" s="562"/>
      <c r="AC166" s="562"/>
      <c r="AD166" s="562"/>
      <c r="AE166" s="562"/>
      <c r="AF166" s="562"/>
      <c r="AG166" s="562"/>
      <c r="AH166" s="562"/>
      <c r="AI166" s="562"/>
      <c r="AJ166" s="562"/>
      <c r="AK166" s="562"/>
      <c r="AL166" s="562"/>
      <c r="AM166" s="562"/>
      <c r="AN166" s="562"/>
      <c r="AO166" s="562"/>
      <c r="AP166" s="562"/>
      <c r="AQ166" s="562"/>
      <c r="AR166" s="562"/>
      <c r="AS166" s="562"/>
      <c r="AT166" s="562"/>
      <c r="AU166" s="562"/>
      <c r="AV166" s="562"/>
      <c r="AW166" s="562"/>
      <c r="AX166" s="562"/>
      <c r="AY166" s="562"/>
      <c r="BA166" s="392"/>
      <c r="BB166" s="159"/>
      <c r="BC166" s="340"/>
      <c r="BD166" s="306"/>
      <c r="BE166" s="306"/>
      <c r="BF166" s="306"/>
      <c r="BG166" s="341"/>
      <c r="BH166" s="351"/>
      <c r="BI166" s="306"/>
      <c r="BJ166" s="306"/>
      <c r="BK166" s="306"/>
      <c r="BL166" s="341"/>
      <c r="BM166" s="351"/>
      <c r="BN166" s="306"/>
      <c r="BO166" s="306"/>
      <c r="BP166" s="306"/>
      <c r="BQ166" s="341"/>
    </row>
    <row r="167" s="399" customFormat="true" ht="15" customHeight="true" x14ac:dyDescent="0.2">
      <c r="A167" s="697"/>
      <c r="B167" s="1656"/>
      <c r="C167" s="640"/>
      <c r="D167" s="641"/>
      <c r="E167" s="641"/>
      <c r="F167" s="641"/>
      <c r="G167" s="685"/>
      <c r="H167" s="675"/>
      <c r="I167" s="641"/>
      <c r="J167" s="641"/>
      <c r="K167" s="641"/>
      <c r="L167" s="656"/>
      <c r="M167" s="665"/>
      <c r="N167" s="641"/>
      <c r="O167" s="641"/>
      <c r="P167" s="641"/>
      <c r="Q167" s="1579"/>
      <c r="R167" s="562"/>
      <c r="S167" s="562"/>
      <c r="T167" s="562"/>
      <c r="U167" s="562"/>
      <c r="V167" s="562"/>
      <c r="W167" s="562"/>
      <c r="X167" s="562"/>
      <c r="Y167" s="562"/>
      <c r="Z167" s="562"/>
      <c r="AA167" s="562"/>
      <c r="AB167" s="562"/>
      <c r="AC167" s="562"/>
      <c r="AD167" s="562"/>
      <c r="AE167" s="562"/>
      <c r="AF167" s="562"/>
      <c r="AG167" s="562"/>
      <c r="AH167" s="562"/>
      <c r="AI167" s="562"/>
      <c r="AJ167" s="562"/>
      <c r="AK167" s="562"/>
      <c r="AL167" s="562"/>
      <c r="AM167" s="562"/>
      <c r="AN167" s="562"/>
      <c r="AO167" s="562"/>
      <c r="AP167" s="562"/>
      <c r="AQ167" s="562"/>
      <c r="AR167" s="562"/>
      <c r="AS167" s="562"/>
      <c r="AT167" s="562"/>
      <c r="AU167" s="562"/>
      <c r="AV167" s="562"/>
      <c r="AW167" s="562"/>
      <c r="AX167" s="562"/>
      <c r="AY167" s="562"/>
      <c r="BA167" s="392"/>
      <c r="BB167" s="159"/>
      <c r="BC167" s="340"/>
      <c r="BD167" s="306"/>
      <c r="BE167" s="306"/>
      <c r="BF167" s="306"/>
      <c r="BG167" s="341"/>
      <c r="BH167" s="351"/>
      <c r="BI167" s="306"/>
      <c r="BJ167" s="306"/>
      <c r="BK167" s="306"/>
      <c r="BL167" s="341"/>
      <c r="BM167" s="351"/>
      <c r="BN167" s="306"/>
      <c r="BO167" s="306"/>
      <c r="BP167" s="306"/>
      <c r="BQ167" s="341"/>
    </row>
    <row r="168" s="399" customFormat="true" ht="15" customHeight="true" x14ac:dyDescent="0.2">
      <c r="A168" s="698"/>
      <c r="B168" s="1657"/>
      <c r="C168" s="642"/>
      <c r="D168" s="643"/>
      <c r="E168" s="643"/>
      <c r="F168" s="643"/>
      <c r="G168" s="686"/>
      <c r="H168" s="676"/>
      <c r="I168" s="643"/>
      <c r="J168" s="643"/>
      <c r="K168" s="643"/>
      <c r="L168" s="657"/>
      <c r="M168" s="666"/>
      <c r="N168" s="643"/>
      <c r="O168" s="643"/>
      <c r="P168" s="643"/>
      <c r="Q168" s="1580"/>
      <c r="R168" s="562"/>
      <c r="S168" s="562"/>
      <c r="T168" s="562"/>
      <c r="U168" s="562"/>
      <c r="V168" s="562"/>
      <c r="W168" s="562"/>
      <c r="X168" s="562"/>
      <c r="Y168" s="562"/>
      <c r="Z168" s="562"/>
      <c r="AA168" s="562"/>
      <c r="AB168" s="562"/>
      <c r="AC168" s="562"/>
      <c r="AD168" s="562"/>
      <c r="AE168" s="562"/>
      <c r="AF168" s="562"/>
      <c r="AG168" s="562"/>
      <c r="AH168" s="562"/>
      <c r="AI168" s="562"/>
      <c r="AJ168" s="562"/>
      <c r="AK168" s="562"/>
      <c r="AL168" s="562"/>
      <c r="AM168" s="562"/>
      <c r="AN168" s="562"/>
      <c r="AO168" s="562"/>
      <c r="AP168" s="562"/>
      <c r="AQ168" s="562"/>
      <c r="AR168" s="562"/>
      <c r="AS168" s="562"/>
      <c r="AT168" s="562"/>
      <c r="AU168" s="562"/>
      <c r="AV168" s="562"/>
      <c r="AW168" s="562"/>
      <c r="AX168" s="562"/>
      <c r="AY168" s="562"/>
      <c r="BA168" s="392"/>
      <c r="BB168" s="159"/>
      <c r="BC168" s="340"/>
      <c r="BD168" s="306"/>
      <c r="BE168" s="306"/>
      <c r="BF168" s="306"/>
      <c r="BG168" s="341"/>
      <c r="BH168" s="351"/>
      <c r="BI168" s="306"/>
      <c r="BJ168" s="306"/>
      <c r="BK168" s="306"/>
      <c r="BL168" s="341"/>
      <c r="BM168" s="351"/>
      <c r="BN168" s="306"/>
      <c r="BO168" s="306"/>
      <c r="BP168" s="306"/>
      <c r="BQ168" s="341"/>
    </row>
    <row r="169" s="399" customFormat="true" ht="15" customHeight="true" x14ac:dyDescent="0.2">
      <c r="A169" s="699"/>
      <c r="B169" s="1658"/>
      <c r="C169" s="865"/>
      <c r="D169" s="866"/>
      <c r="E169" s="866"/>
      <c r="F169" s="866"/>
      <c r="G169" s="867"/>
      <c r="H169" s="868"/>
      <c r="I169" s="866"/>
      <c r="J169" s="866"/>
      <c r="K169" s="866"/>
      <c r="L169" s="869"/>
      <c r="M169" s="870"/>
      <c r="N169" s="866"/>
      <c r="O169" s="866"/>
      <c r="P169" s="866"/>
      <c r="Q169" s="1581"/>
      <c r="R169" s="562"/>
      <c r="S169" s="562"/>
      <c r="T169" s="562"/>
      <c r="U169" s="562"/>
      <c r="V169" s="562"/>
      <c r="W169" s="562"/>
      <c r="X169" s="562"/>
      <c r="Y169" s="562"/>
      <c r="Z169" s="562"/>
      <c r="AA169" s="562"/>
      <c r="AB169" s="562"/>
      <c r="AC169" s="562"/>
      <c r="AD169" s="562"/>
      <c r="AE169" s="562"/>
      <c r="AF169" s="562"/>
      <c r="AG169" s="562"/>
      <c r="AH169" s="562"/>
      <c r="AI169" s="562"/>
      <c r="AJ169" s="562"/>
      <c r="AK169" s="562"/>
      <c r="AL169" s="562"/>
      <c r="AM169" s="562"/>
      <c r="AN169" s="562"/>
      <c r="AO169" s="562"/>
      <c r="AP169" s="562"/>
      <c r="AQ169" s="562"/>
      <c r="AR169" s="562"/>
      <c r="AS169" s="562"/>
      <c r="AT169" s="562"/>
      <c r="AU169" s="562"/>
      <c r="AV169" s="562"/>
      <c r="AW169" s="562"/>
      <c r="AX169" s="562"/>
      <c r="AY169" s="562"/>
      <c r="BA169" s="392"/>
      <c r="BB169" s="159"/>
      <c r="BC169" s="340"/>
      <c r="BD169" s="306"/>
      <c r="BE169" s="306"/>
      <c r="BF169" s="306"/>
      <c r="BG169" s="341"/>
      <c r="BH169" s="351"/>
      <c r="BI169" s="306"/>
      <c r="BJ169" s="306"/>
      <c r="BK169" s="306"/>
      <c r="BL169" s="341"/>
      <c r="BM169" s="351"/>
      <c r="BN169" s="306"/>
      <c r="BO169" s="306"/>
      <c r="BP169" s="306"/>
      <c r="BQ169" s="341"/>
    </row>
    <row r="170" s="399" customFormat="true" ht="15" customHeight="true" x14ac:dyDescent="0.2">
      <c r="A170" s="700"/>
      <c r="B170" s="1659"/>
      <c r="C170" s="871"/>
      <c r="D170" s="872"/>
      <c r="E170" s="872"/>
      <c r="F170" s="872"/>
      <c r="G170" s="873"/>
      <c r="H170" s="874"/>
      <c r="I170" s="872"/>
      <c r="J170" s="872"/>
      <c r="K170" s="872"/>
      <c r="L170" s="875"/>
      <c r="M170" s="876"/>
      <c r="N170" s="872"/>
      <c r="O170" s="872"/>
      <c r="P170" s="872"/>
      <c r="Q170" s="1582"/>
      <c r="R170" s="562"/>
      <c r="S170" s="562"/>
      <c r="T170" s="562"/>
      <c r="U170" s="562"/>
      <c r="V170" s="562"/>
      <c r="W170" s="562"/>
      <c r="X170" s="562"/>
      <c r="Y170" s="562"/>
      <c r="Z170" s="562"/>
      <c r="AA170" s="562"/>
      <c r="AB170" s="562"/>
      <c r="AC170" s="562"/>
      <c r="AD170" s="562"/>
      <c r="AE170" s="562"/>
      <c r="AF170" s="562"/>
      <c r="AG170" s="562"/>
      <c r="AH170" s="562"/>
      <c r="AI170" s="562"/>
      <c r="AJ170" s="562"/>
      <c r="AK170" s="562"/>
      <c r="AL170" s="562"/>
      <c r="AM170" s="562"/>
      <c r="AN170" s="562"/>
      <c r="AO170" s="562"/>
      <c r="AP170" s="562"/>
      <c r="AQ170" s="562"/>
      <c r="AR170" s="562"/>
      <c r="AS170" s="562"/>
      <c r="AT170" s="562"/>
      <c r="AU170" s="562"/>
      <c r="AV170" s="562"/>
      <c r="AW170" s="562"/>
      <c r="AX170" s="562"/>
      <c r="AY170" s="562"/>
      <c r="BA170" s="392"/>
      <c r="BB170" s="159"/>
      <c r="BC170" s="340"/>
      <c r="BD170" s="306"/>
      <c r="BE170" s="306"/>
      <c r="BF170" s="306"/>
      <c r="BG170" s="341"/>
      <c r="BH170" s="351"/>
      <c r="BI170" s="306"/>
      <c r="BJ170" s="306"/>
      <c r="BK170" s="306"/>
      <c r="BL170" s="341"/>
      <c r="BM170" s="351"/>
      <c r="BN170" s="306"/>
      <c r="BO170" s="306"/>
      <c r="BP170" s="306"/>
      <c r="BQ170" s="341"/>
    </row>
    <row r="171" s="399" customFormat="true" ht="15" customHeight="true" x14ac:dyDescent="0.2">
      <c r="A171" s="700"/>
      <c r="B171" s="1659"/>
      <c r="C171" s="871"/>
      <c r="D171" s="872"/>
      <c r="E171" s="872"/>
      <c r="F171" s="872"/>
      <c r="G171" s="873"/>
      <c r="H171" s="874"/>
      <c r="I171" s="872"/>
      <c r="J171" s="872"/>
      <c r="K171" s="872"/>
      <c r="L171" s="875"/>
      <c r="M171" s="876"/>
      <c r="N171" s="872"/>
      <c r="O171" s="872"/>
      <c r="P171" s="872"/>
      <c r="Q171" s="1582"/>
      <c r="R171" s="562"/>
      <c r="S171" s="562"/>
      <c r="T171" s="562"/>
      <c r="U171" s="562"/>
      <c r="V171" s="562"/>
      <c r="W171" s="562"/>
      <c r="X171" s="562"/>
      <c r="Y171" s="562"/>
      <c r="Z171" s="562"/>
      <c r="AA171" s="562"/>
      <c r="AB171" s="562"/>
      <c r="AC171" s="562"/>
      <c r="AD171" s="562"/>
      <c r="AE171" s="562"/>
      <c r="AF171" s="562"/>
      <c r="AG171" s="562"/>
      <c r="AH171" s="562"/>
      <c r="AI171" s="562"/>
      <c r="AJ171" s="562"/>
      <c r="AK171" s="562"/>
      <c r="AL171" s="562"/>
      <c r="AM171" s="562"/>
      <c r="AN171" s="562"/>
      <c r="AO171" s="562"/>
      <c r="AP171" s="562"/>
      <c r="AQ171" s="562"/>
      <c r="AR171" s="562"/>
      <c r="AS171" s="562"/>
      <c r="AT171" s="562"/>
      <c r="AU171" s="562"/>
      <c r="AV171" s="562"/>
      <c r="AW171" s="562"/>
      <c r="AX171" s="562"/>
      <c r="AY171" s="562"/>
      <c r="BA171" s="392"/>
      <c r="BB171" s="159"/>
      <c r="BC171" s="340"/>
      <c r="BD171" s="306"/>
      <c r="BE171" s="306"/>
      <c r="BF171" s="306"/>
      <c r="BG171" s="341"/>
      <c r="BH171" s="351"/>
      <c r="BI171" s="306"/>
      <c r="BJ171" s="306"/>
      <c r="BK171" s="306"/>
      <c r="BL171" s="341"/>
      <c r="BM171" s="351"/>
      <c r="BN171" s="306"/>
      <c r="BO171" s="306"/>
      <c r="BP171" s="306"/>
      <c r="BQ171" s="341"/>
    </row>
    <row r="172" s="399" customFormat="true" ht="15" customHeight="true" x14ac:dyDescent="0.2">
      <c r="A172" s="700"/>
      <c r="B172" s="1659"/>
      <c r="C172" s="871"/>
      <c r="D172" s="872"/>
      <c r="E172" s="872"/>
      <c r="F172" s="872"/>
      <c r="G172" s="873"/>
      <c r="H172" s="874"/>
      <c r="I172" s="872"/>
      <c r="J172" s="872"/>
      <c r="K172" s="872"/>
      <c r="L172" s="875"/>
      <c r="M172" s="876"/>
      <c r="N172" s="872"/>
      <c r="O172" s="872"/>
      <c r="P172" s="872"/>
      <c r="Q172" s="1582"/>
      <c r="R172" s="562"/>
      <c r="S172" s="562"/>
      <c r="T172" s="562"/>
      <c r="U172" s="562"/>
      <c r="V172" s="562"/>
      <c r="W172" s="562"/>
      <c r="X172" s="562"/>
      <c r="Y172" s="562"/>
      <c r="Z172" s="562"/>
      <c r="AA172" s="562"/>
      <c r="AB172" s="562"/>
      <c r="AC172" s="562"/>
      <c r="AD172" s="562"/>
      <c r="AE172" s="562"/>
      <c r="AF172" s="562"/>
      <c r="AG172" s="562"/>
      <c r="AH172" s="562"/>
      <c r="AI172" s="562"/>
      <c r="AJ172" s="562"/>
      <c r="AK172" s="562"/>
      <c r="AL172" s="562"/>
      <c r="AM172" s="562"/>
      <c r="AN172" s="562"/>
      <c r="AO172" s="562"/>
      <c r="AP172" s="562"/>
      <c r="AQ172" s="562"/>
      <c r="AR172" s="562"/>
      <c r="AS172" s="562"/>
      <c r="AT172" s="562"/>
      <c r="AU172" s="562"/>
      <c r="AV172" s="562"/>
      <c r="AW172" s="562"/>
      <c r="AX172" s="562"/>
      <c r="AY172" s="562"/>
      <c r="BA172" s="392"/>
      <c r="BB172" s="159"/>
      <c r="BC172" s="340"/>
      <c r="BD172" s="306"/>
      <c r="BE172" s="306"/>
      <c r="BF172" s="306"/>
      <c r="BG172" s="341"/>
      <c r="BH172" s="351"/>
      <c r="BI172" s="306"/>
      <c r="BJ172" s="306"/>
      <c r="BK172" s="306"/>
      <c r="BL172" s="341"/>
      <c r="BM172" s="351"/>
      <c r="BN172" s="306"/>
      <c r="BO172" s="306"/>
      <c r="BP172" s="306"/>
      <c r="BQ172" s="341"/>
    </row>
    <row r="173" s="399" customFormat="true" ht="15" customHeight="true" x14ac:dyDescent="0.2">
      <c r="A173" s="700"/>
      <c r="B173" s="1659"/>
      <c r="C173" s="871"/>
      <c r="D173" s="872"/>
      <c r="E173" s="872"/>
      <c r="F173" s="872"/>
      <c r="G173" s="873"/>
      <c r="H173" s="874"/>
      <c r="I173" s="872"/>
      <c r="J173" s="872"/>
      <c r="K173" s="872"/>
      <c r="L173" s="875"/>
      <c r="M173" s="876"/>
      <c r="N173" s="872"/>
      <c r="O173" s="872"/>
      <c r="P173" s="872"/>
      <c r="Q173" s="1582"/>
      <c r="R173" s="562"/>
      <c r="S173" s="562"/>
      <c r="T173" s="562"/>
      <c r="U173" s="562"/>
      <c r="V173" s="562"/>
      <c r="W173" s="562"/>
      <c r="X173" s="562"/>
      <c r="Y173" s="562"/>
      <c r="Z173" s="562"/>
      <c r="AA173" s="562"/>
      <c r="AB173" s="562"/>
      <c r="AC173" s="562"/>
      <c r="AD173" s="562"/>
      <c r="AE173" s="562"/>
      <c r="AF173" s="562"/>
      <c r="AG173" s="562"/>
      <c r="AH173" s="562"/>
      <c r="AI173" s="562"/>
      <c r="AJ173" s="562"/>
      <c r="AK173" s="562"/>
      <c r="AL173" s="562"/>
      <c r="AM173" s="562"/>
      <c r="AN173" s="562"/>
      <c r="AO173" s="562"/>
      <c r="AP173" s="562"/>
      <c r="AQ173" s="562"/>
      <c r="AR173" s="562"/>
      <c r="AS173" s="562"/>
      <c r="AT173" s="562"/>
      <c r="AU173" s="562"/>
      <c r="AV173" s="562"/>
      <c r="AW173" s="562"/>
      <c r="AX173" s="562"/>
      <c r="AY173" s="562"/>
      <c r="BA173" s="392"/>
      <c r="BB173" s="159"/>
      <c r="BC173" s="340"/>
      <c r="BD173" s="306"/>
      <c r="BE173" s="306"/>
      <c r="BF173" s="306"/>
      <c r="BG173" s="341"/>
      <c r="BH173" s="351"/>
      <c r="BI173" s="306"/>
      <c r="BJ173" s="306"/>
      <c r="BK173" s="306"/>
      <c r="BL173" s="341"/>
      <c r="BM173" s="351"/>
      <c r="BN173" s="306"/>
      <c r="BO173" s="306"/>
      <c r="BP173" s="306"/>
      <c r="BQ173" s="341"/>
    </row>
    <row r="174" s="399" customFormat="true" ht="15" customHeight="true" x14ac:dyDescent="0.2">
      <c r="A174" s="700"/>
      <c r="B174" s="1659"/>
      <c r="C174" s="871"/>
      <c r="D174" s="872"/>
      <c r="E174" s="872"/>
      <c r="F174" s="872"/>
      <c r="G174" s="873"/>
      <c r="H174" s="874"/>
      <c r="I174" s="872"/>
      <c r="J174" s="872"/>
      <c r="K174" s="872"/>
      <c r="L174" s="875"/>
      <c r="M174" s="876"/>
      <c r="N174" s="872"/>
      <c r="O174" s="872"/>
      <c r="P174" s="872"/>
      <c r="Q174" s="1582"/>
      <c r="R174" s="562"/>
      <c r="S174" s="562"/>
      <c r="T174" s="562"/>
      <c r="U174" s="562"/>
      <c r="V174" s="562"/>
      <c r="W174" s="562"/>
      <c r="X174" s="562"/>
      <c r="Y174" s="562"/>
      <c r="Z174" s="562"/>
      <c r="AA174" s="562"/>
      <c r="AB174" s="562"/>
      <c r="AC174" s="562"/>
      <c r="AD174" s="562"/>
      <c r="AE174" s="562"/>
      <c r="AF174" s="562"/>
      <c r="AG174" s="562"/>
      <c r="AH174" s="562"/>
      <c r="AI174" s="562"/>
      <c r="AJ174" s="562"/>
      <c r="AK174" s="562"/>
      <c r="AL174" s="562"/>
      <c r="AM174" s="562"/>
      <c r="AN174" s="562"/>
      <c r="AO174" s="562"/>
      <c r="AP174" s="562"/>
      <c r="AQ174" s="562"/>
      <c r="AR174" s="562"/>
      <c r="AS174" s="562"/>
      <c r="AT174" s="562"/>
      <c r="AU174" s="562"/>
      <c r="AV174" s="562"/>
      <c r="AW174" s="562"/>
      <c r="AX174" s="562"/>
      <c r="AY174" s="562"/>
      <c r="BA174" s="392"/>
      <c r="BB174" s="159"/>
      <c r="BC174" s="340"/>
      <c r="BD174" s="306"/>
      <c r="BE174" s="306"/>
      <c r="BF174" s="306"/>
      <c r="BG174" s="341"/>
      <c r="BH174" s="351"/>
      <c r="BI174" s="306"/>
      <c r="BJ174" s="306"/>
      <c r="BK174" s="306"/>
      <c r="BL174" s="341"/>
      <c r="BM174" s="351"/>
      <c r="BN174" s="306"/>
      <c r="BO174" s="306"/>
      <c r="BP174" s="306"/>
      <c r="BQ174" s="341"/>
    </row>
    <row r="175" s="399" customFormat="true" ht="15" customHeight="true" x14ac:dyDescent="0.2">
      <c r="A175" s="700"/>
      <c r="B175" s="1659"/>
      <c r="C175" s="871"/>
      <c r="D175" s="872"/>
      <c r="E175" s="872"/>
      <c r="F175" s="872"/>
      <c r="G175" s="873"/>
      <c r="H175" s="874"/>
      <c r="I175" s="872"/>
      <c r="J175" s="872"/>
      <c r="K175" s="872"/>
      <c r="L175" s="875"/>
      <c r="M175" s="876"/>
      <c r="N175" s="872"/>
      <c r="O175" s="872"/>
      <c r="P175" s="872"/>
      <c r="Q175" s="1582"/>
      <c r="R175" s="562"/>
      <c r="S175" s="562"/>
      <c r="T175" s="562"/>
      <c r="U175" s="562"/>
      <c r="V175" s="562"/>
      <c r="W175" s="562"/>
      <c r="X175" s="562"/>
      <c r="Y175" s="562"/>
      <c r="Z175" s="562"/>
      <c r="AA175" s="562"/>
      <c r="AB175" s="562"/>
      <c r="AC175" s="562"/>
      <c r="AD175" s="562"/>
      <c r="AE175" s="562"/>
      <c r="AF175" s="562"/>
      <c r="AG175" s="562"/>
      <c r="AH175" s="562"/>
      <c r="AI175" s="562"/>
      <c r="AJ175" s="562"/>
      <c r="AK175" s="562"/>
      <c r="AL175" s="562"/>
      <c r="AM175" s="562"/>
      <c r="AN175" s="562"/>
      <c r="AO175" s="562"/>
      <c r="AP175" s="562"/>
      <c r="AQ175" s="562"/>
      <c r="AR175" s="562"/>
      <c r="AS175" s="562"/>
      <c r="AT175" s="562"/>
      <c r="AU175" s="562"/>
      <c r="AV175" s="562"/>
      <c r="AW175" s="562"/>
      <c r="AX175" s="562"/>
      <c r="AY175" s="562"/>
      <c r="BA175" s="392"/>
      <c r="BB175" s="159"/>
      <c r="BC175" s="340"/>
      <c r="BD175" s="306"/>
      <c r="BE175" s="306"/>
      <c r="BF175" s="306"/>
      <c r="BG175" s="341"/>
      <c r="BH175" s="351"/>
      <c r="BI175" s="306"/>
      <c r="BJ175" s="306"/>
      <c r="BK175" s="306"/>
      <c r="BL175" s="341"/>
      <c r="BM175" s="351"/>
      <c r="BN175" s="306"/>
      <c r="BO175" s="306"/>
      <c r="BP175" s="306"/>
      <c r="BQ175" s="341"/>
    </row>
    <row r="176" s="399" customFormat="true" ht="15" customHeight="true" x14ac:dyDescent="0.2">
      <c r="A176" s="700"/>
      <c r="B176" s="1659"/>
      <c r="C176" s="871"/>
      <c r="D176" s="872"/>
      <c r="E176" s="872"/>
      <c r="F176" s="872"/>
      <c r="G176" s="873"/>
      <c r="H176" s="874"/>
      <c r="I176" s="872"/>
      <c r="J176" s="872"/>
      <c r="K176" s="872"/>
      <c r="L176" s="875"/>
      <c r="M176" s="876"/>
      <c r="N176" s="872"/>
      <c r="O176" s="872"/>
      <c r="P176" s="872"/>
      <c r="Q176" s="1582"/>
      <c r="R176" s="562"/>
      <c r="S176" s="562"/>
      <c r="T176" s="562"/>
      <c r="U176" s="562"/>
      <c r="V176" s="562"/>
      <c r="W176" s="562"/>
      <c r="X176" s="562"/>
      <c r="Y176" s="562"/>
      <c r="Z176" s="562"/>
      <c r="AA176" s="562"/>
      <c r="AB176" s="562"/>
      <c r="AC176" s="562"/>
      <c r="AD176" s="562"/>
      <c r="AE176" s="562"/>
      <c r="AF176" s="562"/>
      <c r="AG176" s="562"/>
      <c r="AH176" s="562"/>
      <c r="AI176" s="562"/>
      <c r="AJ176" s="562"/>
      <c r="AK176" s="562"/>
      <c r="AL176" s="562"/>
      <c r="AM176" s="562"/>
      <c r="AN176" s="562"/>
      <c r="AO176" s="562"/>
      <c r="AP176" s="562"/>
      <c r="AQ176" s="562"/>
      <c r="AR176" s="562"/>
      <c r="AS176" s="562"/>
      <c r="AT176" s="562"/>
      <c r="AU176" s="562"/>
      <c r="AV176" s="562"/>
      <c r="AW176" s="562"/>
      <c r="AX176" s="562"/>
      <c r="AY176" s="562"/>
      <c r="BA176" s="392"/>
      <c r="BB176" s="159"/>
      <c r="BC176" s="340"/>
      <c r="BD176" s="306"/>
      <c r="BE176" s="306"/>
      <c r="BF176" s="306"/>
      <c r="BG176" s="341"/>
      <c r="BH176" s="351"/>
      <c r="BI176" s="306"/>
      <c r="BJ176" s="306"/>
      <c r="BK176" s="306"/>
      <c r="BL176" s="341"/>
      <c r="BM176" s="351"/>
      <c r="BN176" s="306"/>
      <c r="BO176" s="306"/>
      <c r="BP176" s="306"/>
      <c r="BQ176" s="341"/>
    </row>
    <row r="177" s="399" customFormat="true" ht="15" customHeight="true" x14ac:dyDescent="0.2">
      <c r="A177" s="700"/>
      <c r="B177" s="1659"/>
      <c r="C177" s="871"/>
      <c r="D177" s="872"/>
      <c r="E177" s="872"/>
      <c r="F177" s="872"/>
      <c r="G177" s="873"/>
      <c r="H177" s="874"/>
      <c r="I177" s="872"/>
      <c r="J177" s="872"/>
      <c r="K177" s="872"/>
      <c r="L177" s="875"/>
      <c r="M177" s="876"/>
      <c r="N177" s="872"/>
      <c r="O177" s="872"/>
      <c r="P177" s="872"/>
      <c r="Q177" s="1582"/>
      <c r="R177" s="562"/>
      <c r="S177" s="562"/>
      <c r="T177" s="562"/>
      <c r="U177" s="562"/>
      <c r="V177" s="562"/>
      <c r="W177" s="562"/>
      <c r="X177" s="562"/>
      <c r="Y177" s="562"/>
      <c r="Z177" s="562"/>
      <c r="AA177" s="562"/>
      <c r="AB177" s="562"/>
      <c r="AC177" s="562"/>
      <c r="AD177" s="562"/>
      <c r="AE177" s="562"/>
      <c r="AF177" s="562"/>
      <c r="AG177" s="562"/>
      <c r="AH177" s="562"/>
      <c r="AI177" s="562"/>
      <c r="AJ177" s="562"/>
      <c r="AK177" s="562"/>
      <c r="AL177" s="562"/>
      <c r="AM177" s="562"/>
      <c r="AN177" s="562"/>
      <c r="AO177" s="562"/>
      <c r="AP177" s="562"/>
      <c r="AQ177" s="562"/>
      <c r="AR177" s="562"/>
      <c r="AS177" s="562"/>
      <c r="AT177" s="562"/>
      <c r="AU177" s="562"/>
      <c r="AV177" s="562"/>
      <c r="AW177" s="562"/>
      <c r="AX177" s="562"/>
      <c r="AY177" s="562"/>
      <c r="BA177" s="392"/>
      <c r="BB177" s="159"/>
      <c r="BC177" s="340"/>
      <c r="BD177" s="306"/>
      <c r="BE177" s="306"/>
      <c r="BF177" s="306"/>
      <c r="BG177" s="341"/>
      <c r="BH177" s="351"/>
      <c r="BI177" s="306"/>
      <c r="BJ177" s="306"/>
      <c r="BK177" s="306"/>
      <c r="BL177" s="341"/>
      <c r="BM177" s="351"/>
      <c r="BN177" s="306"/>
      <c r="BO177" s="306"/>
      <c r="BP177" s="306"/>
      <c r="BQ177" s="341"/>
    </row>
    <row r="178" s="399" customFormat="true" ht="15" customHeight="true" x14ac:dyDescent="0.2">
      <c r="A178" s="700"/>
      <c r="B178" s="1659"/>
      <c r="C178" s="871"/>
      <c r="D178" s="872"/>
      <c r="E178" s="872"/>
      <c r="F178" s="872"/>
      <c r="G178" s="873"/>
      <c r="H178" s="874"/>
      <c r="I178" s="872"/>
      <c r="J178" s="872"/>
      <c r="K178" s="872"/>
      <c r="L178" s="875"/>
      <c r="M178" s="876"/>
      <c r="N178" s="872"/>
      <c r="O178" s="872"/>
      <c r="P178" s="872"/>
      <c r="Q178" s="1582"/>
      <c r="R178" s="562"/>
      <c r="S178" s="562"/>
      <c r="T178" s="562"/>
      <c r="U178" s="562"/>
      <c r="V178" s="562"/>
      <c r="W178" s="562"/>
      <c r="X178" s="562"/>
      <c r="Y178" s="562"/>
      <c r="Z178" s="562"/>
      <c r="AA178" s="562"/>
      <c r="AB178" s="562"/>
      <c r="AC178" s="562"/>
      <c r="AD178" s="562"/>
      <c r="AE178" s="562"/>
      <c r="AF178" s="562"/>
      <c r="AG178" s="562"/>
      <c r="AH178" s="562"/>
      <c r="AI178" s="562"/>
      <c r="AJ178" s="562"/>
      <c r="AK178" s="562"/>
      <c r="AL178" s="562"/>
      <c r="AM178" s="562"/>
      <c r="AN178" s="562"/>
      <c r="AO178" s="562"/>
      <c r="AP178" s="562"/>
      <c r="AQ178" s="562"/>
      <c r="AR178" s="562"/>
      <c r="AS178" s="562"/>
      <c r="AT178" s="562"/>
      <c r="AU178" s="562"/>
      <c r="AV178" s="562"/>
      <c r="AW178" s="562"/>
      <c r="AX178" s="562"/>
      <c r="AY178" s="562"/>
      <c r="BA178" s="392"/>
      <c r="BB178" s="159"/>
      <c r="BC178" s="340"/>
      <c r="BD178" s="306"/>
      <c r="BE178" s="306"/>
      <c r="BF178" s="306"/>
      <c r="BG178" s="341"/>
      <c r="BH178" s="351"/>
      <c r="BI178" s="306"/>
      <c r="BJ178" s="306"/>
      <c r="BK178" s="306"/>
      <c r="BL178" s="341"/>
      <c r="BM178" s="351"/>
      <c r="BN178" s="306"/>
      <c r="BO178" s="306"/>
      <c r="BP178" s="306"/>
      <c r="BQ178" s="341"/>
    </row>
    <row r="179" s="399" customFormat="true" ht="15" customHeight="true" x14ac:dyDescent="0.2">
      <c r="A179" s="700"/>
      <c r="B179" s="1659"/>
      <c r="C179" s="871"/>
      <c r="D179" s="872"/>
      <c r="E179" s="872"/>
      <c r="F179" s="872"/>
      <c r="G179" s="873"/>
      <c r="H179" s="874"/>
      <c r="I179" s="872"/>
      <c r="J179" s="872"/>
      <c r="K179" s="872"/>
      <c r="L179" s="875"/>
      <c r="M179" s="876"/>
      <c r="N179" s="872"/>
      <c r="O179" s="872"/>
      <c r="P179" s="872"/>
      <c r="Q179" s="1582"/>
      <c r="R179" s="562"/>
      <c r="S179" s="562"/>
      <c r="T179" s="562"/>
      <c r="U179" s="562"/>
      <c r="V179" s="562"/>
      <c r="W179" s="562"/>
      <c r="X179" s="562"/>
      <c r="Y179" s="562"/>
      <c r="Z179" s="562"/>
      <c r="AA179" s="562"/>
      <c r="AB179" s="562"/>
      <c r="AC179" s="562"/>
      <c r="AD179" s="562"/>
      <c r="AE179" s="562"/>
      <c r="AF179" s="562"/>
      <c r="AG179" s="562"/>
      <c r="AH179" s="562"/>
      <c r="AI179" s="562"/>
      <c r="AJ179" s="562"/>
      <c r="AK179" s="562"/>
      <c r="AL179" s="562"/>
      <c r="AM179" s="562"/>
      <c r="AN179" s="562"/>
      <c r="AO179" s="562"/>
      <c r="AP179" s="562"/>
      <c r="AQ179" s="562"/>
      <c r="AR179" s="562"/>
      <c r="AS179" s="562"/>
      <c r="AT179" s="562"/>
      <c r="AU179" s="562"/>
      <c r="AV179" s="562"/>
      <c r="AW179" s="562"/>
      <c r="AX179" s="562"/>
      <c r="AY179" s="562"/>
      <c r="BA179" s="392"/>
      <c r="BB179" s="159"/>
      <c r="BC179" s="340"/>
      <c r="BD179" s="306"/>
      <c r="BE179" s="306"/>
      <c r="BF179" s="306"/>
      <c r="BG179" s="341"/>
      <c r="BH179" s="351"/>
      <c r="BI179" s="306"/>
      <c r="BJ179" s="306"/>
      <c r="BK179" s="306"/>
      <c r="BL179" s="341"/>
      <c r="BM179" s="351"/>
      <c r="BN179" s="306"/>
      <c r="BO179" s="306"/>
      <c r="BP179" s="306"/>
      <c r="BQ179" s="341"/>
    </row>
    <row r="180" s="399" customFormat="true" ht="15" customHeight="true" x14ac:dyDescent="0.2">
      <c r="A180" s="700"/>
      <c r="B180" s="1659"/>
      <c r="C180" s="871"/>
      <c r="D180" s="872"/>
      <c r="E180" s="872"/>
      <c r="F180" s="872"/>
      <c r="G180" s="873"/>
      <c r="H180" s="874"/>
      <c r="I180" s="872"/>
      <c r="J180" s="872"/>
      <c r="K180" s="872"/>
      <c r="L180" s="875"/>
      <c r="M180" s="876"/>
      <c r="N180" s="872"/>
      <c r="O180" s="872"/>
      <c r="P180" s="872"/>
      <c r="Q180" s="1582"/>
      <c r="R180" s="562"/>
      <c r="S180" s="562"/>
      <c r="T180" s="562"/>
      <c r="U180" s="562"/>
      <c r="V180" s="562"/>
      <c r="W180" s="562"/>
      <c r="X180" s="562"/>
      <c r="Y180" s="562"/>
      <c r="Z180" s="562"/>
      <c r="AA180" s="562"/>
      <c r="AB180" s="562"/>
      <c r="AC180" s="562"/>
      <c r="AD180" s="562"/>
      <c r="AE180" s="562"/>
      <c r="AF180" s="562"/>
      <c r="AG180" s="562"/>
      <c r="AH180" s="562"/>
      <c r="AI180" s="562"/>
      <c r="AJ180" s="562"/>
      <c r="AK180" s="562"/>
      <c r="AL180" s="562"/>
      <c r="AM180" s="562"/>
      <c r="AN180" s="562"/>
      <c r="AO180" s="562"/>
      <c r="AP180" s="562"/>
      <c r="AQ180" s="562"/>
      <c r="AR180" s="562"/>
      <c r="AS180" s="562"/>
      <c r="AT180" s="562"/>
      <c r="AU180" s="562"/>
      <c r="AV180" s="562"/>
      <c r="AW180" s="562"/>
      <c r="AX180" s="562"/>
      <c r="AY180" s="562"/>
      <c r="BA180" s="392"/>
      <c r="BB180" s="159"/>
      <c r="BC180" s="340"/>
      <c r="BD180" s="306"/>
      <c r="BE180" s="306"/>
      <c r="BF180" s="306"/>
      <c r="BG180" s="341"/>
      <c r="BH180" s="351"/>
      <c r="BI180" s="306"/>
      <c r="BJ180" s="306"/>
      <c r="BK180" s="306"/>
      <c r="BL180" s="341"/>
      <c r="BM180" s="351"/>
      <c r="BN180" s="306"/>
      <c r="BO180" s="306"/>
      <c r="BP180" s="306"/>
      <c r="BQ180" s="341"/>
    </row>
    <row r="181" s="399" customFormat="true" ht="15" customHeight="true" x14ac:dyDescent="0.2">
      <c r="A181" s="700"/>
      <c r="B181" s="1659"/>
      <c r="C181" s="871"/>
      <c r="D181" s="872"/>
      <c r="E181" s="872"/>
      <c r="F181" s="872"/>
      <c r="G181" s="873"/>
      <c r="H181" s="874"/>
      <c r="I181" s="872"/>
      <c r="J181" s="872"/>
      <c r="K181" s="872"/>
      <c r="L181" s="875"/>
      <c r="M181" s="876"/>
      <c r="N181" s="872"/>
      <c r="O181" s="872"/>
      <c r="P181" s="872"/>
      <c r="Q181" s="1582"/>
      <c r="R181" s="562"/>
      <c r="S181" s="562"/>
      <c r="T181" s="562"/>
      <c r="U181" s="562"/>
      <c r="V181" s="562"/>
      <c r="W181" s="562"/>
      <c r="X181" s="562"/>
      <c r="Y181" s="562"/>
      <c r="Z181" s="562"/>
      <c r="AA181" s="562"/>
      <c r="AB181" s="562"/>
      <c r="AC181" s="562"/>
      <c r="AD181" s="562"/>
      <c r="AE181" s="562"/>
      <c r="AF181" s="562"/>
      <c r="AG181" s="562"/>
      <c r="AH181" s="562"/>
      <c r="AI181" s="562"/>
      <c r="AJ181" s="562"/>
      <c r="AK181" s="562"/>
      <c r="AL181" s="562"/>
      <c r="AM181" s="562"/>
      <c r="AN181" s="562"/>
      <c r="AO181" s="562"/>
      <c r="AP181" s="562"/>
      <c r="AQ181" s="562"/>
      <c r="AR181" s="562"/>
      <c r="AS181" s="562"/>
      <c r="AT181" s="562"/>
      <c r="AU181" s="562"/>
      <c r="AV181" s="562"/>
      <c r="AW181" s="562"/>
      <c r="AX181" s="562"/>
      <c r="AY181" s="562"/>
      <c r="BA181" s="392"/>
      <c r="BB181" s="159"/>
      <c r="BC181" s="340"/>
      <c r="BD181" s="306"/>
      <c r="BE181" s="306"/>
      <c r="BF181" s="306"/>
      <c r="BG181" s="341"/>
      <c r="BH181" s="351"/>
      <c r="BI181" s="306"/>
      <c r="BJ181" s="306"/>
      <c r="BK181" s="306"/>
      <c r="BL181" s="341"/>
      <c r="BM181" s="351"/>
      <c r="BN181" s="306"/>
      <c r="BO181" s="306"/>
      <c r="BP181" s="306"/>
      <c r="BQ181" s="341"/>
    </row>
    <row r="182" s="399" customFormat="true" ht="15" customHeight="true" x14ac:dyDescent="0.2">
      <c r="A182" s="700"/>
      <c r="B182" s="1659"/>
      <c r="C182" s="871"/>
      <c r="D182" s="872"/>
      <c r="E182" s="872"/>
      <c r="F182" s="872"/>
      <c r="G182" s="873"/>
      <c r="H182" s="874"/>
      <c r="I182" s="872"/>
      <c r="J182" s="872"/>
      <c r="K182" s="872"/>
      <c r="L182" s="875"/>
      <c r="M182" s="876"/>
      <c r="N182" s="872"/>
      <c r="O182" s="872"/>
      <c r="P182" s="872"/>
      <c r="Q182" s="1582"/>
      <c r="R182" s="562"/>
      <c r="S182" s="562"/>
      <c r="T182" s="562"/>
      <c r="U182" s="562"/>
      <c r="V182" s="562"/>
      <c r="W182" s="562"/>
      <c r="X182" s="562"/>
      <c r="Y182" s="562"/>
      <c r="Z182" s="562"/>
      <c r="AA182" s="562"/>
      <c r="AB182" s="562"/>
      <c r="AC182" s="562"/>
      <c r="AD182" s="562"/>
      <c r="AE182" s="562"/>
      <c r="AF182" s="562"/>
      <c r="AG182" s="562"/>
      <c r="AH182" s="562"/>
      <c r="AI182" s="562"/>
      <c r="AJ182" s="562"/>
      <c r="AK182" s="562"/>
      <c r="AL182" s="562"/>
      <c r="AM182" s="562"/>
      <c r="AN182" s="562"/>
      <c r="AO182" s="562"/>
      <c r="AP182" s="562"/>
      <c r="AQ182" s="562"/>
      <c r="AR182" s="562"/>
      <c r="AS182" s="562"/>
      <c r="AT182" s="562"/>
      <c r="AU182" s="562"/>
      <c r="AV182" s="562"/>
      <c r="AW182" s="562"/>
      <c r="AX182" s="562"/>
      <c r="AY182" s="562"/>
      <c r="BA182" s="392"/>
      <c r="BB182" s="159"/>
      <c r="BC182" s="340"/>
      <c r="BD182" s="306"/>
      <c r="BE182" s="306"/>
      <c r="BF182" s="306"/>
      <c r="BG182" s="341"/>
      <c r="BH182" s="351"/>
      <c r="BI182" s="306"/>
      <c r="BJ182" s="306"/>
      <c r="BK182" s="306"/>
      <c r="BL182" s="341"/>
      <c r="BM182" s="351"/>
      <c r="BN182" s="306"/>
      <c r="BO182" s="306"/>
      <c r="BP182" s="306"/>
      <c r="BQ182" s="341"/>
    </row>
    <row r="183" s="399" customFormat="true" ht="15" customHeight="true" x14ac:dyDescent="0.2">
      <c r="A183" s="701"/>
      <c r="B183" s="1660"/>
      <c r="C183" s="877"/>
      <c r="D183" s="878"/>
      <c r="E183" s="878"/>
      <c r="F183" s="878"/>
      <c r="G183" s="879"/>
      <c r="H183" s="880"/>
      <c r="I183" s="878"/>
      <c r="J183" s="878"/>
      <c r="K183" s="878"/>
      <c r="L183" s="881"/>
      <c r="M183" s="882"/>
      <c r="N183" s="878"/>
      <c r="O183" s="878"/>
      <c r="P183" s="878"/>
      <c r="Q183" s="1583"/>
      <c r="R183" s="562"/>
      <c r="S183" s="562"/>
      <c r="T183" s="562"/>
      <c r="U183" s="562"/>
      <c r="V183" s="562"/>
      <c r="W183" s="562"/>
      <c r="X183" s="562"/>
      <c r="Y183" s="562"/>
      <c r="Z183" s="562"/>
      <c r="AA183" s="562"/>
      <c r="AB183" s="562"/>
      <c r="AC183" s="562"/>
      <c r="AD183" s="562"/>
      <c r="AE183" s="562"/>
      <c r="AF183" s="562"/>
      <c r="AG183" s="562"/>
      <c r="AH183" s="562"/>
      <c r="AI183" s="562"/>
      <c r="AJ183" s="562"/>
      <c r="AK183" s="562"/>
      <c r="AL183" s="562"/>
      <c r="AM183" s="562"/>
      <c r="AN183" s="562"/>
      <c r="AO183" s="562"/>
      <c r="AP183" s="562"/>
      <c r="AQ183" s="562"/>
      <c r="AR183" s="562"/>
      <c r="AS183" s="562"/>
      <c r="AT183" s="562"/>
      <c r="AU183" s="562"/>
      <c r="AV183" s="562"/>
      <c r="AW183" s="562"/>
      <c r="AX183" s="562"/>
      <c r="AY183" s="562"/>
      <c r="BA183" s="392"/>
      <c r="BB183" s="159"/>
      <c r="BC183" s="340"/>
      <c r="BD183" s="306"/>
      <c r="BE183" s="306"/>
      <c r="BF183" s="306"/>
      <c r="BG183" s="341"/>
      <c r="BH183" s="351"/>
      <c r="BI183" s="306"/>
      <c r="BJ183" s="306"/>
      <c r="BK183" s="306"/>
      <c r="BL183" s="341"/>
      <c r="BM183" s="351"/>
      <c r="BN183" s="306"/>
      <c r="BO183" s="306"/>
      <c r="BP183" s="306"/>
      <c r="BQ183" s="341"/>
    </row>
    <row r="184" s="399" customFormat="true" ht="15" customHeight="true" x14ac:dyDescent="0.2">
      <c r="A184" s="696"/>
      <c r="B184" s="1655"/>
      <c r="C184" s="883"/>
      <c r="D184" s="884"/>
      <c r="E184" s="884"/>
      <c r="F184" s="884"/>
      <c r="G184" s="885"/>
      <c r="H184" s="886"/>
      <c r="I184" s="884"/>
      <c r="J184" s="884"/>
      <c r="K184" s="884"/>
      <c r="L184" s="887"/>
      <c r="M184" s="888"/>
      <c r="N184" s="884"/>
      <c r="O184" s="884"/>
      <c r="P184" s="884"/>
      <c r="Q184" s="887"/>
      <c r="R184" s="562"/>
      <c r="S184" s="562"/>
      <c r="T184" s="562"/>
      <c r="U184" s="562"/>
      <c r="V184" s="562"/>
      <c r="W184" s="562"/>
      <c r="X184" s="562"/>
      <c r="Y184" s="562"/>
      <c r="Z184" s="562"/>
      <c r="AA184" s="562"/>
      <c r="AB184" s="562"/>
      <c r="AC184" s="562"/>
      <c r="AD184" s="562"/>
      <c r="AE184" s="562"/>
      <c r="AF184" s="562"/>
      <c r="AG184" s="562"/>
      <c r="AH184" s="562"/>
      <c r="AI184" s="562"/>
      <c r="AJ184" s="562"/>
      <c r="AK184" s="562"/>
      <c r="AL184" s="562"/>
      <c r="AM184" s="562"/>
      <c r="AN184" s="562"/>
      <c r="AO184" s="562"/>
      <c r="AP184" s="562"/>
      <c r="AQ184" s="562"/>
      <c r="AR184" s="562"/>
      <c r="AS184" s="562"/>
      <c r="AT184" s="562"/>
      <c r="AU184" s="562"/>
      <c r="AV184" s="562"/>
      <c r="AW184" s="562"/>
      <c r="AX184" s="562"/>
      <c r="AY184" s="562"/>
      <c r="BA184" s="392"/>
      <c r="BB184" s="159"/>
      <c r="BC184" s="340"/>
      <c r="BD184" s="306"/>
      <c r="BE184" s="306"/>
      <c r="BF184" s="306"/>
      <c r="BG184" s="341"/>
      <c r="BH184" s="351"/>
      <c r="BI184" s="306"/>
      <c r="BJ184" s="306"/>
      <c r="BK184" s="306"/>
      <c r="BL184" s="341"/>
      <c r="BM184" s="351"/>
      <c r="BN184" s="306"/>
      <c r="BO184" s="306"/>
      <c r="BP184" s="306"/>
      <c r="BQ184" s="341"/>
    </row>
    <row r="185" s="399" customFormat="true" ht="15" customHeight="true" x14ac:dyDescent="0.2">
      <c r="A185" s="696"/>
      <c r="B185" s="1655"/>
      <c r="C185" s="883"/>
      <c r="D185" s="884"/>
      <c r="E185" s="884"/>
      <c r="F185" s="884"/>
      <c r="G185" s="885"/>
      <c r="H185" s="886"/>
      <c r="I185" s="884"/>
      <c r="J185" s="884"/>
      <c r="K185" s="884"/>
      <c r="L185" s="887"/>
      <c r="M185" s="888"/>
      <c r="N185" s="884"/>
      <c r="O185" s="884"/>
      <c r="P185" s="884"/>
      <c r="Q185" s="887"/>
      <c r="R185" s="562"/>
      <c r="S185" s="562"/>
      <c r="T185" s="562"/>
      <c r="U185" s="562"/>
      <c r="V185" s="562"/>
      <c r="W185" s="562"/>
      <c r="X185" s="562"/>
      <c r="Y185" s="562"/>
      <c r="Z185" s="562"/>
      <c r="AA185" s="562"/>
      <c r="AB185" s="562"/>
      <c r="AC185" s="562"/>
      <c r="AD185" s="562"/>
      <c r="AE185" s="562"/>
      <c r="AF185" s="562"/>
      <c r="AG185" s="562"/>
      <c r="AH185" s="562"/>
      <c r="AI185" s="562"/>
      <c r="AJ185" s="562"/>
      <c r="AK185" s="562"/>
      <c r="AL185" s="562"/>
      <c r="AM185" s="562"/>
      <c r="AN185" s="562"/>
      <c r="AO185" s="562"/>
      <c r="AP185" s="562"/>
      <c r="AQ185" s="562"/>
      <c r="AR185" s="562"/>
      <c r="AS185" s="562"/>
      <c r="AT185" s="562"/>
      <c r="AU185" s="562"/>
      <c r="AV185" s="562"/>
      <c r="AW185" s="562"/>
      <c r="AX185" s="562"/>
      <c r="AY185" s="562"/>
      <c r="BA185" s="392"/>
      <c r="BB185" s="159"/>
      <c r="BC185" s="340"/>
      <c r="BD185" s="306"/>
      <c r="BE185" s="306"/>
      <c r="BF185" s="306"/>
      <c r="BG185" s="341"/>
      <c r="BH185" s="351"/>
      <c r="BI185" s="306"/>
      <c r="BJ185" s="306"/>
      <c r="BK185" s="306"/>
      <c r="BL185" s="341"/>
      <c r="BM185" s="351"/>
      <c r="BN185" s="306"/>
      <c r="BO185" s="306"/>
      <c r="BP185" s="306"/>
      <c r="BQ185" s="341"/>
    </row>
    <row r="186" s="399" customFormat="true" ht="15" customHeight="true" x14ac:dyDescent="0.2">
      <c r="A186" s="696"/>
      <c r="B186" s="1655"/>
      <c r="C186" s="883"/>
      <c r="D186" s="884"/>
      <c r="E186" s="884"/>
      <c r="F186" s="884"/>
      <c r="G186" s="885"/>
      <c r="H186" s="886"/>
      <c r="I186" s="884"/>
      <c r="J186" s="884"/>
      <c r="K186" s="884"/>
      <c r="L186" s="887"/>
      <c r="M186" s="888"/>
      <c r="N186" s="884"/>
      <c r="O186" s="884"/>
      <c r="P186" s="884"/>
      <c r="Q186" s="887"/>
      <c r="R186" s="562"/>
      <c r="S186" s="562"/>
      <c r="T186" s="562"/>
      <c r="U186" s="562"/>
      <c r="V186" s="562"/>
      <c r="W186" s="562"/>
      <c r="X186" s="562"/>
      <c r="Y186" s="562"/>
      <c r="Z186" s="562"/>
      <c r="AA186" s="562"/>
      <c r="AB186" s="562"/>
      <c r="AC186" s="562"/>
      <c r="AD186" s="562"/>
      <c r="AE186" s="562"/>
      <c r="AF186" s="562"/>
      <c r="AG186" s="562"/>
      <c r="AH186" s="562"/>
      <c r="AI186" s="562"/>
      <c r="AJ186" s="562"/>
      <c r="AK186" s="562"/>
      <c r="AL186" s="562"/>
      <c r="AM186" s="562"/>
      <c r="AN186" s="562"/>
      <c r="AO186" s="562"/>
      <c r="AP186" s="562"/>
      <c r="AQ186" s="562"/>
      <c r="AR186" s="562"/>
      <c r="AS186" s="562"/>
      <c r="AT186" s="562"/>
      <c r="AU186" s="562"/>
      <c r="AV186" s="562"/>
      <c r="AW186" s="562"/>
      <c r="AX186" s="562"/>
      <c r="AY186" s="562"/>
      <c r="BA186" s="392"/>
      <c r="BB186" s="159"/>
      <c r="BC186" s="340"/>
      <c r="BD186" s="306"/>
      <c r="BE186" s="306"/>
      <c r="BF186" s="306"/>
      <c r="BG186" s="341"/>
      <c r="BH186" s="351"/>
      <c r="BI186" s="306"/>
      <c r="BJ186" s="306"/>
      <c r="BK186" s="306"/>
      <c r="BL186" s="341"/>
      <c r="BM186" s="351"/>
      <c r="BN186" s="306"/>
      <c r="BO186" s="306"/>
      <c r="BP186" s="306"/>
      <c r="BQ186" s="341"/>
    </row>
    <row r="187" s="399" customFormat="true" ht="15" customHeight="true" x14ac:dyDescent="0.2">
      <c r="A187" s="696"/>
      <c r="B187" s="1655"/>
      <c r="C187" s="883"/>
      <c r="D187" s="884"/>
      <c r="E187" s="884"/>
      <c r="F187" s="884"/>
      <c r="G187" s="885"/>
      <c r="H187" s="886"/>
      <c r="I187" s="884"/>
      <c r="J187" s="884"/>
      <c r="K187" s="884"/>
      <c r="L187" s="887"/>
      <c r="M187" s="888"/>
      <c r="N187" s="884"/>
      <c r="O187" s="884"/>
      <c r="P187" s="884"/>
      <c r="Q187" s="887"/>
      <c r="R187" s="562"/>
      <c r="S187" s="562"/>
      <c r="T187" s="562"/>
      <c r="U187" s="562"/>
      <c r="V187" s="562"/>
      <c r="W187" s="562"/>
      <c r="X187" s="562"/>
      <c r="Y187" s="562"/>
      <c r="Z187" s="562"/>
      <c r="AA187" s="562"/>
      <c r="AB187" s="562"/>
      <c r="AC187" s="562"/>
      <c r="AD187" s="562"/>
      <c r="AE187" s="562"/>
      <c r="AF187" s="562"/>
      <c r="AG187" s="562"/>
      <c r="AH187" s="562"/>
      <c r="AI187" s="562"/>
      <c r="AJ187" s="562"/>
      <c r="AK187" s="562"/>
      <c r="AL187" s="562"/>
      <c r="AM187" s="562"/>
      <c r="AN187" s="562"/>
      <c r="AO187" s="562"/>
      <c r="AP187" s="562"/>
      <c r="AQ187" s="562"/>
      <c r="AR187" s="562"/>
      <c r="AS187" s="562"/>
      <c r="AT187" s="562"/>
      <c r="AU187" s="562"/>
      <c r="AV187" s="562"/>
      <c r="AW187" s="562"/>
      <c r="AX187" s="562"/>
      <c r="AY187" s="562"/>
      <c r="BA187" s="392"/>
      <c r="BB187" s="159"/>
      <c r="BC187" s="340"/>
      <c r="BD187" s="306"/>
      <c r="BE187" s="306"/>
      <c r="BF187" s="306"/>
      <c r="BG187" s="341"/>
      <c r="BH187" s="351"/>
      <c r="BI187" s="306"/>
      <c r="BJ187" s="306"/>
      <c r="BK187" s="306"/>
      <c r="BL187" s="341"/>
      <c r="BM187" s="351"/>
      <c r="BN187" s="306"/>
      <c r="BO187" s="306"/>
      <c r="BP187" s="306"/>
      <c r="BQ187" s="341"/>
    </row>
    <row r="188" s="399" customFormat="true" ht="15" customHeight="true" x14ac:dyDescent="0.2">
      <c r="A188" s="696"/>
      <c r="B188" s="1655"/>
      <c r="C188" s="883"/>
      <c r="D188" s="884"/>
      <c r="E188" s="884"/>
      <c r="F188" s="884"/>
      <c r="G188" s="885"/>
      <c r="H188" s="886"/>
      <c r="I188" s="884"/>
      <c r="J188" s="884"/>
      <c r="K188" s="884"/>
      <c r="L188" s="887"/>
      <c r="M188" s="888"/>
      <c r="N188" s="884"/>
      <c r="O188" s="884"/>
      <c r="P188" s="884"/>
      <c r="Q188" s="887"/>
      <c r="R188" s="562"/>
      <c r="S188" s="562"/>
      <c r="T188" s="562"/>
      <c r="U188" s="562"/>
      <c r="V188" s="562"/>
      <c r="W188" s="562"/>
      <c r="X188" s="562"/>
      <c r="Y188" s="562"/>
      <c r="Z188" s="562"/>
      <c r="AA188" s="562"/>
      <c r="AB188" s="562"/>
      <c r="AC188" s="562"/>
      <c r="AD188" s="562"/>
      <c r="AE188" s="562"/>
      <c r="AF188" s="562"/>
      <c r="AG188" s="562"/>
      <c r="AH188" s="562"/>
      <c r="AI188" s="562"/>
      <c r="AJ188" s="562"/>
      <c r="AK188" s="562"/>
      <c r="AL188" s="562"/>
      <c r="AM188" s="562"/>
      <c r="AN188" s="562"/>
      <c r="AO188" s="562"/>
      <c r="AP188" s="562"/>
      <c r="AQ188" s="562"/>
      <c r="AR188" s="562"/>
      <c r="AS188" s="562"/>
      <c r="AT188" s="562"/>
      <c r="AU188" s="562"/>
      <c r="AV188" s="562"/>
      <c r="AW188" s="562"/>
      <c r="AX188" s="562"/>
      <c r="AY188" s="562"/>
      <c r="BA188" s="392"/>
      <c r="BB188" s="159"/>
      <c r="BC188" s="340"/>
      <c r="BD188" s="306"/>
      <c r="BE188" s="306"/>
      <c r="BF188" s="306"/>
      <c r="BG188" s="341"/>
      <c r="BH188" s="351"/>
      <c r="BI188" s="306"/>
      <c r="BJ188" s="306"/>
      <c r="BK188" s="306"/>
      <c r="BL188" s="341"/>
      <c r="BM188" s="351"/>
      <c r="BN188" s="306"/>
      <c r="BO188" s="306"/>
      <c r="BP188" s="306"/>
      <c r="BQ188" s="341"/>
    </row>
    <row r="189" s="399" customFormat="true" ht="15" customHeight="true" x14ac:dyDescent="0.2">
      <c r="A189" s="696"/>
      <c r="B189" s="1655"/>
      <c r="C189" s="883"/>
      <c r="D189" s="884"/>
      <c r="E189" s="884"/>
      <c r="F189" s="884"/>
      <c r="G189" s="885"/>
      <c r="H189" s="886"/>
      <c r="I189" s="884"/>
      <c r="J189" s="884"/>
      <c r="K189" s="884"/>
      <c r="L189" s="887"/>
      <c r="M189" s="888"/>
      <c r="N189" s="884"/>
      <c r="O189" s="884"/>
      <c r="P189" s="884"/>
      <c r="Q189" s="887"/>
      <c r="R189" s="562"/>
      <c r="S189" s="562"/>
      <c r="T189" s="562"/>
      <c r="U189" s="562"/>
      <c r="V189" s="562"/>
      <c r="W189" s="562"/>
      <c r="X189" s="562"/>
      <c r="Y189" s="562"/>
      <c r="Z189" s="562"/>
      <c r="AA189" s="562"/>
      <c r="AB189" s="562"/>
      <c r="AC189" s="562"/>
      <c r="AD189" s="562"/>
      <c r="AE189" s="562"/>
      <c r="AF189" s="562"/>
      <c r="AG189" s="562"/>
      <c r="AH189" s="562"/>
      <c r="AI189" s="562"/>
      <c r="AJ189" s="562"/>
      <c r="AK189" s="562"/>
      <c r="AL189" s="562"/>
      <c r="AM189" s="562"/>
      <c r="AN189" s="562"/>
      <c r="AO189" s="562"/>
      <c r="AP189" s="562"/>
      <c r="AQ189" s="562"/>
      <c r="AR189" s="562"/>
      <c r="AS189" s="562"/>
      <c r="AT189" s="562"/>
      <c r="AU189" s="562"/>
      <c r="AV189" s="562"/>
      <c r="AW189" s="562"/>
      <c r="AX189" s="562"/>
      <c r="AY189" s="562"/>
      <c r="BA189" s="392"/>
      <c r="BB189" s="159"/>
      <c r="BC189" s="340"/>
      <c r="BD189" s="306"/>
      <c r="BE189" s="306"/>
      <c r="BF189" s="306"/>
      <c r="BG189" s="341"/>
      <c r="BH189" s="351"/>
      <c r="BI189" s="306"/>
      <c r="BJ189" s="306"/>
      <c r="BK189" s="306"/>
      <c r="BL189" s="341"/>
      <c r="BM189" s="351"/>
      <c r="BN189" s="306"/>
      <c r="BO189" s="306"/>
      <c r="BP189" s="306"/>
      <c r="BQ189" s="341"/>
    </row>
    <row r="190" s="399" customFormat="true" ht="15" customHeight="true" x14ac:dyDescent="0.2">
      <c r="A190" s="696"/>
      <c r="B190" s="1655"/>
      <c r="C190" s="883"/>
      <c r="D190" s="884"/>
      <c r="E190" s="884"/>
      <c r="F190" s="884"/>
      <c r="G190" s="885"/>
      <c r="H190" s="886"/>
      <c r="I190" s="884"/>
      <c r="J190" s="884"/>
      <c r="K190" s="884"/>
      <c r="L190" s="887"/>
      <c r="M190" s="888"/>
      <c r="N190" s="884"/>
      <c r="O190" s="884"/>
      <c r="P190" s="884"/>
      <c r="Q190" s="887"/>
      <c r="R190" s="562"/>
      <c r="S190" s="562"/>
      <c r="T190" s="562"/>
      <c r="U190" s="562"/>
      <c r="V190" s="562"/>
      <c r="W190" s="562"/>
      <c r="X190" s="562"/>
      <c r="Y190" s="562"/>
      <c r="Z190" s="562"/>
      <c r="AA190" s="562"/>
      <c r="AB190" s="562"/>
      <c r="AC190" s="562"/>
      <c r="AD190" s="562"/>
      <c r="AE190" s="562"/>
      <c r="AF190" s="562"/>
      <c r="AG190" s="562"/>
      <c r="AH190" s="562"/>
      <c r="AI190" s="562"/>
      <c r="AJ190" s="562"/>
      <c r="AK190" s="562"/>
      <c r="AL190" s="562"/>
      <c r="AM190" s="562"/>
      <c r="AN190" s="562"/>
      <c r="AO190" s="562"/>
      <c r="AP190" s="562"/>
      <c r="AQ190" s="562"/>
      <c r="AR190" s="562"/>
      <c r="AS190" s="562"/>
      <c r="AT190" s="562"/>
      <c r="AU190" s="562"/>
      <c r="AV190" s="562"/>
      <c r="AW190" s="562"/>
      <c r="AX190" s="562"/>
      <c r="AY190" s="562"/>
      <c r="BA190" s="392"/>
      <c r="BB190" s="159"/>
      <c r="BC190" s="340"/>
      <c r="BD190" s="306"/>
      <c r="BE190" s="306"/>
      <c r="BF190" s="306"/>
      <c r="BG190" s="341"/>
      <c r="BH190" s="351"/>
      <c r="BI190" s="306"/>
      <c r="BJ190" s="306"/>
      <c r="BK190" s="306"/>
      <c r="BL190" s="341"/>
      <c r="BM190" s="351"/>
      <c r="BN190" s="306"/>
      <c r="BO190" s="306"/>
      <c r="BP190" s="306"/>
      <c r="BQ190" s="341"/>
    </row>
    <row r="191" s="399" customFormat="true" ht="15" customHeight="true" x14ac:dyDescent="0.2">
      <c r="A191" s="696"/>
      <c r="B191" s="1655"/>
      <c r="C191" s="883"/>
      <c r="D191" s="884"/>
      <c r="E191" s="884"/>
      <c r="F191" s="884"/>
      <c r="G191" s="885"/>
      <c r="H191" s="886"/>
      <c r="I191" s="884"/>
      <c r="J191" s="884"/>
      <c r="K191" s="884"/>
      <c r="L191" s="887"/>
      <c r="M191" s="888"/>
      <c r="N191" s="884"/>
      <c r="O191" s="884"/>
      <c r="P191" s="884"/>
      <c r="Q191" s="887"/>
      <c r="R191" s="562"/>
      <c r="S191" s="562"/>
      <c r="T191" s="562"/>
      <c r="U191" s="562"/>
      <c r="V191" s="562"/>
      <c r="W191" s="562"/>
      <c r="X191" s="562"/>
      <c r="Y191" s="562"/>
      <c r="Z191" s="562"/>
      <c r="AA191" s="562"/>
      <c r="AB191" s="562"/>
      <c r="AC191" s="562"/>
      <c r="AD191" s="562"/>
      <c r="AE191" s="562"/>
      <c r="AF191" s="562"/>
      <c r="AG191" s="562"/>
      <c r="AH191" s="562"/>
      <c r="AI191" s="562"/>
      <c r="AJ191" s="562"/>
      <c r="AK191" s="562"/>
      <c r="AL191" s="562"/>
      <c r="AM191" s="562"/>
      <c r="AN191" s="562"/>
      <c r="AO191" s="562"/>
      <c r="AP191" s="562"/>
      <c r="AQ191" s="562"/>
      <c r="AR191" s="562"/>
      <c r="AS191" s="562"/>
      <c r="AT191" s="562"/>
      <c r="AU191" s="562"/>
      <c r="AV191" s="562"/>
      <c r="AW191" s="562"/>
      <c r="AX191" s="562"/>
      <c r="AY191" s="562"/>
      <c r="BA191" s="392"/>
      <c r="BB191" s="159"/>
      <c r="BC191" s="340"/>
      <c r="BD191" s="306"/>
      <c r="BE191" s="306"/>
      <c r="BF191" s="306"/>
      <c r="BG191" s="341"/>
      <c r="BH191" s="351"/>
      <c r="BI191" s="306"/>
      <c r="BJ191" s="306"/>
      <c r="BK191" s="306"/>
      <c r="BL191" s="341"/>
      <c r="BM191" s="351"/>
      <c r="BN191" s="306"/>
      <c r="BO191" s="306"/>
      <c r="BP191" s="306"/>
      <c r="BQ191" s="341"/>
    </row>
    <row r="192" s="399" customFormat="true" ht="15" customHeight="true" x14ac:dyDescent="0.2">
      <c r="A192" s="696"/>
      <c r="B192" s="1655"/>
      <c r="C192" s="883"/>
      <c r="D192" s="884"/>
      <c r="E192" s="884"/>
      <c r="F192" s="884"/>
      <c r="G192" s="885"/>
      <c r="H192" s="886"/>
      <c r="I192" s="884"/>
      <c r="J192" s="884"/>
      <c r="K192" s="884"/>
      <c r="L192" s="887"/>
      <c r="M192" s="888"/>
      <c r="N192" s="884"/>
      <c r="O192" s="884"/>
      <c r="P192" s="884"/>
      <c r="Q192" s="887"/>
      <c r="R192" s="562"/>
      <c r="S192" s="562"/>
      <c r="T192" s="562"/>
      <c r="U192" s="562"/>
      <c r="V192" s="562"/>
      <c r="W192" s="562"/>
      <c r="X192" s="562"/>
      <c r="Y192" s="562"/>
      <c r="Z192" s="562"/>
      <c r="AA192" s="562"/>
      <c r="AB192" s="562"/>
      <c r="AC192" s="562"/>
      <c r="AD192" s="562"/>
      <c r="AE192" s="562"/>
      <c r="AF192" s="562"/>
      <c r="AG192" s="562"/>
      <c r="AH192" s="562"/>
      <c r="AI192" s="562"/>
      <c r="AJ192" s="562"/>
      <c r="AK192" s="562"/>
      <c r="AL192" s="562"/>
      <c r="AM192" s="562"/>
      <c r="AN192" s="562"/>
      <c r="AO192" s="562"/>
      <c r="AP192" s="562"/>
      <c r="AQ192" s="562"/>
      <c r="AR192" s="562"/>
      <c r="AS192" s="562"/>
      <c r="AT192" s="562"/>
      <c r="AU192" s="562"/>
      <c r="AV192" s="562"/>
      <c r="AW192" s="562"/>
      <c r="AX192" s="562"/>
      <c r="AY192" s="562"/>
      <c r="BA192" s="392"/>
      <c r="BB192" s="159"/>
      <c r="BC192" s="340"/>
      <c r="BD192" s="306"/>
      <c r="BE192" s="306"/>
      <c r="BF192" s="306"/>
      <c r="BG192" s="341"/>
      <c r="BH192" s="351"/>
      <c r="BI192" s="306"/>
      <c r="BJ192" s="306"/>
      <c r="BK192" s="306"/>
      <c r="BL192" s="341"/>
      <c r="BM192" s="351"/>
      <c r="BN192" s="306"/>
      <c r="BO192" s="306"/>
      <c r="BP192" s="306"/>
      <c r="BQ192" s="341"/>
    </row>
    <row r="193" s="399" customFormat="true" ht="15" customHeight="true" x14ac:dyDescent="0.2">
      <c r="A193" s="702"/>
      <c r="B193" s="1661"/>
      <c r="C193" s="889"/>
      <c r="D193" s="890"/>
      <c r="E193" s="890"/>
      <c r="F193" s="890"/>
      <c r="G193" s="891"/>
      <c r="H193" s="892"/>
      <c r="I193" s="890"/>
      <c r="J193" s="890"/>
      <c r="K193" s="890"/>
      <c r="L193" s="893"/>
      <c r="M193" s="894"/>
      <c r="N193" s="890"/>
      <c r="O193" s="890"/>
      <c r="P193" s="890"/>
      <c r="Q193" s="893"/>
      <c r="R193" s="562"/>
      <c r="S193" s="562"/>
      <c r="T193" s="562"/>
      <c r="U193" s="562"/>
      <c r="V193" s="562"/>
      <c r="W193" s="562"/>
      <c r="X193" s="562"/>
      <c r="Y193" s="562"/>
      <c r="Z193" s="562"/>
      <c r="AA193" s="562"/>
      <c r="AB193" s="562"/>
      <c r="AC193" s="562"/>
      <c r="AD193" s="562"/>
      <c r="AE193" s="562"/>
      <c r="AF193" s="562"/>
      <c r="AG193" s="562"/>
      <c r="AH193" s="562"/>
      <c r="AI193" s="562"/>
      <c r="AJ193" s="562"/>
      <c r="AK193" s="562"/>
      <c r="AL193" s="562"/>
      <c r="AM193" s="562"/>
      <c r="AN193" s="562"/>
      <c r="AO193" s="562"/>
      <c r="AP193" s="562"/>
      <c r="AQ193" s="562"/>
      <c r="AR193" s="562"/>
      <c r="AS193" s="562"/>
      <c r="AT193" s="562"/>
      <c r="AU193" s="562"/>
      <c r="AV193" s="562"/>
      <c r="AW193" s="562"/>
      <c r="AX193" s="562"/>
      <c r="AY193" s="562"/>
      <c r="BA193" s="392"/>
      <c r="BB193" s="159"/>
      <c r="BC193" s="340"/>
      <c r="BD193" s="306"/>
      <c r="BE193" s="306"/>
      <c r="BF193" s="306"/>
      <c r="BG193" s="341"/>
      <c r="BH193" s="351"/>
      <c r="BI193" s="306"/>
      <c r="BJ193" s="306"/>
      <c r="BK193" s="306"/>
      <c r="BL193" s="341"/>
      <c r="BM193" s="351"/>
      <c r="BN193" s="306"/>
      <c r="BO193" s="306"/>
      <c r="BP193" s="306"/>
      <c r="BQ193" s="341"/>
    </row>
    <row r="194" s="399" customFormat="true" ht="15" customHeight="true" x14ac:dyDescent="0.2">
      <c r="A194" s="628"/>
      <c r="B194" s="1629"/>
      <c r="C194" s="806"/>
      <c r="D194" s="768"/>
      <c r="E194" s="768"/>
      <c r="F194" s="768"/>
      <c r="G194" s="769"/>
      <c r="H194" s="767"/>
      <c r="I194" s="768"/>
      <c r="J194" s="768"/>
      <c r="K194" s="768"/>
      <c r="L194" s="807"/>
      <c r="M194" s="806"/>
      <c r="N194" s="768"/>
      <c r="O194" s="768"/>
      <c r="P194" s="768"/>
      <c r="Q194" s="807"/>
      <c r="R194" s="562"/>
      <c r="S194" s="562"/>
      <c r="T194" s="562"/>
      <c r="U194" s="562"/>
      <c r="V194" s="562"/>
      <c r="W194" s="562"/>
      <c r="X194" s="562"/>
      <c r="Y194" s="562"/>
      <c r="Z194" s="562"/>
      <c r="AA194" s="562"/>
      <c r="AB194" s="562"/>
      <c r="AC194" s="562"/>
      <c r="AD194" s="562"/>
      <c r="AE194" s="562"/>
      <c r="AF194" s="562"/>
      <c r="AG194" s="562"/>
      <c r="AH194" s="562"/>
      <c r="AI194" s="562"/>
      <c r="AJ194" s="562"/>
      <c r="AK194" s="562"/>
      <c r="AL194" s="562"/>
      <c r="AM194" s="562"/>
      <c r="AN194" s="562"/>
      <c r="AO194" s="562"/>
      <c r="AP194" s="562"/>
      <c r="AQ194" s="562"/>
      <c r="AR194" s="562"/>
      <c r="AS194" s="562"/>
      <c r="AT194" s="562"/>
      <c r="AU194" s="562"/>
      <c r="AV194" s="562"/>
      <c r="AW194" s="562"/>
      <c r="AX194" s="562"/>
      <c r="AY194" s="562"/>
      <c r="BA194" s="392"/>
      <c r="BB194" s="159"/>
      <c r="BC194" s="340"/>
      <c r="BD194" s="306"/>
      <c r="BE194" s="306"/>
      <c r="BF194" s="306"/>
      <c r="BG194" s="341"/>
      <c r="BH194" s="351"/>
      <c r="BI194" s="306"/>
      <c r="BJ194" s="306"/>
      <c r="BK194" s="306"/>
      <c r="BL194" s="341"/>
      <c r="BM194" s="351"/>
      <c r="BN194" s="306"/>
      <c r="BO194" s="306"/>
      <c r="BP194" s="306"/>
      <c r="BQ194" s="341"/>
    </row>
    <row r="195" s="585" customFormat="true" ht="15" customHeight="true" x14ac:dyDescent="0.2">
      <c r="A195" s="628"/>
      <c r="B195" s="1629"/>
      <c r="C195" s="806"/>
      <c r="D195" s="768"/>
      <c r="E195" s="768"/>
      <c r="F195" s="768"/>
      <c r="G195" s="769"/>
      <c r="H195" s="767"/>
      <c r="I195" s="768"/>
      <c r="J195" s="768"/>
      <c r="K195" s="768"/>
      <c r="L195" s="807"/>
      <c r="M195" s="806"/>
      <c r="N195" s="768"/>
      <c r="O195" s="768"/>
      <c r="P195" s="768"/>
      <c r="Q195" s="807"/>
      <c r="R195" s="562"/>
      <c r="S195" s="562"/>
      <c r="T195" s="562"/>
      <c r="U195" s="562"/>
      <c r="V195" s="562"/>
      <c r="W195" s="562"/>
      <c r="X195" s="562"/>
      <c r="Y195" s="562"/>
      <c r="Z195" s="562"/>
      <c r="AA195" s="562"/>
      <c r="AB195" s="562"/>
      <c r="AC195" s="562"/>
      <c r="AD195" s="562"/>
      <c r="AE195" s="562"/>
      <c r="AF195" s="562"/>
      <c r="AG195" s="562"/>
      <c r="AH195" s="562"/>
      <c r="AI195" s="562"/>
      <c r="AJ195" s="562"/>
      <c r="AK195" s="562"/>
      <c r="AL195" s="562"/>
      <c r="AM195" s="562"/>
      <c r="AN195" s="562"/>
      <c r="AO195" s="562"/>
      <c r="AP195" s="562"/>
      <c r="AQ195" s="562"/>
      <c r="AR195" s="562"/>
      <c r="AS195" s="562"/>
      <c r="AT195" s="562"/>
      <c r="AU195" s="562"/>
      <c r="AV195" s="562"/>
      <c r="AW195" s="562"/>
      <c r="AX195" s="562"/>
      <c r="AY195" s="562"/>
      <c r="BA195" s="392"/>
      <c r="BB195" s="159"/>
      <c r="BC195" s="340"/>
      <c r="BD195" s="306"/>
      <c r="BE195" s="306"/>
      <c r="BF195" s="306"/>
      <c r="BG195" s="341"/>
      <c r="BH195" s="351"/>
      <c r="BI195" s="306"/>
      <c r="BJ195" s="306"/>
      <c r="BK195" s="306"/>
      <c r="BL195" s="341"/>
      <c r="BM195" s="351"/>
      <c r="BN195" s="306"/>
      <c r="BO195" s="306"/>
      <c r="BP195" s="306"/>
      <c r="BQ195" s="341"/>
    </row>
    <row r="196" s="585" customFormat="true" ht="15" customHeight="true" x14ac:dyDescent="0.2">
      <c r="A196" s="628"/>
      <c r="B196" s="1629"/>
      <c r="C196" s="806"/>
      <c r="D196" s="768"/>
      <c r="E196" s="768"/>
      <c r="F196" s="768"/>
      <c r="G196" s="769"/>
      <c r="H196" s="767"/>
      <c r="I196" s="768"/>
      <c r="J196" s="768"/>
      <c r="K196" s="768"/>
      <c r="L196" s="807"/>
      <c r="M196" s="806"/>
      <c r="N196" s="768"/>
      <c r="O196" s="768"/>
      <c r="P196" s="768"/>
      <c r="Q196" s="807"/>
      <c r="R196" s="562"/>
      <c r="S196" s="562"/>
      <c r="T196" s="562"/>
      <c r="U196" s="562"/>
      <c r="V196" s="562"/>
      <c r="W196" s="562"/>
      <c r="X196" s="562"/>
      <c r="Y196" s="562"/>
      <c r="Z196" s="562"/>
      <c r="AA196" s="562"/>
      <c r="AB196" s="562"/>
      <c r="AC196" s="562"/>
      <c r="AD196" s="562"/>
      <c r="AE196" s="562"/>
      <c r="AF196" s="562"/>
      <c r="AG196" s="562"/>
      <c r="AH196" s="562"/>
      <c r="AI196" s="562"/>
      <c r="AJ196" s="562"/>
      <c r="AK196" s="562"/>
      <c r="AL196" s="562"/>
      <c r="AM196" s="562"/>
      <c r="AN196" s="562"/>
      <c r="AO196" s="562"/>
      <c r="AP196" s="562"/>
      <c r="AQ196" s="562"/>
      <c r="AR196" s="562"/>
      <c r="AS196" s="562"/>
      <c r="AT196" s="562"/>
      <c r="AU196" s="562"/>
      <c r="AV196" s="562"/>
      <c r="AW196" s="562"/>
      <c r="AX196" s="562"/>
      <c r="AY196" s="562"/>
      <c r="BA196" s="392"/>
      <c r="BB196" s="159"/>
      <c r="BC196" s="340"/>
      <c r="BD196" s="306"/>
      <c r="BE196" s="306"/>
      <c r="BF196" s="306"/>
      <c r="BG196" s="341"/>
      <c r="BH196" s="351"/>
      <c r="BI196" s="306"/>
      <c r="BJ196" s="306"/>
      <c r="BK196" s="306"/>
      <c r="BL196" s="341"/>
      <c r="BM196" s="351"/>
      <c r="BN196" s="306"/>
      <c r="BO196" s="306"/>
      <c r="BP196" s="306"/>
      <c r="BQ196" s="341"/>
    </row>
    <row r="197" s="585" customFormat="true" ht="15" customHeight="true" x14ac:dyDescent="0.2">
      <c r="A197" s="628"/>
      <c r="B197" s="1629"/>
      <c r="C197" s="806"/>
      <c r="D197" s="768"/>
      <c r="E197" s="768"/>
      <c r="F197" s="768"/>
      <c r="G197" s="769"/>
      <c r="H197" s="767"/>
      <c r="I197" s="768"/>
      <c r="J197" s="768"/>
      <c r="K197" s="768"/>
      <c r="L197" s="807"/>
      <c r="M197" s="806"/>
      <c r="N197" s="768"/>
      <c r="O197" s="768"/>
      <c r="P197" s="768"/>
      <c r="Q197" s="807"/>
      <c r="R197" s="562"/>
      <c r="S197" s="562"/>
      <c r="T197" s="562"/>
      <c r="U197" s="562"/>
      <c r="V197" s="562"/>
      <c r="W197" s="562"/>
      <c r="X197" s="562"/>
      <c r="Y197" s="562"/>
      <c r="Z197" s="562"/>
      <c r="AA197" s="562"/>
      <c r="AB197" s="562"/>
      <c r="AC197" s="562"/>
      <c r="AD197" s="562"/>
      <c r="AE197" s="562"/>
      <c r="AF197" s="562"/>
      <c r="AG197" s="562"/>
      <c r="AH197" s="562"/>
      <c r="AI197" s="562"/>
      <c r="AJ197" s="562"/>
      <c r="AK197" s="562"/>
      <c r="AL197" s="562"/>
      <c r="AM197" s="562"/>
      <c r="AN197" s="562"/>
      <c r="AO197" s="562"/>
      <c r="AP197" s="562"/>
      <c r="AQ197" s="562"/>
      <c r="AR197" s="562"/>
      <c r="AS197" s="562"/>
      <c r="AT197" s="562"/>
      <c r="AU197" s="562"/>
      <c r="AV197" s="562"/>
      <c r="AW197" s="562"/>
      <c r="AX197" s="562"/>
      <c r="AY197" s="562"/>
      <c r="BA197" s="392"/>
      <c r="BB197" s="159"/>
      <c r="BC197" s="340"/>
      <c r="BD197" s="306"/>
      <c r="BE197" s="306"/>
      <c r="BF197" s="306"/>
      <c r="BG197" s="341"/>
      <c r="BH197" s="351"/>
      <c r="BI197" s="306"/>
      <c r="BJ197" s="306"/>
      <c r="BK197" s="306"/>
      <c r="BL197" s="341"/>
      <c r="BM197" s="351"/>
      <c r="BN197" s="306"/>
      <c r="BO197" s="306"/>
      <c r="BP197" s="306"/>
      <c r="BQ197" s="341"/>
    </row>
    <row r="198" s="585" customFormat="true" ht="15" customHeight="true" x14ac:dyDescent="0.2">
      <c r="A198" s="628"/>
      <c r="B198" s="1629"/>
      <c r="C198" s="806"/>
      <c r="D198" s="768"/>
      <c r="E198" s="768"/>
      <c r="F198" s="768"/>
      <c r="G198" s="769"/>
      <c r="H198" s="767"/>
      <c r="I198" s="768"/>
      <c r="J198" s="768"/>
      <c r="K198" s="768"/>
      <c r="L198" s="807"/>
      <c r="M198" s="806"/>
      <c r="N198" s="768"/>
      <c r="O198" s="768"/>
      <c r="P198" s="768"/>
      <c r="Q198" s="807"/>
      <c r="R198" s="562"/>
      <c r="S198" s="562"/>
      <c r="T198" s="562"/>
      <c r="U198" s="562"/>
      <c r="V198" s="562"/>
      <c r="W198" s="562"/>
      <c r="X198" s="562"/>
      <c r="Y198" s="562"/>
      <c r="Z198" s="562"/>
      <c r="AA198" s="562"/>
      <c r="AB198" s="562"/>
      <c r="AC198" s="562"/>
      <c r="AD198" s="562"/>
      <c r="AE198" s="562"/>
      <c r="AF198" s="562"/>
      <c r="AG198" s="562"/>
      <c r="AH198" s="562"/>
      <c r="AI198" s="562"/>
      <c r="AJ198" s="562"/>
      <c r="AK198" s="562"/>
      <c r="AL198" s="562"/>
      <c r="AM198" s="562"/>
      <c r="AN198" s="562"/>
      <c r="AO198" s="562"/>
      <c r="AP198" s="562"/>
      <c r="AQ198" s="562"/>
      <c r="AR198" s="562"/>
      <c r="AS198" s="562"/>
      <c r="AT198" s="562"/>
      <c r="AU198" s="562"/>
      <c r="AV198" s="562"/>
      <c r="AW198" s="562"/>
      <c r="AX198" s="562"/>
      <c r="AY198" s="562"/>
      <c r="BA198" s="392"/>
      <c r="BB198" s="159"/>
      <c r="BC198" s="340"/>
      <c r="BD198" s="306"/>
      <c r="BE198" s="306"/>
      <c r="BF198" s="306"/>
      <c r="BG198" s="341"/>
      <c r="BH198" s="351"/>
      <c r="BI198" s="306"/>
      <c r="BJ198" s="306"/>
      <c r="BK198" s="306"/>
      <c r="BL198" s="341"/>
      <c r="BM198" s="351"/>
      <c r="BN198" s="306"/>
      <c r="BO198" s="306"/>
      <c r="BP198" s="306"/>
      <c r="BQ198" s="341"/>
    </row>
    <row r="199" s="585" customFormat="true" ht="15" customHeight="true" x14ac:dyDescent="0.2">
      <c r="A199" s="628"/>
      <c r="B199" s="1629"/>
      <c r="C199" s="806"/>
      <c r="D199" s="768"/>
      <c r="E199" s="768"/>
      <c r="F199" s="768"/>
      <c r="G199" s="769"/>
      <c r="H199" s="767"/>
      <c r="I199" s="768"/>
      <c r="J199" s="768"/>
      <c r="K199" s="768"/>
      <c r="L199" s="807"/>
      <c r="M199" s="806"/>
      <c r="N199" s="768"/>
      <c r="O199" s="768"/>
      <c r="P199" s="768"/>
      <c r="Q199" s="807"/>
      <c r="R199" s="562"/>
      <c r="S199" s="562"/>
      <c r="T199" s="562"/>
      <c r="U199" s="562"/>
      <c r="V199" s="562"/>
      <c r="W199" s="562"/>
      <c r="X199" s="562"/>
      <c r="Y199" s="562"/>
      <c r="Z199" s="562"/>
      <c r="AA199" s="562"/>
      <c r="AB199" s="562"/>
      <c r="AC199" s="562"/>
      <c r="AD199" s="562"/>
      <c r="AE199" s="562"/>
      <c r="AF199" s="562"/>
      <c r="AG199" s="562"/>
      <c r="AH199" s="562"/>
      <c r="AI199" s="562"/>
      <c r="AJ199" s="562"/>
      <c r="AK199" s="562"/>
      <c r="AL199" s="562"/>
      <c r="AM199" s="562"/>
      <c r="AN199" s="562"/>
      <c r="AO199" s="562"/>
      <c r="AP199" s="562"/>
      <c r="AQ199" s="562"/>
      <c r="AR199" s="562"/>
      <c r="AS199" s="562"/>
      <c r="AT199" s="562"/>
      <c r="AU199" s="562"/>
      <c r="AV199" s="562"/>
      <c r="AW199" s="562"/>
      <c r="AX199" s="562"/>
      <c r="AY199" s="562"/>
      <c r="BA199" s="392"/>
      <c r="BB199" s="159"/>
      <c r="BC199" s="340"/>
      <c r="BD199" s="306"/>
      <c r="BE199" s="306"/>
      <c r="BF199" s="306"/>
      <c r="BG199" s="341"/>
      <c r="BH199" s="351"/>
      <c r="BI199" s="306"/>
      <c r="BJ199" s="306"/>
      <c r="BK199" s="306"/>
      <c r="BL199" s="341"/>
      <c r="BM199" s="351"/>
      <c r="BN199" s="306"/>
      <c r="BO199" s="306"/>
      <c r="BP199" s="306"/>
      <c r="BQ199" s="341"/>
    </row>
    <row r="200" s="585" customFormat="true" ht="15" customHeight="true" x14ac:dyDescent="0.2">
      <c r="A200" s="628"/>
      <c r="B200" s="1629"/>
      <c r="C200" s="806"/>
      <c r="D200" s="768"/>
      <c r="E200" s="768"/>
      <c r="F200" s="768"/>
      <c r="G200" s="769"/>
      <c r="H200" s="767"/>
      <c r="I200" s="768"/>
      <c r="J200" s="768"/>
      <c r="K200" s="768"/>
      <c r="L200" s="807"/>
      <c r="M200" s="806"/>
      <c r="N200" s="768"/>
      <c r="O200" s="768"/>
      <c r="P200" s="768"/>
      <c r="Q200" s="807"/>
      <c r="R200" s="562"/>
      <c r="S200" s="562"/>
      <c r="T200" s="562"/>
      <c r="U200" s="562"/>
      <c r="V200" s="562"/>
      <c r="W200" s="562"/>
      <c r="X200" s="562"/>
      <c r="Y200" s="562"/>
      <c r="Z200" s="562"/>
      <c r="AA200" s="562"/>
      <c r="AB200" s="562"/>
      <c r="AC200" s="562"/>
      <c r="AD200" s="562"/>
      <c r="AE200" s="562"/>
      <c r="AF200" s="562"/>
      <c r="AG200" s="562"/>
      <c r="AH200" s="562"/>
      <c r="AI200" s="562"/>
      <c r="AJ200" s="562"/>
      <c r="AK200" s="562"/>
      <c r="AL200" s="562"/>
      <c r="AM200" s="562"/>
      <c r="AN200" s="562"/>
      <c r="AO200" s="562"/>
      <c r="AP200" s="562"/>
      <c r="AQ200" s="562"/>
      <c r="AR200" s="562"/>
      <c r="AS200" s="562"/>
      <c r="AT200" s="562"/>
      <c r="AU200" s="562"/>
      <c r="AV200" s="562"/>
      <c r="AW200" s="562"/>
      <c r="AX200" s="562"/>
      <c r="AY200" s="562"/>
      <c r="BA200" s="392"/>
      <c r="BB200" s="159"/>
      <c r="BC200" s="340"/>
      <c r="BD200" s="306"/>
      <c r="BE200" s="306"/>
      <c r="BF200" s="306"/>
      <c r="BG200" s="341"/>
      <c r="BH200" s="351"/>
      <c r="BI200" s="306"/>
      <c r="BJ200" s="306"/>
      <c r="BK200" s="306"/>
      <c r="BL200" s="341"/>
      <c r="BM200" s="351"/>
      <c r="BN200" s="306"/>
      <c r="BO200" s="306"/>
      <c r="BP200" s="306"/>
      <c r="BQ200" s="341"/>
    </row>
    <row r="201" s="585" customFormat="true" ht="15" customHeight="true" x14ac:dyDescent="0.2">
      <c r="A201" s="628"/>
      <c r="B201" s="1629"/>
      <c r="C201" s="806"/>
      <c r="D201" s="768"/>
      <c r="E201" s="768"/>
      <c r="F201" s="768"/>
      <c r="G201" s="769"/>
      <c r="H201" s="767"/>
      <c r="I201" s="768"/>
      <c r="J201" s="768"/>
      <c r="K201" s="768"/>
      <c r="L201" s="807"/>
      <c r="M201" s="806"/>
      <c r="N201" s="768"/>
      <c r="O201" s="768"/>
      <c r="P201" s="768"/>
      <c r="Q201" s="807"/>
      <c r="R201" s="562"/>
      <c r="S201" s="562"/>
      <c r="T201" s="562"/>
      <c r="U201" s="562"/>
      <c r="V201" s="562"/>
      <c r="W201" s="562"/>
      <c r="X201" s="562"/>
      <c r="Y201" s="562"/>
      <c r="Z201" s="562"/>
      <c r="AA201" s="562"/>
      <c r="AB201" s="562"/>
      <c r="AC201" s="562"/>
      <c r="AD201" s="562"/>
      <c r="AE201" s="562"/>
      <c r="AF201" s="562"/>
      <c r="AG201" s="562"/>
      <c r="AH201" s="562"/>
      <c r="AI201" s="562"/>
      <c r="AJ201" s="562"/>
      <c r="AK201" s="562"/>
      <c r="AL201" s="562"/>
      <c r="AM201" s="562"/>
      <c r="AN201" s="562"/>
      <c r="AO201" s="562"/>
      <c r="AP201" s="562"/>
      <c r="AQ201" s="562"/>
      <c r="AR201" s="562"/>
      <c r="AS201" s="562"/>
      <c r="AT201" s="562"/>
      <c r="AU201" s="562"/>
      <c r="AV201" s="562"/>
      <c r="AW201" s="562"/>
      <c r="AX201" s="562"/>
      <c r="AY201" s="562"/>
      <c r="BA201" s="392"/>
      <c r="BB201" s="159"/>
      <c r="BC201" s="340"/>
      <c r="BD201" s="306"/>
      <c r="BE201" s="306"/>
      <c r="BF201" s="306"/>
      <c r="BG201" s="341"/>
      <c r="BH201" s="351"/>
      <c r="BI201" s="306"/>
      <c r="BJ201" s="306"/>
      <c r="BK201" s="306"/>
      <c r="BL201" s="341"/>
      <c r="BM201" s="351"/>
      <c r="BN201" s="306"/>
      <c r="BO201" s="306"/>
      <c r="BP201" s="306"/>
      <c r="BQ201" s="341"/>
    </row>
    <row r="202" s="585" customFormat="true" ht="15" customHeight="true" x14ac:dyDescent="0.2">
      <c r="A202" s="628"/>
      <c r="B202" s="1629"/>
      <c r="C202" s="806"/>
      <c r="D202" s="768"/>
      <c r="E202" s="768"/>
      <c r="F202" s="768"/>
      <c r="G202" s="769"/>
      <c r="H202" s="767"/>
      <c r="I202" s="768"/>
      <c r="J202" s="768"/>
      <c r="K202" s="768"/>
      <c r="L202" s="807"/>
      <c r="M202" s="806"/>
      <c r="N202" s="768"/>
      <c r="O202" s="768"/>
      <c r="P202" s="768"/>
      <c r="Q202" s="807"/>
      <c r="R202" s="562"/>
      <c r="S202" s="562"/>
      <c r="T202" s="562"/>
      <c r="U202" s="562"/>
      <c r="V202" s="562"/>
      <c r="W202" s="562"/>
      <c r="X202" s="562"/>
      <c r="Y202" s="562"/>
      <c r="Z202" s="562"/>
      <c r="AA202" s="562"/>
      <c r="AB202" s="562"/>
      <c r="AC202" s="562"/>
      <c r="AD202" s="562"/>
      <c r="AE202" s="562"/>
      <c r="AF202" s="562"/>
      <c r="AG202" s="562"/>
      <c r="AH202" s="562"/>
      <c r="AI202" s="562"/>
      <c r="AJ202" s="562"/>
      <c r="AK202" s="562"/>
      <c r="AL202" s="562"/>
      <c r="AM202" s="562"/>
      <c r="AN202" s="562"/>
      <c r="AO202" s="562"/>
      <c r="AP202" s="562"/>
      <c r="AQ202" s="562"/>
      <c r="AR202" s="562"/>
      <c r="AS202" s="562"/>
      <c r="AT202" s="562"/>
      <c r="AU202" s="562"/>
      <c r="AV202" s="562"/>
      <c r="AW202" s="562"/>
      <c r="AX202" s="562"/>
      <c r="AY202" s="562"/>
      <c r="BA202" s="392"/>
      <c r="BB202" s="159"/>
      <c r="BC202" s="340"/>
      <c r="BD202" s="306"/>
      <c r="BE202" s="306"/>
      <c r="BF202" s="306"/>
      <c r="BG202" s="341"/>
      <c r="BH202" s="351"/>
      <c r="BI202" s="306"/>
      <c r="BJ202" s="306"/>
      <c r="BK202" s="306"/>
      <c r="BL202" s="341"/>
      <c r="BM202" s="351"/>
      <c r="BN202" s="306"/>
      <c r="BO202" s="306"/>
      <c r="BP202" s="306"/>
      <c r="BQ202" s="341"/>
    </row>
    <row r="203" s="586" customFormat="true" ht="15" customHeight="true" x14ac:dyDescent="0.2">
      <c r="A203" s="700"/>
      <c r="B203" s="1659"/>
      <c r="C203" s="853"/>
      <c r="D203" s="854"/>
      <c r="E203" s="854"/>
      <c r="F203" s="854"/>
      <c r="G203" s="855"/>
      <c r="H203" s="856"/>
      <c r="I203" s="854"/>
      <c r="J203" s="854"/>
      <c r="K203" s="854"/>
      <c r="L203" s="857"/>
      <c r="M203" s="858"/>
      <c r="N203" s="854"/>
      <c r="O203" s="854"/>
      <c r="P203" s="854"/>
      <c r="Q203" s="1578"/>
      <c r="R203" s="562"/>
      <c r="S203" s="562"/>
      <c r="T203" s="562"/>
      <c r="U203" s="562"/>
      <c r="V203" s="562"/>
      <c r="W203" s="562"/>
      <c r="X203" s="562"/>
      <c r="Y203" s="562"/>
      <c r="Z203" s="562"/>
      <c r="AA203" s="562"/>
      <c r="AB203" s="562"/>
      <c r="AC203" s="562"/>
      <c r="AD203" s="562"/>
      <c r="AE203" s="562"/>
      <c r="AF203" s="562"/>
      <c r="AG203" s="562"/>
      <c r="AH203" s="562"/>
      <c r="AI203" s="562"/>
      <c r="AJ203" s="562"/>
      <c r="AK203" s="562"/>
      <c r="AL203" s="562"/>
      <c r="AM203" s="562"/>
      <c r="AN203" s="562"/>
      <c r="AO203" s="562"/>
      <c r="AP203" s="562"/>
      <c r="AQ203" s="562"/>
      <c r="AR203" s="562"/>
      <c r="AS203" s="562"/>
      <c r="AT203" s="562"/>
      <c r="AU203" s="562"/>
      <c r="AV203" s="562"/>
      <c r="AW203" s="562"/>
      <c r="AX203" s="562"/>
      <c r="AY203" s="562"/>
      <c r="BA203" s="392"/>
      <c r="BB203" s="159"/>
      <c r="BC203" s="340"/>
      <c r="BD203" s="306"/>
      <c r="BE203" s="306"/>
      <c r="BF203" s="306"/>
      <c r="BG203" s="341"/>
      <c r="BH203" s="351"/>
      <c r="BI203" s="306"/>
      <c r="BJ203" s="306"/>
      <c r="BK203" s="306"/>
      <c r="BL203" s="341"/>
      <c r="BM203" s="351"/>
      <c r="BN203" s="306"/>
      <c r="BO203" s="306"/>
      <c r="BP203" s="306"/>
      <c r="BQ203" s="341"/>
    </row>
    <row r="204" s="586" customFormat="true" ht="15" customHeight="true" x14ac:dyDescent="0.2">
      <c r="A204" s="700"/>
      <c r="B204" s="1659"/>
      <c r="C204" s="853"/>
      <c r="D204" s="854"/>
      <c r="E204" s="854"/>
      <c r="F204" s="854"/>
      <c r="G204" s="855"/>
      <c r="H204" s="856"/>
      <c r="I204" s="854"/>
      <c r="J204" s="854"/>
      <c r="K204" s="854"/>
      <c r="L204" s="857"/>
      <c r="M204" s="858"/>
      <c r="N204" s="854"/>
      <c r="O204" s="854"/>
      <c r="P204" s="854"/>
      <c r="Q204" s="1578"/>
      <c r="R204" s="562"/>
      <c r="S204" s="562"/>
      <c r="T204" s="562"/>
      <c r="U204" s="562"/>
      <c r="V204" s="562"/>
      <c r="W204" s="562"/>
      <c r="X204" s="562"/>
      <c r="Y204" s="562"/>
      <c r="Z204" s="562"/>
      <c r="AA204" s="562"/>
      <c r="AB204" s="562"/>
      <c r="AC204" s="562"/>
      <c r="AD204" s="562"/>
      <c r="AE204" s="562"/>
      <c r="AF204" s="562"/>
      <c r="AG204" s="562"/>
      <c r="AH204" s="562"/>
      <c r="AI204" s="562"/>
      <c r="AJ204" s="562"/>
      <c r="AK204" s="562"/>
      <c r="AL204" s="562"/>
      <c r="AM204" s="562"/>
      <c r="AN204" s="562"/>
      <c r="AO204" s="562"/>
      <c r="AP204" s="562"/>
      <c r="AQ204" s="562"/>
      <c r="AR204" s="562"/>
      <c r="AS204" s="562"/>
      <c r="AT204" s="562"/>
      <c r="AU204" s="562"/>
      <c r="AV204" s="562"/>
      <c r="AW204" s="562"/>
      <c r="AX204" s="562"/>
      <c r="AY204" s="562"/>
      <c r="BA204" s="392"/>
      <c r="BB204" s="159"/>
      <c r="BC204" s="340"/>
      <c r="BD204" s="306"/>
      <c r="BE204" s="306"/>
      <c r="BF204" s="306"/>
      <c r="BG204" s="341"/>
      <c r="BH204" s="351"/>
      <c r="BI204" s="306"/>
      <c r="BJ204" s="306"/>
      <c r="BK204" s="306"/>
      <c r="BL204" s="341"/>
      <c r="BM204" s="351"/>
      <c r="BN204" s="306"/>
      <c r="BO204" s="306"/>
      <c r="BP204" s="306"/>
      <c r="BQ204" s="341"/>
    </row>
    <row r="205" s="586" customFormat="true" ht="15" customHeight="true" x14ac:dyDescent="0.2">
      <c r="A205" s="716"/>
      <c r="B205" s="1662"/>
      <c r="C205" s="895"/>
      <c r="D205" s="896"/>
      <c r="E205" s="896"/>
      <c r="F205" s="896"/>
      <c r="G205" s="897"/>
      <c r="H205" s="898"/>
      <c r="I205" s="896"/>
      <c r="J205" s="896"/>
      <c r="K205" s="896"/>
      <c r="L205" s="899"/>
      <c r="M205" s="900"/>
      <c r="N205" s="896"/>
      <c r="O205" s="896"/>
      <c r="P205" s="896"/>
      <c r="Q205" s="1584"/>
      <c r="R205" s="562"/>
      <c r="S205" s="562"/>
      <c r="T205" s="562"/>
      <c r="U205" s="562"/>
      <c r="V205" s="562"/>
      <c r="W205" s="562"/>
      <c r="X205" s="562"/>
      <c r="Y205" s="562"/>
      <c r="Z205" s="562"/>
      <c r="AA205" s="562"/>
      <c r="AB205" s="562"/>
      <c r="AC205" s="562"/>
      <c r="AD205" s="562"/>
      <c r="AE205" s="562"/>
      <c r="AF205" s="562"/>
      <c r="AG205" s="562"/>
      <c r="AH205" s="562"/>
      <c r="AI205" s="562"/>
      <c r="AJ205" s="562"/>
      <c r="AK205" s="562"/>
      <c r="AL205" s="562"/>
      <c r="AM205" s="562"/>
      <c r="AN205" s="562"/>
      <c r="AO205" s="562"/>
      <c r="AP205" s="562"/>
      <c r="AQ205" s="562"/>
      <c r="AR205" s="562"/>
      <c r="AS205" s="562"/>
      <c r="AT205" s="562"/>
      <c r="AU205" s="562"/>
      <c r="AV205" s="562"/>
      <c r="AW205" s="562"/>
      <c r="AX205" s="562"/>
      <c r="AY205" s="562"/>
      <c r="BA205" s="392"/>
      <c r="BB205" s="159"/>
      <c r="BC205" s="359"/>
      <c r="BD205" s="356"/>
      <c r="BE205" s="356"/>
      <c r="BF205" s="356"/>
      <c r="BG205" s="358"/>
      <c r="BH205" s="355"/>
      <c r="BI205" s="356"/>
      <c r="BJ205" s="356"/>
      <c r="BK205" s="356"/>
      <c r="BL205" s="358"/>
      <c r="BM205" s="355"/>
      <c r="BN205" s="356"/>
      <c r="BO205" s="356"/>
      <c r="BP205" s="356"/>
      <c r="BQ205" s="358"/>
    </row>
    <row r="206" s="586" customFormat="true" ht="250.15" customHeight="true" x14ac:dyDescent="0.2">
      <c r="B206" s="1663"/>
      <c r="R206" s="587"/>
      <c r="S206" s="587"/>
      <c r="T206" s="587"/>
      <c r="U206" s="587"/>
      <c r="V206" s="587"/>
      <c r="W206" s="587"/>
      <c r="X206" s="587"/>
      <c r="Y206" s="587"/>
      <c r="Z206" s="587"/>
      <c r="AA206" s="587"/>
      <c r="AB206" s="587"/>
      <c r="AC206" s="587"/>
      <c r="AD206" s="587"/>
      <c r="AE206" s="587"/>
      <c r="AF206" s="587"/>
      <c r="AG206" s="587"/>
      <c r="AH206" s="587"/>
      <c r="AI206" s="587"/>
      <c r="AJ206" s="587"/>
      <c r="AK206" s="587"/>
      <c r="AL206" s="587"/>
      <c r="AM206" s="587"/>
      <c r="AN206" s="587"/>
      <c r="AO206" s="587"/>
      <c r="AP206" s="587"/>
      <c r="AQ206" s="587"/>
      <c r="AR206" s="587"/>
      <c r="AS206" s="587"/>
      <c r="AT206" s="587"/>
      <c r="AU206" s="587"/>
      <c r="AV206" s="587"/>
      <c r="AW206" s="587"/>
      <c r="AX206" s="587"/>
      <c r="AY206" s="587"/>
      <c r="BA206" s="132"/>
      <c r="BB206" s="130"/>
      <c r="BC206" s="130"/>
      <c r="BD206" s="130"/>
      <c r="BE206" s="130"/>
      <c r="BF206" s="130"/>
      <c r="BG206" s="130"/>
      <c r="BH206" s="130"/>
      <c r="BI206" s="130"/>
      <c r="BJ206" s="130"/>
      <c r="BK206" s="130"/>
      <c r="BL206" s="130"/>
      <c r="BM206" s="130"/>
      <c r="BN206" s="130"/>
      <c r="BO206" s="130"/>
      <c r="BP206" s="130"/>
      <c r="BQ206" s="130"/>
    </row>
    <row r="207" s="396" customFormat="true" ht="18" customHeight="true" x14ac:dyDescent="0.2">
      <c r="B207" s="1597"/>
      <c r="R207" s="549"/>
      <c r="S207" s="549"/>
      <c r="T207" s="549"/>
      <c r="U207" s="549"/>
      <c r="V207" s="549"/>
      <c r="W207" s="549"/>
      <c r="X207" s="549"/>
      <c r="Y207" s="549"/>
      <c r="Z207" s="549"/>
      <c r="AA207" s="549"/>
      <c r="AB207" s="549"/>
      <c r="AC207" s="549"/>
      <c r="AD207" s="549"/>
      <c r="AE207" s="549"/>
      <c r="AF207" s="549"/>
      <c r="AG207" s="549"/>
      <c r="AH207" s="549"/>
      <c r="AI207" s="549"/>
      <c r="AJ207" s="549"/>
      <c r="AK207" s="549"/>
      <c r="AL207" s="549"/>
      <c r="AM207" s="549"/>
      <c r="AN207" s="549"/>
      <c r="AO207" s="549"/>
      <c r="AP207" s="549"/>
      <c r="AQ207" s="549"/>
      <c r="AR207" s="549"/>
      <c r="AS207" s="549"/>
      <c r="AT207" s="549"/>
      <c r="AU207" s="549"/>
      <c r="AV207" s="549"/>
      <c r="AW207" s="549"/>
      <c r="AX207" s="549"/>
      <c r="AY207" s="549"/>
      <c r="BA207" s="111"/>
      <c r="BB207" s="134"/>
      <c r="BC207" s="111"/>
      <c r="BD207" s="111"/>
      <c r="BE207" s="111"/>
      <c r="BF207" s="111"/>
      <c r="BG207" s="111"/>
      <c r="BH207" s="111"/>
      <c r="BI207" s="111"/>
      <c r="BJ207" s="111"/>
      <c r="BK207" s="111"/>
      <c r="BL207" s="111"/>
      <c r="BM207" s="111"/>
      <c r="BN207" s="111"/>
      <c r="BO207" s="111"/>
      <c r="BP207" s="111"/>
      <c r="BQ207" s="111"/>
    </row>
    <row r="208" s="396" customFormat="true" ht="22.5" customHeight="true" x14ac:dyDescent="0.35">
      <c r="A208" s="1834" t="str">
        <f>A1026</f>
        <v>South Africa</v>
      </c>
      <c r="B208" s="1835"/>
      <c r="R208" s="549"/>
      <c r="S208" s="549"/>
      <c r="T208" s="549"/>
      <c r="U208" s="549"/>
      <c r="V208" s="549"/>
      <c r="W208" s="549"/>
      <c r="X208" s="549"/>
      <c r="Y208" s="549"/>
      <c r="Z208" s="549"/>
      <c r="AA208" s="549"/>
      <c r="AB208" s="549"/>
      <c r="AC208" s="549"/>
      <c r="AD208" s="549"/>
      <c r="AE208" s="549"/>
      <c r="AF208" s="549"/>
      <c r="AG208" s="549"/>
      <c r="AH208" s="549"/>
      <c r="AI208" s="549"/>
      <c r="AJ208" s="549"/>
      <c r="AK208" s="549"/>
      <c r="AL208" s="549"/>
      <c r="AM208" s="549"/>
      <c r="AN208" s="549"/>
      <c r="AO208" s="549"/>
      <c r="AP208" s="549"/>
      <c r="AQ208" s="549"/>
      <c r="AR208" s="549"/>
      <c r="AS208" s="549"/>
      <c r="AT208" s="549"/>
      <c r="AU208" s="549"/>
      <c r="AV208" s="549"/>
      <c r="AW208" s="549"/>
      <c r="AX208" s="549"/>
      <c r="AY208" s="549"/>
      <c r="BA208" s="111"/>
      <c r="BB208" s="134"/>
      <c r="BC208" s="111"/>
      <c r="BD208" s="111"/>
      <c r="BE208" s="111"/>
      <c r="BF208" s="111"/>
      <c r="BG208" s="111"/>
      <c r="BH208" s="111"/>
      <c r="BI208" s="111"/>
      <c r="BJ208" s="111"/>
      <c r="BK208" s="111"/>
      <c r="BL208" s="111"/>
      <c r="BM208" s="111"/>
      <c r="BN208" s="111"/>
      <c r="BO208" s="111"/>
      <c r="BP208" s="111"/>
      <c r="BQ208" s="111"/>
    </row>
    <row r="209" s="396" customFormat="true" ht="22.5" customHeight="true" x14ac:dyDescent="0.35">
      <c r="A209" s="138" t="str">
        <f>A1034</f>
        <v>2003</v>
      </c>
      <c r="B209" s="1635"/>
      <c r="R209" s="549"/>
      <c r="S209" s="549"/>
      <c r="T209" s="549"/>
      <c r="U209" s="549"/>
      <c r="V209" s="549"/>
      <c r="W209" s="549"/>
      <c r="X209" s="549"/>
      <c r="Y209" s="549"/>
      <c r="Z209" s="549"/>
      <c r="AA209" s="549"/>
      <c r="AB209" s="549"/>
      <c r="AC209" s="549"/>
      <c r="AD209" s="549"/>
      <c r="AE209" s="549"/>
      <c r="AF209" s="549"/>
      <c r="AG209" s="549"/>
      <c r="AH209" s="549"/>
      <c r="AI209" s="549"/>
      <c r="AJ209" s="549"/>
      <c r="AK209" s="549"/>
      <c r="AL209" s="549"/>
      <c r="AM209" s="549"/>
      <c r="AN209" s="549"/>
      <c r="AO209" s="549"/>
      <c r="AP209" s="549"/>
      <c r="AQ209" s="549"/>
      <c r="AR209" s="549"/>
      <c r="AS209" s="549"/>
      <c r="AT209" s="549"/>
      <c r="AU209" s="549"/>
      <c r="AV209" s="549"/>
      <c r="AW209" s="549"/>
      <c r="AX209" s="549"/>
      <c r="AY209" s="549"/>
      <c r="BA209" s="111"/>
      <c r="BB209" s="134"/>
      <c r="BC209" s="111"/>
      <c r="BD209" s="111"/>
      <c r="BE209" s="111"/>
      <c r="BF209" s="111"/>
      <c r="BG209" s="111"/>
      <c r="BH209" s="111"/>
      <c r="BI209" s="111"/>
      <c r="BJ209" s="111"/>
      <c r="BK209" s="111"/>
      <c r="BL209" s="111"/>
      <c r="BM209" s="111"/>
      <c r="BN209" s="111"/>
      <c r="BO209" s="111"/>
      <c r="BP209" s="111"/>
      <c r="BQ209" s="111"/>
    </row>
    <row r="210" s="396" customFormat="true" ht="22.5" customHeight="true" x14ac:dyDescent="0.35">
      <c r="A210" s="393" t="s">
        <v>111</v>
      </c>
      <c r="B210" s="1636"/>
      <c r="R210" s="549"/>
      <c r="S210" s="549"/>
      <c r="T210" s="549"/>
      <c r="U210" s="549"/>
      <c r="V210" s="549"/>
      <c r="W210" s="549"/>
      <c r="X210" s="549"/>
      <c r="Y210" s="549"/>
      <c r="Z210" s="549"/>
      <c r="AA210" s="549"/>
      <c r="AB210" s="549"/>
      <c r="AC210" s="549"/>
      <c r="AD210" s="549"/>
      <c r="AE210" s="549"/>
      <c r="AF210" s="549"/>
      <c r="AG210" s="549"/>
      <c r="AH210" s="549"/>
      <c r="AI210" s="549"/>
      <c r="AJ210" s="549"/>
      <c r="AK210" s="549"/>
      <c r="AL210" s="549"/>
      <c r="AM210" s="549"/>
      <c r="AN210" s="549"/>
      <c r="AO210" s="549"/>
      <c r="AP210" s="549"/>
      <c r="AQ210" s="549"/>
      <c r="AR210" s="549"/>
      <c r="AS210" s="549"/>
      <c r="AT210" s="549"/>
      <c r="AU210" s="549"/>
      <c r="AV210" s="549"/>
      <c r="AW210" s="549"/>
      <c r="AX210" s="549"/>
      <c r="AY210" s="549"/>
      <c r="BA210" s="111"/>
      <c r="BB210" s="134"/>
      <c r="BC210" s="111"/>
      <c r="BD210" s="111"/>
      <c r="BE210" s="111"/>
      <c r="BF210" s="111"/>
      <c r="BG210" s="111"/>
      <c r="BH210" s="111"/>
      <c r="BI210" s="111"/>
      <c r="BJ210" s="111"/>
      <c r="BK210" s="111"/>
      <c r="BL210" s="111"/>
      <c r="BM210" s="111"/>
      <c r="BN210" s="111"/>
      <c r="BO210" s="111"/>
      <c r="BP210" s="111"/>
      <c r="BQ210" s="111"/>
    </row>
    <row r="211" s="396" customFormat="true" ht="20.1" customHeight="true" x14ac:dyDescent="0.35">
      <c r="A211" s="143" t="s">
        <v>96</v>
      </c>
      <c r="B211" s="1635"/>
      <c r="R211" s="549"/>
      <c r="S211" s="549"/>
      <c r="T211" s="549"/>
      <c r="U211" s="549"/>
      <c r="V211" s="549"/>
      <c r="W211" s="549"/>
      <c r="X211" s="549"/>
      <c r="Y211" s="549"/>
      <c r="Z211" s="549"/>
      <c r="AA211" s="549"/>
      <c r="AB211" s="549"/>
      <c r="AC211" s="549"/>
      <c r="AD211" s="549"/>
      <c r="AE211" s="549"/>
      <c r="AF211" s="549"/>
      <c r="AG211" s="549"/>
      <c r="AH211" s="549"/>
      <c r="AI211" s="549"/>
      <c r="AJ211" s="549"/>
      <c r="AK211" s="549"/>
      <c r="AL211" s="549"/>
      <c r="AM211" s="549"/>
      <c r="AN211" s="549"/>
      <c r="AO211" s="549"/>
      <c r="AP211" s="549"/>
      <c r="AQ211" s="549"/>
      <c r="AR211" s="549"/>
      <c r="AS211" s="549"/>
      <c r="AT211" s="549"/>
      <c r="AU211" s="549"/>
      <c r="AV211" s="549"/>
      <c r="AW211" s="549"/>
      <c r="AX211" s="549"/>
      <c r="AY211" s="549"/>
      <c r="BA211" s="111"/>
      <c r="BB211" s="134"/>
      <c r="BC211" s="111"/>
      <c r="BD211" s="111"/>
      <c r="BE211" s="111"/>
      <c r="BF211" s="111"/>
      <c r="BG211" s="111"/>
      <c r="BH211" s="111"/>
      <c r="BI211" s="111"/>
      <c r="BJ211" s="111"/>
      <c r="BK211" s="111"/>
      <c r="BL211" s="111"/>
      <c r="BM211" s="111"/>
      <c r="BN211" s="111"/>
      <c r="BO211" s="111"/>
      <c r="BP211" s="111"/>
      <c r="BQ211" s="111"/>
    </row>
    <row r="212" s="396" customFormat="true" ht="15" customHeight="true" x14ac:dyDescent="0.2">
      <c r="A212" s="394" t="s">
        <v>97</v>
      </c>
      <c r="B212" s="1637"/>
      <c r="R212" s="549"/>
      <c r="S212" s="549"/>
      <c r="T212" s="549"/>
      <c r="U212" s="549"/>
      <c r="V212" s="549"/>
      <c r="W212" s="549"/>
      <c r="X212" s="549"/>
      <c r="Y212" s="549"/>
      <c r="Z212" s="549"/>
      <c r="AA212" s="549"/>
      <c r="AB212" s="549"/>
      <c r="AC212" s="549"/>
      <c r="AD212" s="549"/>
      <c r="AE212" s="549"/>
      <c r="AF212" s="549"/>
      <c r="AG212" s="549"/>
      <c r="AH212" s="549"/>
      <c r="AI212" s="549"/>
      <c r="AJ212" s="549"/>
      <c r="AK212" s="549"/>
      <c r="AL212" s="549"/>
      <c r="AM212" s="549"/>
      <c r="AN212" s="549"/>
      <c r="AO212" s="549"/>
      <c r="AP212" s="549"/>
      <c r="AQ212" s="549"/>
      <c r="AR212" s="549"/>
      <c r="AS212" s="549"/>
      <c r="AT212" s="549"/>
      <c r="AU212" s="549"/>
      <c r="AV212" s="549"/>
      <c r="AW212" s="549"/>
      <c r="AX212" s="549"/>
      <c r="AY212" s="549"/>
      <c r="BA212" s="111"/>
      <c r="BB212" s="134"/>
      <c r="BC212" s="111"/>
      <c r="BD212" s="111"/>
      <c r="BE212" s="111"/>
      <c r="BF212" s="111"/>
      <c r="BG212" s="111"/>
      <c r="BH212" s="111"/>
      <c r="BI212" s="111"/>
      <c r="BJ212" s="111"/>
      <c r="BK212" s="111"/>
      <c r="BL212" s="111"/>
      <c r="BM212" s="111"/>
      <c r="BN212" s="111"/>
      <c r="BO212" s="111"/>
      <c r="BP212" s="111"/>
      <c r="BQ212" s="111"/>
    </row>
    <row r="213" s="396" customFormat="true" ht="15" customHeight="true" x14ac:dyDescent="0.2">
      <c r="A213" s="146" t="s">
        <v>40</v>
      </c>
      <c r="B213" s="1638"/>
      <c r="R213" s="549"/>
      <c r="S213" s="549"/>
      <c r="T213" s="549"/>
      <c r="U213" s="549"/>
      <c r="V213" s="549"/>
      <c r="W213" s="549"/>
      <c r="X213" s="549"/>
      <c r="Y213" s="549"/>
      <c r="Z213" s="549"/>
      <c r="AA213" s="549"/>
      <c r="AB213" s="549"/>
      <c r="AC213" s="549"/>
      <c r="AD213" s="549"/>
      <c r="AE213" s="549"/>
      <c r="AF213" s="549"/>
      <c r="AG213" s="549"/>
      <c r="AH213" s="549"/>
      <c r="AI213" s="549"/>
      <c r="AJ213" s="549"/>
      <c r="AK213" s="549"/>
      <c r="AL213" s="549"/>
      <c r="AM213" s="549"/>
      <c r="AN213" s="549"/>
      <c r="AO213" s="549"/>
      <c r="AP213" s="549"/>
      <c r="AQ213" s="549"/>
      <c r="AR213" s="549"/>
      <c r="AS213" s="549"/>
      <c r="AT213" s="549"/>
      <c r="AU213" s="549"/>
      <c r="AV213" s="549"/>
      <c r="AW213" s="549"/>
      <c r="AX213" s="549"/>
      <c r="AY213" s="549"/>
      <c r="BA213" s="111"/>
      <c r="BB213" s="134"/>
      <c r="BC213" s="111"/>
      <c r="BD213" s="111"/>
      <c r="BE213" s="111"/>
      <c r="BF213" s="111"/>
      <c r="BG213" s="111"/>
      <c r="BH213" s="111"/>
      <c r="BI213" s="111"/>
      <c r="BJ213" s="111"/>
      <c r="BK213" s="111"/>
      <c r="BL213" s="111"/>
      <c r="BM213" s="111"/>
      <c r="BN213" s="111"/>
      <c r="BO213" s="111"/>
      <c r="BP213" s="111"/>
      <c r="BQ213" s="111"/>
    </row>
    <row r="214" s="396" customFormat="true" ht="15" customHeight="true" x14ac:dyDescent="0.2">
      <c r="A214" s="144" t="s">
        <v>39</v>
      </c>
      <c r="B214" s="1638"/>
      <c r="R214" s="549"/>
      <c r="S214" s="549"/>
      <c r="T214" s="549"/>
      <c r="U214" s="549"/>
      <c r="V214" s="549"/>
      <c r="W214" s="549"/>
      <c r="X214" s="549"/>
      <c r="Y214" s="549"/>
      <c r="Z214" s="549"/>
      <c r="AA214" s="549"/>
      <c r="AB214" s="549"/>
      <c r="AC214" s="549"/>
      <c r="AD214" s="549"/>
      <c r="AE214" s="549"/>
      <c r="AF214" s="549"/>
      <c r="AG214" s="549"/>
      <c r="AH214" s="549"/>
      <c r="AI214" s="549"/>
      <c r="AJ214" s="549"/>
      <c r="AK214" s="549"/>
      <c r="AL214" s="549"/>
      <c r="AM214" s="549"/>
      <c r="AN214" s="549"/>
      <c r="AO214" s="549"/>
      <c r="AP214" s="549"/>
      <c r="AQ214" s="549"/>
      <c r="AR214" s="549"/>
      <c r="AS214" s="549"/>
      <c r="AT214" s="549"/>
      <c r="AU214" s="549"/>
      <c r="AV214" s="549"/>
      <c r="AW214" s="549"/>
      <c r="AX214" s="549"/>
      <c r="AY214" s="549"/>
      <c r="BA214" s="111"/>
      <c r="BB214" s="134"/>
      <c r="BC214" s="111"/>
      <c r="BD214" s="111"/>
      <c r="BE214" s="111"/>
      <c r="BF214" s="111"/>
      <c r="BG214" s="111"/>
      <c r="BH214" s="111"/>
      <c r="BI214" s="111"/>
      <c r="BJ214" s="111"/>
      <c r="BK214" s="111"/>
      <c r="BL214" s="111"/>
      <c r="BM214" s="111"/>
      <c r="BN214" s="111"/>
      <c r="BO214" s="111"/>
      <c r="BP214" s="111"/>
      <c r="BQ214" s="111"/>
    </row>
    <row r="215" s="396" customFormat="true" ht="15" customHeight="true" x14ac:dyDescent="0.2">
      <c r="A215" s="144" t="s">
        <v>133</v>
      </c>
      <c r="B215" s="1639" t="str">
        <f>A1025</f>
        <v>WHS03</v>
      </c>
      <c r="R215" s="549"/>
      <c r="S215" s="549"/>
      <c r="T215" s="549"/>
      <c r="U215" s="549"/>
      <c r="V215" s="549"/>
      <c r="W215" s="549"/>
      <c r="X215" s="549"/>
      <c r="Y215" s="549"/>
      <c r="Z215" s="549"/>
      <c r="AA215" s="549"/>
      <c r="AB215" s="549"/>
      <c r="AC215" s="549"/>
      <c r="AD215" s="549"/>
      <c r="AE215" s="549"/>
      <c r="AF215" s="549"/>
      <c r="AG215" s="549"/>
      <c r="AH215" s="549"/>
      <c r="AI215" s="549"/>
      <c r="AJ215" s="549"/>
      <c r="AK215" s="549"/>
      <c r="AL215" s="549"/>
      <c r="AM215" s="549"/>
      <c r="AN215" s="549"/>
      <c r="AO215" s="549"/>
      <c r="AP215" s="549"/>
      <c r="AQ215" s="549"/>
      <c r="AR215" s="549"/>
      <c r="AS215" s="549"/>
      <c r="AT215" s="549"/>
      <c r="AU215" s="549"/>
      <c r="AV215" s="549"/>
      <c r="AW215" s="549"/>
      <c r="AX215" s="549"/>
      <c r="AY215" s="549"/>
      <c r="BA215" s="111"/>
      <c r="BB215" s="134"/>
      <c r="BC215" s="111"/>
      <c r="BD215" s="111"/>
      <c r="BE215" s="111"/>
      <c r="BF215" s="111"/>
      <c r="BG215" s="111"/>
      <c r="BH215" s="111"/>
      <c r="BI215" s="111"/>
      <c r="BJ215" s="111"/>
      <c r="BK215" s="111"/>
      <c r="BL215" s="111"/>
      <c r="BM215" s="111"/>
      <c r="BN215" s="111"/>
      <c r="BO215" s="111"/>
      <c r="BP215" s="111"/>
      <c r="BQ215" s="111"/>
    </row>
    <row r="216" s="396" customFormat="true" ht="15" customHeight="true" x14ac:dyDescent="0.2">
      <c r="A216" s="591"/>
      <c r="B216" s="1603"/>
      <c r="R216" s="549"/>
      <c r="S216" s="549"/>
      <c r="T216" s="549"/>
      <c r="U216" s="549"/>
      <c r="V216" s="549"/>
      <c r="W216" s="549"/>
      <c r="X216" s="549"/>
      <c r="Y216" s="549"/>
      <c r="Z216" s="549"/>
      <c r="AA216" s="549"/>
      <c r="AB216" s="549"/>
      <c r="AC216" s="549"/>
      <c r="AD216" s="549"/>
      <c r="AE216" s="549"/>
      <c r="AF216" s="549"/>
      <c r="AG216" s="549"/>
      <c r="AH216" s="549"/>
      <c r="AI216" s="549"/>
      <c r="AJ216" s="549"/>
      <c r="AK216" s="549"/>
      <c r="AL216" s="549"/>
      <c r="AM216" s="549"/>
      <c r="AN216" s="549"/>
      <c r="AO216" s="549"/>
      <c r="AP216" s="549"/>
      <c r="AQ216" s="549"/>
      <c r="AR216" s="549"/>
      <c r="AS216" s="549"/>
      <c r="AT216" s="549"/>
      <c r="AU216" s="549"/>
      <c r="AV216" s="549"/>
      <c r="AW216" s="549"/>
      <c r="AX216" s="549"/>
      <c r="AY216" s="549"/>
      <c r="BA216" s="111"/>
      <c r="BB216" s="134"/>
      <c r="BC216" s="111"/>
      <c r="BD216" s="111"/>
      <c r="BE216" s="111"/>
      <c r="BF216" s="111"/>
      <c r="BG216" s="111"/>
      <c r="BH216" s="111"/>
      <c r="BI216" s="111"/>
      <c r="BJ216" s="111"/>
      <c r="BK216" s="111"/>
      <c r="BL216" s="111"/>
      <c r="BM216" s="111"/>
      <c r="BN216" s="111"/>
      <c r="BO216" s="111"/>
      <c r="BP216" s="111"/>
      <c r="BQ216" s="111"/>
    </row>
    <row r="217" s="396" customFormat="true" ht="15" customHeight="true" x14ac:dyDescent="0.2">
      <c r="A217" s="591"/>
      <c r="B217" s="1604"/>
      <c r="R217" s="549"/>
      <c r="S217" s="549"/>
      <c r="T217" s="549"/>
      <c r="U217" s="549"/>
      <c r="V217" s="549"/>
      <c r="W217" s="549"/>
      <c r="X217" s="549"/>
      <c r="Y217" s="549"/>
      <c r="Z217" s="549"/>
      <c r="AA217" s="549"/>
      <c r="AB217" s="549"/>
      <c r="AC217" s="549"/>
      <c r="AD217" s="549"/>
      <c r="AE217" s="549"/>
      <c r="AF217" s="549"/>
      <c r="AG217" s="549"/>
      <c r="AH217" s="549"/>
      <c r="AI217" s="549"/>
      <c r="AJ217" s="549"/>
      <c r="AK217" s="549"/>
      <c r="AL217" s="549"/>
      <c r="AM217" s="549"/>
      <c r="AN217" s="549"/>
      <c r="AO217" s="549"/>
      <c r="AP217" s="549"/>
      <c r="AQ217" s="549"/>
      <c r="AR217" s="549"/>
      <c r="AS217" s="549"/>
      <c r="AT217" s="549"/>
      <c r="AU217" s="549"/>
      <c r="AV217" s="549"/>
      <c r="AW217" s="549"/>
      <c r="AX217" s="549"/>
      <c r="AY217" s="549"/>
      <c r="BA217" s="111"/>
      <c r="BB217" s="134"/>
      <c r="BC217" s="111"/>
      <c r="BD217" s="111"/>
      <c r="BE217" s="111"/>
      <c r="BF217" s="111"/>
      <c r="BG217" s="111"/>
      <c r="BH217" s="111"/>
      <c r="BI217" s="111"/>
      <c r="BJ217" s="111"/>
      <c r="BK217" s="111"/>
      <c r="BL217" s="111"/>
      <c r="BM217" s="111"/>
      <c r="BN217" s="111"/>
      <c r="BO217" s="111"/>
      <c r="BP217" s="111"/>
      <c r="BQ217" s="111"/>
    </row>
    <row r="218" s="396" customFormat="true" ht="18" customHeight="true" x14ac:dyDescent="0.2">
      <c r="A218" s="591"/>
      <c r="B218" s="1603"/>
      <c r="R218" s="549"/>
      <c r="S218" s="549"/>
      <c r="T218" s="549"/>
      <c r="U218" s="549"/>
      <c r="V218" s="549"/>
      <c r="W218" s="549"/>
      <c r="X218" s="549"/>
      <c r="Y218" s="549"/>
      <c r="Z218" s="549"/>
      <c r="AA218" s="549"/>
      <c r="AB218" s="549"/>
      <c r="AC218" s="549"/>
      <c r="AD218" s="549"/>
      <c r="AE218" s="549"/>
      <c r="AF218" s="549"/>
      <c r="AG218" s="549"/>
      <c r="AH218" s="549"/>
      <c r="AI218" s="549"/>
      <c r="AJ218" s="549"/>
      <c r="AK218" s="549"/>
      <c r="AL218" s="549"/>
      <c r="AM218" s="549"/>
      <c r="AN218" s="549"/>
      <c r="AO218" s="549"/>
      <c r="AP218" s="549"/>
      <c r="AQ218" s="549"/>
      <c r="AR218" s="549"/>
      <c r="AS218" s="549"/>
      <c r="AT218" s="549"/>
      <c r="AU218" s="549"/>
      <c r="AV218" s="549"/>
      <c r="AW218" s="549"/>
      <c r="AX218" s="549"/>
      <c r="AY218" s="549"/>
      <c r="BA218" s="111"/>
      <c r="BB218" s="134"/>
      <c r="BC218" s="111"/>
      <c r="BD218" s="111"/>
      <c r="BE218" s="111"/>
      <c r="BF218" s="111"/>
      <c r="BG218" s="111"/>
      <c r="BH218" s="111"/>
      <c r="BI218" s="111"/>
      <c r="BJ218" s="111"/>
      <c r="BK218" s="111"/>
      <c r="BL218" s="111"/>
      <c r="BM218" s="111"/>
      <c r="BN218" s="111"/>
      <c r="BO218" s="111"/>
      <c r="BP218" s="111"/>
      <c r="BQ218" s="111"/>
    </row>
    <row r="219" s="396" customFormat="true" ht="18" customHeight="true" x14ac:dyDescent="0.2">
      <c r="A219" s="592"/>
      <c r="B219" s="1605"/>
      <c r="R219" s="549"/>
      <c r="S219" s="549"/>
      <c r="T219" s="549"/>
      <c r="U219" s="549"/>
      <c r="V219" s="549"/>
      <c r="W219" s="549"/>
      <c r="X219" s="549"/>
      <c r="Y219" s="549"/>
      <c r="Z219" s="549"/>
      <c r="AA219" s="549"/>
      <c r="AB219" s="549"/>
      <c r="AC219" s="549"/>
      <c r="AD219" s="549"/>
      <c r="AE219" s="549"/>
      <c r="AF219" s="549"/>
      <c r="AG219" s="549"/>
      <c r="AH219" s="549"/>
      <c r="AI219" s="549"/>
      <c r="AJ219" s="549"/>
      <c r="AK219" s="549"/>
      <c r="AL219" s="549"/>
      <c r="AM219" s="549"/>
      <c r="AN219" s="549"/>
      <c r="AO219" s="549"/>
      <c r="AP219" s="549"/>
      <c r="AQ219" s="549"/>
      <c r="AR219" s="549"/>
      <c r="AS219" s="549"/>
      <c r="AT219" s="549"/>
      <c r="AU219" s="549"/>
      <c r="AV219" s="549"/>
      <c r="AW219" s="549"/>
      <c r="AX219" s="549"/>
      <c r="AY219" s="549"/>
      <c r="BA219" s="111"/>
      <c r="BB219" s="134"/>
      <c r="BC219" s="111"/>
      <c r="BD219" s="111"/>
      <c r="BE219" s="111"/>
      <c r="BF219" s="111"/>
      <c r="BG219" s="111"/>
      <c r="BH219" s="111"/>
      <c r="BI219" s="111"/>
      <c r="BJ219" s="111"/>
      <c r="BK219" s="111"/>
      <c r="BL219" s="111"/>
      <c r="BM219" s="111"/>
      <c r="BN219" s="111"/>
      <c r="BO219" s="111"/>
      <c r="BP219" s="111"/>
      <c r="BQ219" s="111"/>
    </row>
    <row r="220" s="399" customFormat="true" ht="15" customHeight="true" x14ac:dyDescent="0.2">
      <c r="A220" s="114" t="s">
        <v>86</v>
      </c>
      <c r="B220" s="1664"/>
      <c r="C220" s="1822" t="s">
        <v>114</v>
      </c>
      <c r="D220" s="1823"/>
      <c r="E220" s="1823"/>
      <c r="F220" s="1823"/>
      <c r="G220" s="1824"/>
      <c r="H220" s="1825" t="s">
        <v>38</v>
      </c>
      <c r="I220" s="1826"/>
      <c r="J220" s="1826"/>
      <c r="K220" s="1826"/>
      <c r="L220" s="1827"/>
      <c r="M220" s="1828" t="s">
        <v>37</v>
      </c>
      <c r="N220" s="1829"/>
      <c r="O220" s="1829"/>
      <c r="P220" s="1829"/>
      <c r="Q220" s="1830"/>
      <c r="R220" s="558"/>
      <c r="S220" s="558"/>
      <c r="T220" s="558"/>
      <c r="U220" s="558"/>
      <c r="V220" s="558"/>
      <c r="W220" s="558"/>
      <c r="X220" s="562"/>
      <c r="Y220" s="562"/>
      <c r="Z220" s="562"/>
      <c r="AA220" s="562"/>
      <c r="AB220" s="562"/>
      <c r="AC220" s="562"/>
      <c r="AD220" s="562"/>
      <c r="AE220" s="562"/>
      <c r="AF220" s="562"/>
      <c r="AG220" s="562"/>
      <c r="AH220" s="562"/>
      <c r="AI220" s="562"/>
      <c r="AJ220" s="562"/>
      <c r="AK220" s="562"/>
      <c r="AL220" s="562"/>
      <c r="AM220" s="562"/>
      <c r="AN220" s="562"/>
      <c r="AO220" s="562"/>
      <c r="AP220" s="562"/>
      <c r="AQ220" s="562"/>
      <c r="AR220" s="562"/>
      <c r="AS220" s="562"/>
      <c r="AT220" s="562"/>
      <c r="AU220" s="562"/>
      <c r="AV220" s="562"/>
      <c r="AW220" s="562"/>
      <c r="AX220" s="562"/>
      <c r="AY220" s="562"/>
      <c r="BA220" s="217" t="s">
        <v>128</v>
      </c>
      <c r="BB220" s="114" t="s">
        <v>86</v>
      </c>
      <c r="BC220" s="1956" t="s">
        <v>114</v>
      </c>
      <c r="BD220" s="1957"/>
      <c r="BE220" s="1957"/>
      <c r="BF220" s="1957"/>
      <c r="BG220" s="1958"/>
      <c r="BH220" s="1959" t="s">
        <v>38</v>
      </c>
      <c r="BI220" s="1957"/>
      <c r="BJ220" s="1957"/>
      <c r="BK220" s="1957"/>
      <c r="BL220" s="1958"/>
      <c r="BM220" s="1959" t="s">
        <v>37</v>
      </c>
      <c r="BN220" s="1957"/>
      <c r="BO220" s="1957"/>
      <c r="BP220" s="1957"/>
      <c r="BQ220" s="1960"/>
    </row>
    <row r="221" s="399" customFormat="true" ht="12.75" x14ac:dyDescent="0.2">
      <c r="A221" s="190" t="s">
        <v>87</v>
      </c>
      <c r="B221" s="1665"/>
      <c r="C221" s="284" t="s">
        <v>0</v>
      </c>
      <c r="D221" s="285" t="s">
        <v>1</v>
      </c>
      <c r="E221" s="285" t="s">
        <v>2</v>
      </c>
      <c r="F221" s="285" t="s">
        <v>3</v>
      </c>
      <c r="G221" s="286" t="s">
        <v>4</v>
      </c>
      <c r="H221" s="268" t="s">
        <v>0</v>
      </c>
      <c r="I221" s="269" t="s">
        <v>1</v>
      </c>
      <c r="J221" s="269" t="s">
        <v>2</v>
      </c>
      <c r="K221" s="269" t="s">
        <v>3</v>
      </c>
      <c r="L221" s="270" t="s">
        <v>4</v>
      </c>
      <c r="M221" s="268" t="s">
        <v>0</v>
      </c>
      <c r="N221" s="269" t="s">
        <v>1</v>
      </c>
      <c r="O221" s="269" t="s">
        <v>2</v>
      </c>
      <c r="P221" s="269" t="s">
        <v>3</v>
      </c>
      <c r="Q221" s="270" t="s">
        <v>4</v>
      </c>
      <c r="R221" s="562"/>
      <c r="S221" s="562"/>
      <c r="T221" s="562"/>
      <c r="U221" s="562"/>
      <c r="V221" s="562"/>
      <c r="W221" s="562"/>
      <c r="X221" s="562"/>
      <c r="Y221" s="562"/>
      <c r="Z221" s="562"/>
      <c r="AA221" s="562"/>
      <c r="AB221" s="562"/>
      <c r="AC221" s="562"/>
      <c r="AD221" s="562"/>
      <c r="AE221" s="562"/>
      <c r="AF221" s="562"/>
      <c r="AG221" s="562"/>
      <c r="AH221" s="562"/>
      <c r="AI221" s="562"/>
      <c r="AJ221" s="562"/>
      <c r="AK221" s="562"/>
      <c r="AL221" s="562"/>
      <c r="AM221" s="562"/>
      <c r="AN221" s="562"/>
      <c r="AO221" s="562"/>
      <c r="AP221" s="562"/>
      <c r="AQ221" s="562"/>
      <c r="AR221" s="562"/>
      <c r="AS221" s="562"/>
      <c r="AT221" s="562"/>
      <c r="AU221" s="562"/>
      <c r="AV221" s="562"/>
      <c r="AW221" s="562"/>
      <c r="AX221" s="562"/>
      <c r="AY221" s="562"/>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row>
    <row r="222" s="399" customFormat="true" ht="15" customHeight="true" x14ac:dyDescent="0.2">
      <c r="A222" s="1831" t="s">
        <v>36</v>
      </c>
      <c r="B222" s="1666" t="s">
        <v>15</v>
      </c>
      <c r="C222" s="950" t="s">
        <v>35</v>
      </c>
      <c r="D222" s="957" t="s">
        <v>35</v>
      </c>
      <c r="E222" s="957" t="s">
        <v>35</v>
      </c>
      <c r="F222" s="957" t="s">
        <v>35</v>
      </c>
      <c r="G222" s="964" t="s">
        <v>35</v>
      </c>
      <c r="H222" s="971" t="s">
        <v>35</v>
      </c>
      <c r="I222" s="957" t="s">
        <v>35</v>
      </c>
      <c r="J222" s="957" t="s">
        <v>35</v>
      </c>
      <c r="K222" s="957" t="s">
        <v>35</v>
      </c>
      <c r="L222" s="978" t="s">
        <v>35</v>
      </c>
      <c r="M222" s="985" t="s">
        <v>35</v>
      </c>
      <c r="N222" s="957" t="s">
        <v>35</v>
      </c>
      <c r="O222" s="957" t="s">
        <v>35</v>
      </c>
      <c r="P222" s="957" t="s">
        <v>35</v>
      </c>
      <c r="Q222" s="1585" t="s">
        <v>35</v>
      </c>
      <c r="R222" s="562"/>
      <c r="S222" s="562"/>
      <c r="T222" s="562"/>
      <c r="U222" s="562"/>
      <c r="V222" s="562"/>
      <c r="W222" s="562"/>
      <c r="X222" s="562"/>
      <c r="Y222" s="562"/>
      <c r="Z222" s="562"/>
      <c r="AA222" s="562"/>
      <c r="AB222" s="562"/>
      <c r="AC222" s="562"/>
      <c r="AD222" s="562"/>
      <c r="AE222" s="562"/>
      <c r="AF222" s="562"/>
      <c r="AG222" s="562"/>
      <c r="AH222" s="562"/>
      <c r="AI222" s="562"/>
      <c r="AJ222" s="562"/>
      <c r="AK222" s="562"/>
      <c r="AL222" s="562"/>
      <c r="AM222" s="562"/>
      <c r="AN222" s="562"/>
      <c r="AO222" s="562"/>
      <c r="AP222" s="562"/>
      <c r="AQ222" s="562"/>
      <c r="AR222" s="562"/>
      <c r="AS222" s="562"/>
      <c r="AT222" s="562"/>
      <c r="AU222" s="562"/>
      <c r="AV222" s="562"/>
      <c r="AW222" s="562"/>
      <c r="AX222" s="562"/>
      <c r="AY222" s="562"/>
      <c r="BA222" s="1961" t="s">
        <v>36</v>
      </c>
      <c r="BB222" s="160" t="s">
        <v>15</v>
      </c>
      <c r="BC222" s="1001" t="s">
        <v>35</v>
      </c>
      <c r="BD222" s="1020" t="s">
        <v>35</v>
      </c>
      <c r="BE222" s="1020" t="s">
        <v>35</v>
      </c>
      <c r="BF222" s="1020" t="s">
        <v>35</v>
      </c>
      <c r="BG222" s="1040" t="s">
        <v>35</v>
      </c>
      <c r="BH222" s="1060" t="s">
        <v>35</v>
      </c>
      <c r="BI222" s="1020" t="s">
        <v>35</v>
      </c>
      <c r="BJ222" s="1020" t="s">
        <v>35</v>
      </c>
      <c r="BK222" s="1020" t="s">
        <v>35</v>
      </c>
      <c r="BL222" s="1040" t="s">
        <v>35</v>
      </c>
      <c r="BM222" s="1060" t="s">
        <v>35</v>
      </c>
      <c r="BN222" s="1020" t="s">
        <v>35</v>
      </c>
      <c r="BO222" s="1020" t="s">
        <v>35</v>
      </c>
      <c r="BP222" s="1020" t="s">
        <v>35</v>
      </c>
      <c r="BQ222" s="1040" t="s">
        <v>35</v>
      </c>
    </row>
    <row r="223" s="399" customFormat="true" ht="15" customHeight="true" x14ac:dyDescent="0.2">
      <c r="A223" s="1832"/>
      <c r="B223" s="1667" t="s">
        <v>16</v>
      </c>
      <c r="C223" s="951" t="s">
        <v>35</v>
      </c>
      <c r="D223" s="958" t="s">
        <v>35</v>
      </c>
      <c r="E223" s="958" t="s">
        <v>35</v>
      </c>
      <c r="F223" s="958" t="s">
        <v>35</v>
      </c>
      <c r="G223" s="965" t="s">
        <v>35</v>
      </c>
      <c r="H223" s="972" t="s">
        <v>35</v>
      </c>
      <c r="I223" s="958" t="s">
        <v>35</v>
      </c>
      <c r="J223" s="958" t="s">
        <v>35</v>
      </c>
      <c r="K223" s="958" t="s">
        <v>35</v>
      </c>
      <c r="L223" s="979" t="s">
        <v>35</v>
      </c>
      <c r="M223" s="986" t="s">
        <v>35</v>
      </c>
      <c r="N223" s="958" t="s">
        <v>35</v>
      </c>
      <c r="O223" s="958" t="s">
        <v>35</v>
      </c>
      <c r="P223" s="958" t="s">
        <v>35</v>
      </c>
      <c r="Q223" s="1586" t="s">
        <v>35</v>
      </c>
      <c r="R223" s="562"/>
      <c r="S223" s="562"/>
      <c r="T223" s="562"/>
      <c r="U223" s="562"/>
      <c r="V223" s="562"/>
      <c r="W223" s="562"/>
      <c r="X223" s="562"/>
      <c r="Y223" s="562"/>
      <c r="Z223" s="562"/>
      <c r="AA223" s="562"/>
      <c r="AB223" s="562"/>
      <c r="AC223" s="562"/>
      <c r="AD223" s="562"/>
      <c r="AE223" s="562"/>
      <c r="AF223" s="562"/>
      <c r="AG223" s="562"/>
      <c r="AH223" s="562"/>
      <c r="AI223" s="562"/>
      <c r="AJ223" s="562"/>
      <c r="AK223" s="562"/>
      <c r="AL223" s="562"/>
      <c r="AM223" s="562"/>
      <c r="AN223" s="562"/>
      <c r="AO223" s="562"/>
      <c r="AP223" s="562"/>
      <c r="AQ223" s="562"/>
      <c r="AR223" s="562"/>
      <c r="AS223" s="562"/>
      <c r="AT223" s="562"/>
      <c r="AU223" s="562"/>
      <c r="AV223" s="562"/>
      <c r="AW223" s="562"/>
      <c r="AX223" s="562"/>
      <c r="AY223" s="562"/>
      <c r="BA223" s="1962"/>
      <c r="BB223" s="161" t="s">
        <v>16</v>
      </c>
      <c r="BC223" s="1002" t="s">
        <v>35</v>
      </c>
      <c r="BD223" s="1021" t="s">
        <v>35</v>
      </c>
      <c r="BE223" s="1021" t="s">
        <v>35</v>
      </c>
      <c r="BF223" s="1021" t="s">
        <v>35</v>
      </c>
      <c r="BG223" s="1041" t="s">
        <v>35</v>
      </c>
      <c r="BH223" s="1061" t="s">
        <v>35</v>
      </c>
      <c r="BI223" s="1021" t="s">
        <v>35</v>
      </c>
      <c r="BJ223" s="1021" t="s">
        <v>35</v>
      </c>
      <c r="BK223" s="1021" t="s">
        <v>35</v>
      </c>
      <c r="BL223" s="1041" t="s">
        <v>35</v>
      </c>
      <c r="BM223" s="1061" t="s">
        <v>35</v>
      </c>
      <c r="BN223" s="1021" t="s">
        <v>35</v>
      </c>
      <c r="BO223" s="1021" t="s">
        <v>35</v>
      </c>
      <c r="BP223" s="1021" t="s">
        <v>35</v>
      </c>
      <c r="BQ223" s="1041" t="s">
        <v>35</v>
      </c>
    </row>
    <row r="224" s="399" customFormat="true" ht="15" customHeight="true" x14ac:dyDescent="0.2">
      <c r="A224" s="1833"/>
      <c r="B224" s="1668" t="s">
        <v>20</v>
      </c>
      <c r="C224" s="952" t="s">
        <v>35</v>
      </c>
      <c r="D224" s="959" t="s">
        <v>35</v>
      </c>
      <c r="E224" s="959" t="s">
        <v>35</v>
      </c>
      <c r="F224" s="959" t="s">
        <v>35</v>
      </c>
      <c r="G224" s="966" t="s">
        <v>35</v>
      </c>
      <c r="H224" s="973" t="s">
        <v>35</v>
      </c>
      <c r="I224" s="959" t="s">
        <v>35</v>
      </c>
      <c r="J224" s="959" t="s">
        <v>35</v>
      </c>
      <c r="K224" s="959" t="s">
        <v>35</v>
      </c>
      <c r="L224" s="980" t="s">
        <v>35</v>
      </c>
      <c r="M224" s="987" t="s">
        <v>35</v>
      </c>
      <c r="N224" s="959" t="s">
        <v>35</v>
      </c>
      <c r="O224" s="959" t="s">
        <v>35</v>
      </c>
      <c r="P224" s="959" t="s">
        <v>35</v>
      </c>
      <c r="Q224" s="1587" t="s">
        <v>35</v>
      </c>
      <c r="R224" s="562"/>
      <c r="S224" s="562"/>
      <c r="T224" s="562"/>
      <c r="U224" s="562"/>
      <c r="V224" s="562"/>
      <c r="W224" s="562"/>
      <c r="X224" s="562"/>
      <c r="Y224" s="562"/>
      <c r="Z224" s="562"/>
      <c r="AA224" s="562"/>
      <c r="AB224" s="562"/>
      <c r="AC224" s="562"/>
      <c r="AD224" s="562"/>
      <c r="AE224" s="562"/>
      <c r="AF224" s="562"/>
      <c r="AG224" s="562"/>
      <c r="AH224" s="562"/>
      <c r="AI224" s="562"/>
      <c r="AJ224" s="562"/>
      <c r="AK224" s="562"/>
      <c r="AL224" s="562"/>
      <c r="AM224" s="562"/>
      <c r="AN224" s="562"/>
      <c r="AO224" s="562"/>
      <c r="AP224" s="562"/>
      <c r="AQ224" s="562"/>
      <c r="AR224" s="562"/>
      <c r="AS224" s="562"/>
      <c r="AT224" s="562"/>
      <c r="AU224" s="562"/>
      <c r="AV224" s="562"/>
      <c r="AW224" s="562"/>
      <c r="AX224" s="562"/>
      <c r="AY224" s="562"/>
      <c r="BA224" s="1962"/>
      <c r="BB224" s="161" t="s">
        <v>20</v>
      </c>
      <c r="BC224" s="1002" t="s">
        <v>35</v>
      </c>
      <c r="BD224" s="1021" t="s">
        <v>35</v>
      </c>
      <c r="BE224" s="1021" t="s">
        <v>35</v>
      </c>
      <c r="BF224" s="1021" t="s">
        <v>35</v>
      </c>
      <c r="BG224" s="1041" t="s">
        <v>35</v>
      </c>
      <c r="BH224" s="1061" t="s">
        <v>35</v>
      </c>
      <c r="BI224" s="1021" t="s">
        <v>35</v>
      </c>
      <c r="BJ224" s="1021" t="s">
        <v>35</v>
      </c>
      <c r="BK224" s="1021" t="s">
        <v>35</v>
      </c>
      <c r="BL224" s="1041" t="s">
        <v>35</v>
      </c>
      <c r="BM224" s="1061" t="s">
        <v>35</v>
      </c>
      <c r="BN224" s="1021" t="s">
        <v>35</v>
      </c>
      <c r="BO224" s="1021" t="s">
        <v>35</v>
      </c>
      <c r="BP224" s="1021" t="s">
        <v>35</v>
      </c>
      <c r="BQ224" s="1041" t="s">
        <v>35</v>
      </c>
    </row>
    <row r="225" s="399" customFormat="true" ht="15" customHeight="true" x14ac:dyDescent="0.2">
      <c r="A225" s="714"/>
      <c r="B225" s="1669"/>
      <c r="C225" s="901"/>
      <c r="D225" s="902"/>
      <c r="E225" s="902"/>
      <c r="F225" s="902"/>
      <c r="G225" s="903"/>
      <c r="H225" s="904"/>
      <c r="I225" s="902"/>
      <c r="J225" s="902"/>
      <c r="K225" s="902"/>
      <c r="L225" s="905"/>
      <c r="M225" s="906"/>
      <c r="N225" s="902"/>
      <c r="O225" s="902"/>
      <c r="P225" s="902"/>
      <c r="Q225" s="905"/>
      <c r="R225" s="562"/>
      <c r="S225" s="562"/>
      <c r="T225" s="562"/>
      <c r="U225" s="562"/>
      <c r="V225" s="562"/>
      <c r="W225" s="562"/>
      <c r="X225" s="562"/>
      <c r="Y225" s="562"/>
      <c r="Z225" s="562"/>
      <c r="AA225" s="562"/>
      <c r="AB225" s="562"/>
      <c r="AC225" s="562"/>
      <c r="AD225" s="562"/>
      <c r="AE225" s="562"/>
      <c r="AF225" s="562"/>
      <c r="AG225" s="562"/>
      <c r="AH225" s="562"/>
      <c r="AI225" s="562"/>
      <c r="AJ225" s="562"/>
      <c r="AK225" s="562"/>
      <c r="AL225" s="562"/>
      <c r="AM225" s="562"/>
      <c r="AN225" s="562"/>
      <c r="AO225" s="562"/>
      <c r="AP225" s="562"/>
      <c r="AQ225" s="562"/>
      <c r="AR225" s="562"/>
      <c r="AS225" s="562"/>
      <c r="AT225" s="562"/>
      <c r="AU225" s="562"/>
      <c r="AV225" s="562"/>
      <c r="AW225" s="562"/>
      <c r="AX225" s="562"/>
      <c r="AY225" s="562"/>
      <c r="BA225" s="1962" t="s">
        <v>70</v>
      </c>
      <c r="BB225" s="161" t="s">
        <v>71</v>
      </c>
      <c r="BC225" s="1002" t="s">
        <v>35</v>
      </c>
      <c r="BD225" s="1021" t="s">
        <v>35</v>
      </c>
      <c r="BE225" s="1021" t="s">
        <v>35</v>
      </c>
      <c r="BF225" s="1021" t="s">
        <v>35</v>
      </c>
      <c r="BG225" s="1041" t="s">
        <v>35</v>
      </c>
      <c r="BH225" s="1061" t="s">
        <v>35</v>
      </c>
      <c r="BI225" s="1021" t="s">
        <v>35</v>
      </c>
      <c r="BJ225" s="1021" t="s">
        <v>35</v>
      </c>
      <c r="BK225" s="1021" t="s">
        <v>35</v>
      </c>
      <c r="BL225" s="1041" t="s">
        <v>35</v>
      </c>
      <c r="BM225" s="1061" t="s">
        <v>35</v>
      </c>
      <c r="BN225" s="1021" t="s">
        <v>35</v>
      </c>
      <c r="BO225" s="1021" t="s">
        <v>35</v>
      </c>
      <c r="BP225" s="1021" t="s">
        <v>35</v>
      </c>
      <c r="BQ225" s="1041" t="s">
        <v>35</v>
      </c>
    </row>
    <row r="226" s="399" customFormat="true" ht="15" customHeight="true" x14ac:dyDescent="0.2">
      <c r="A226" s="703"/>
      <c r="B226" s="1670"/>
      <c r="C226" s="644"/>
      <c r="D226" s="645"/>
      <c r="E226" s="645"/>
      <c r="F226" s="645"/>
      <c r="G226" s="687"/>
      <c r="H226" s="677"/>
      <c r="I226" s="645"/>
      <c r="J226" s="645"/>
      <c r="K226" s="645"/>
      <c r="L226" s="658"/>
      <c r="M226" s="667"/>
      <c r="N226" s="645"/>
      <c r="O226" s="645"/>
      <c r="P226" s="645"/>
      <c r="Q226" s="1588"/>
      <c r="R226" s="562"/>
      <c r="S226" s="562"/>
      <c r="T226" s="562"/>
      <c r="U226" s="562"/>
      <c r="V226" s="562"/>
      <c r="W226" s="562"/>
      <c r="X226" s="562"/>
      <c r="Y226" s="562"/>
      <c r="Z226" s="562"/>
      <c r="AA226" s="562"/>
      <c r="AB226" s="562"/>
      <c r="AC226" s="562"/>
      <c r="AD226" s="562"/>
      <c r="AE226" s="562"/>
      <c r="AF226" s="562"/>
      <c r="AG226" s="562"/>
      <c r="AH226" s="562"/>
      <c r="AI226" s="562"/>
      <c r="AJ226" s="562"/>
      <c r="AK226" s="562"/>
      <c r="AL226" s="562"/>
      <c r="AM226" s="562"/>
      <c r="AN226" s="562"/>
      <c r="AO226" s="562"/>
      <c r="AP226" s="562"/>
      <c r="AQ226" s="562"/>
      <c r="AR226" s="562"/>
      <c r="AS226" s="562"/>
      <c r="AT226" s="562"/>
      <c r="AU226" s="562"/>
      <c r="AV226" s="562"/>
      <c r="AW226" s="562"/>
      <c r="AX226" s="562"/>
      <c r="AY226" s="562"/>
      <c r="BA226" s="1962"/>
      <c r="BB226" s="161" t="s">
        <v>72</v>
      </c>
      <c r="BC226" s="1002" t="s">
        <v>35</v>
      </c>
      <c r="BD226" s="1021" t="s">
        <v>35</v>
      </c>
      <c r="BE226" s="1021" t="s">
        <v>35</v>
      </c>
      <c r="BF226" s="1021" t="s">
        <v>35</v>
      </c>
      <c r="BG226" s="1041" t="s">
        <v>35</v>
      </c>
      <c r="BH226" s="1061" t="s">
        <v>35</v>
      </c>
      <c r="BI226" s="1021" t="s">
        <v>35</v>
      </c>
      <c r="BJ226" s="1021" t="s">
        <v>35</v>
      </c>
      <c r="BK226" s="1021" t="s">
        <v>35</v>
      </c>
      <c r="BL226" s="1041" t="s">
        <v>35</v>
      </c>
      <c r="BM226" s="1061" t="s">
        <v>35</v>
      </c>
      <c r="BN226" s="1021" t="s">
        <v>35</v>
      </c>
      <c r="BO226" s="1021" t="s">
        <v>35</v>
      </c>
      <c r="BP226" s="1021" t="s">
        <v>35</v>
      </c>
      <c r="BQ226" s="1041" t="s">
        <v>35</v>
      </c>
    </row>
    <row r="227" s="399" customFormat="true" ht="15" customHeight="true" x14ac:dyDescent="0.2">
      <c r="A227" s="704"/>
      <c r="B227" s="1671"/>
      <c r="C227" s="646"/>
      <c r="D227" s="647"/>
      <c r="E227" s="647"/>
      <c r="F227" s="647"/>
      <c r="G227" s="688"/>
      <c r="H227" s="678"/>
      <c r="I227" s="647"/>
      <c r="J227" s="647"/>
      <c r="K227" s="647"/>
      <c r="L227" s="659"/>
      <c r="M227" s="668"/>
      <c r="N227" s="647"/>
      <c r="O227" s="647"/>
      <c r="P227" s="647"/>
      <c r="Q227" s="1589"/>
      <c r="R227" s="562"/>
      <c r="S227" s="562"/>
      <c r="T227" s="562"/>
      <c r="U227" s="562"/>
      <c r="V227" s="562"/>
      <c r="W227" s="562"/>
      <c r="X227" s="562"/>
      <c r="Y227" s="562"/>
      <c r="Z227" s="562"/>
      <c r="AA227" s="562"/>
      <c r="AB227" s="562"/>
      <c r="AC227" s="562"/>
      <c r="AD227" s="562"/>
      <c r="AE227" s="562"/>
      <c r="AF227" s="562"/>
      <c r="AG227" s="562"/>
      <c r="AH227" s="562"/>
      <c r="AI227" s="562"/>
      <c r="AJ227" s="562"/>
      <c r="AK227" s="562"/>
      <c r="AL227" s="562"/>
      <c r="AM227" s="562"/>
      <c r="AN227" s="562"/>
      <c r="AO227" s="562"/>
      <c r="AP227" s="562"/>
      <c r="AQ227" s="562"/>
      <c r="AR227" s="562"/>
      <c r="AS227" s="562"/>
      <c r="AT227" s="562"/>
      <c r="AU227" s="562"/>
      <c r="AV227" s="562"/>
      <c r="AW227" s="562"/>
      <c r="AX227" s="562"/>
      <c r="AY227" s="562"/>
      <c r="BA227" s="1962" t="s">
        <v>94</v>
      </c>
      <c r="BB227" s="161" t="s">
        <v>61</v>
      </c>
      <c r="BC227" s="1002" t="s">
        <v>35</v>
      </c>
      <c r="BD227" s="1021" t="s">
        <v>35</v>
      </c>
      <c r="BE227" s="1021" t="s">
        <v>35</v>
      </c>
      <c r="BF227" s="1021" t="s">
        <v>35</v>
      </c>
      <c r="BG227" s="1041" t="s">
        <v>35</v>
      </c>
      <c r="BH227" s="1061" t="s">
        <v>35</v>
      </c>
      <c r="BI227" s="1021" t="s">
        <v>35</v>
      </c>
      <c r="BJ227" s="1021" t="s">
        <v>35</v>
      </c>
      <c r="BK227" s="1021" t="s">
        <v>35</v>
      </c>
      <c r="BL227" s="1041" t="s">
        <v>35</v>
      </c>
      <c r="BM227" s="1061" t="s">
        <v>35</v>
      </c>
      <c r="BN227" s="1021" t="s">
        <v>35</v>
      </c>
      <c r="BO227" s="1021" t="s">
        <v>35</v>
      </c>
      <c r="BP227" s="1021" t="s">
        <v>35</v>
      </c>
      <c r="BQ227" s="1041" t="s">
        <v>35</v>
      </c>
    </row>
    <row r="228" s="399" customFormat="true" ht="15" customHeight="true" x14ac:dyDescent="0.2">
      <c r="A228" s="705"/>
      <c r="B228" s="1672"/>
      <c r="C228" s="907"/>
      <c r="D228" s="908"/>
      <c r="E228" s="908"/>
      <c r="F228" s="908"/>
      <c r="G228" s="909"/>
      <c r="H228" s="910"/>
      <c r="I228" s="908"/>
      <c r="J228" s="908"/>
      <c r="K228" s="908"/>
      <c r="L228" s="911"/>
      <c r="M228" s="912"/>
      <c r="N228" s="908"/>
      <c r="O228" s="908"/>
      <c r="P228" s="908"/>
      <c r="Q228" s="1590"/>
      <c r="R228" s="562"/>
      <c r="S228" s="562"/>
      <c r="T228" s="562"/>
      <c r="U228" s="562"/>
      <c r="V228" s="562"/>
      <c r="W228" s="562"/>
      <c r="X228" s="562"/>
      <c r="Y228" s="562"/>
      <c r="Z228" s="562"/>
      <c r="AA228" s="562"/>
      <c r="AB228" s="562"/>
      <c r="AC228" s="562"/>
      <c r="AD228" s="562"/>
      <c r="AE228" s="562"/>
      <c r="AF228" s="562"/>
      <c r="AG228" s="562"/>
      <c r="AH228" s="562"/>
      <c r="AI228" s="562"/>
      <c r="AJ228" s="562"/>
      <c r="AK228" s="562"/>
      <c r="AL228" s="562"/>
      <c r="AM228" s="562"/>
      <c r="AN228" s="562"/>
      <c r="AO228" s="562"/>
      <c r="AP228" s="562"/>
      <c r="AQ228" s="562"/>
      <c r="AR228" s="562"/>
      <c r="AS228" s="562"/>
      <c r="AT228" s="562"/>
      <c r="AU228" s="562"/>
      <c r="AV228" s="562"/>
      <c r="AW228" s="562"/>
      <c r="AX228" s="562"/>
      <c r="AY228" s="562"/>
      <c r="BA228" s="1962"/>
      <c r="BB228" s="161" t="s">
        <v>91</v>
      </c>
      <c r="BC228" s="1002" t="s">
        <v>35</v>
      </c>
      <c r="BD228" s="1021" t="s">
        <v>35</v>
      </c>
      <c r="BE228" s="1021" t="s">
        <v>35</v>
      </c>
      <c r="BF228" s="1021" t="s">
        <v>35</v>
      </c>
      <c r="BG228" s="1041" t="s">
        <v>35</v>
      </c>
      <c r="BH228" s="1061" t="s">
        <v>35</v>
      </c>
      <c r="BI228" s="1021" t="s">
        <v>35</v>
      </c>
      <c r="BJ228" s="1021" t="s">
        <v>35</v>
      </c>
      <c r="BK228" s="1021" t="s">
        <v>35</v>
      </c>
      <c r="BL228" s="1041" t="s">
        <v>35</v>
      </c>
      <c r="BM228" s="1061" t="s">
        <v>35</v>
      </c>
      <c r="BN228" s="1021" t="s">
        <v>35</v>
      </c>
      <c r="BO228" s="1021" t="s">
        <v>35</v>
      </c>
      <c r="BP228" s="1021" t="s">
        <v>35</v>
      </c>
      <c r="BQ228" s="1041" t="s">
        <v>35</v>
      </c>
    </row>
    <row r="229" s="399" customFormat="true" ht="15" customHeight="true" x14ac:dyDescent="0.2">
      <c r="A229" s="706"/>
      <c r="B229" s="1673"/>
      <c r="C229" s="913"/>
      <c r="D229" s="914"/>
      <c r="E229" s="914"/>
      <c r="F229" s="914"/>
      <c r="G229" s="915"/>
      <c r="H229" s="916"/>
      <c r="I229" s="914"/>
      <c r="J229" s="914"/>
      <c r="K229" s="914"/>
      <c r="L229" s="917"/>
      <c r="M229" s="918"/>
      <c r="N229" s="914"/>
      <c r="O229" s="914"/>
      <c r="P229" s="914"/>
      <c r="Q229" s="1591"/>
      <c r="R229" s="562"/>
      <c r="S229" s="562"/>
      <c r="T229" s="562"/>
      <c r="U229" s="562"/>
      <c r="V229" s="562"/>
      <c r="W229" s="562"/>
      <c r="X229" s="562"/>
      <c r="Y229" s="562"/>
      <c r="Z229" s="562"/>
      <c r="AA229" s="562"/>
      <c r="AB229" s="562"/>
      <c r="AC229" s="562"/>
      <c r="AD229" s="562"/>
      <c r="AE229" s="562"/>
      <c r="AF229" s="562"/>
      <c r="AG229" s="562"/>
      <c r="AH229" s="562"/>
      <c r="AI229" s="562"/>
      <c r="AJ229" s="562"/>
      <c r="AK229" s="562"/>
      <c r="AL229" s="562"/>
      <c r="AM229" s="562"/>
      <c r="AN229" s="562"/>
      <c r="AO229" s="562"/>
      <c r="AP229" s="562"/>
      <c r="AQ229" s="562"/>
      <c r="AR229" s="562"/>
      <c r="AS229" s="562"/>
      <c r="AT229" s="562"/>
      <c r="AU229" s="562"/>
      <c r="AV229" s="562"/>
      <c r="AW229" s="562"/>
      <c r="AX229" s="562"/>
      <c r="AY229" s="562"/>
      <c r="BA229" s="1962"/>
      <c r="BB229" s="161" t="s">
        <v>92</v>
      </c>
      <c r="BC229" s="1002" t="s">
        <v>35</v>
      </c>
      <c r="BD229" s="1021" t="s">
        <v>35</v>
      </c>
      <c r="BE229" s="1021" t="s">
        <v>35</v>
      </c>
      <c r="BF229" s="1021" t="s">
        <v>35</v>
      </c>
      <c r="BG229" s="1041" t="s">
        <v>35</v>
      </c>
      <c r="BH229" s="1061" t="s">
        <v>35</v>
      </c>
      <c r="BI229" s="1021" t="s">
        <v>35</v>
      </c>
      <c r="BJ229" s="1021" t="s">
        <v>35</v>
      </c>
      <c r="BK229" s="1021" t="s">
        <v>35</v>
      </c>
      <c r="BL229" s="1041" t="s">
        <v>35</v>
      </c>
      <c r="BM229" s="1061" t="s">
        <v>35</v>
      </c>
      <c r="BN229" s="1021" t="s">
        <v>35</v>
      </c>
      <c r="BO229" s="1021" t="s">
        <v>35</v>
      </c>
      <c r="BP229" s="1021" t="s">
        <v>35</v>
      </c>
      <c r="BQ229" s="1041" t="s">
        <v>35</v>
      </c>
    </row>
    <row r="230" s="399" customFormat="true" ht="15" customHeight="true" x14ac:dyDescent="0.2">
      <c r="A230" s="707"/>
      <c r="B230" s="1674"/>
      <c r="C230" s="919"/>
      <c r="D230" s="920"/>
      <c r="E230" s="920"/>
      <c r="F230" s="920"/>
      <c r="G230" s="921"/>
      <c r="H230" s="922"/>
      <c r="I230" s="920"/>
      <c r="J230" s="920"/>
      <c r="K230" s="920"/>
      <c r="L230" s="923"/>
      <c r="M230" s="924"/>
      <c r="N230" s="920"/>
      <c r="O230" s="920"/>
      <c r="P230" s="920"/>
      <c r="Q230" s="1592"/>
      <c r="R230" s="562"/>
      <c r="S230" s="562"/>
      <c r="T230" s="562"/>
      <c r="U230" s="562"/>
      <c r="V230" s="562"/>
      <c r="W230" s="562"/>
      <c r="X230" s="562"/>
      <c r="Y230" s="562"/>
      <c r="Z230" s="562"/>
      <c r="AA230" s="562"/>
      <c r="AB230" s="562"/>
      <c r="AC230" s="562"/>
      <c r="AD230" s="562"/>
      <c r="AE230" s="562"/>
      <c r="AF230" s="562"/>
      <c r="AG230" s="562"/>
      <c r="AH230" s="562"/>
      <c r="AI230" s="562"/>
      <c r="AJ230" s="562"/>
      <c r="AK230" s="562"/>
      <c r="AL230" s="562"/>
      <c r="AM230" s="562"/>
      <c r="AN230" s="562"/>
      <c r="AO230" s="562"/>
      <c r="AP230" s="562"/>
      <c r="AQ230" s="562"/>
      <c r="AR230" s="562"/>
      <c r="AS230" s="562"/>
      <c r="AT230" s="562"/>
      <c r="AU230" s="562"/>
      <c r="AV230" s="562"/>
      <c r="AW230" s="562"/>
      <c r="AX230" s="562"/>
      <c r="AY230" s="562"/>
      <c r="BA230" s="1962"/>
      <c r="BB230" s="161" t="s">
        <v>93</v>
      </c>
      <c r="BC230" s="1002" t="s">
        <v>35</v>
      </c>
      <c r="BD230" s="1021" t="s">
        <v>35</v>
      </c>
      <c r="BE230" s="1021" t="s">
        <v>35</v>
      </c>
      <c r="BF230" s="1021" t="s">
        <v>35</v>
      </c>
      <c r="BG230" s="1041" t="s">
        <v>35</v>
      </c>
      <c r="BH230" s="1061" t="s">
        <v>35</v>
      </c>
      <c r="BI230" s="1021" t="s">
        <v>35</v>
      </c>
      <c r="BJ230" s="1021" t="s">
        <v>35</v>
      </c>
      <c r="BK230" s="1021" t="s">
        <v>35</v>
      </c>
      <c r="BL230" s="1041" t="s">
        <v>35</v>
      </c>
      <c r="BM230" s="1061" t="s">
        <v>35</v>
      </c>
      <c r="BN230" s="1021" t="s">
        <v>35</v>
      </c>
      <c r="BO230" s="1021" t="s">
        <v>35</v>
      </c>
      <c r="BP230" s="1021" t="s">
        <v>35</v>
      </c>
      <c r="BQ230" s="1041" t="s">
        <v>35</v>
      </c>
    </row>
    <row r="231" s="399" customFormat="true" ht="15" customHeight="true" x14ac:dyDescent="0.2">
      <c r="A231" s="708"/>
      <c r="B231" s="1675"/>
      <c r="C231" s="648"/>
      <c r="D231" s="649"/>
      <c r="E231" s="649"/>
      <c r="F231" s="649"/>
      <c r="G231" s="689"/>
      <c r="H231" s="679"/>
      <c r="I231" s="649"/>
      <c r="J231" s="649"/>
      <c r="K231" s="649"/>
      <c r="L231" s="660"/>
      <c r="M231" s="669"/>
      <c r="N231" s="649"/>
      <c r="O231" s="649"/>
      <c r="P231" s="649"/>
      <c r="Q231" s="660"/>
      <c r="R231" s="562"/>
      <c r="S231" s="562"/>
      <c r="T231" s="562"/>
      <c r="U231" s="562"/>
      <c r="V231" s="562"/>
      <c r="W231" s="562"/>
      <c r="X231" s="562"/>
      <c r="Y231" s="562"/>
      <c r="Z231" s="562"/>
      <c r="AA231" s="562"/>
      <c r="AB231" s="562"/>
      <c r="AC231" s="562"/>
      <c r="AD231" s="562"/>
      <c r="AE231" s="562"/>
      <c r="AF231" s="562"/>
      <c r="AG231" s="562"/>
      <c r="AH231" s="562"/>
      <c r="AI231" s="562"/>
      <c r="AJ231" s="562"/>
      <c r="AK231" s="562"/>
      <c r="AL231" s="562"/>
      <c r="AM231" s="562"/>
      <c r="AN231" s="562"/>
      <c r="AO231" s="562"/>
      <c r="AP231" s="562"/>
      <c r="AQ231" s="562"/>
      <c r="AR231" s="562"/>
      <c r="AS231" s="562"/>
      <c r="AT231" s="562"/>
      <c r="AU231" s="562"/>
      <c r="AV231" s="562"/>
      <c r="AW231" s="562"/>
      <c r="AX231" s="562"/>
      <c r="AY231" s="562"/>
      <c r="BA231" s="403"/>
      <c r="BB231" s="161"/>
      <c r="BC231" s="344"/>
      <c r="BD231" s="308"/>
      <c r="BE231" s="308"/>
      <c r="BF231" s="308"/>
      <c r="BG231" s="345"/>
      <c r="BH231" s="353"/>
      <c r="BI231" s="308"/>
      <c r="BJ231" s="308"/>
      <c r="BK231" s="308"/>
      <c r="BL231" s="345"/>
      <c r="BM231" s="353"/>
      <c r="BN231" s="308"/>
      <c r="BO231" s="308"/>
      <c r="BP231" s="308"/>
      <c r="BQ231" s="345"/>
    </row>
    <row r="232" s="399" customFormat="true" ht="15" customHeight="true" x14ac:dyDescent="0.2">
      <c r="A232" s="709"/>
      <c r="B232" s="1676"/>
      <c r="C232" s="650"/>
      <c r="D232" s="651"/>
      <c r="E232" s="651"/>
      <c r="F232" s="651"/>
      <c r="G232" s="690"/>
      <c r="H232" s="680"/>
      <c r="I232" s="651"/>
      <c r="J232" s="651"/>
      <c r="K232" s="651"/>
      <c r="L232" s="661"/>
      <c r="M232" s="670"/>
      <c r="N232" s="651"/>
      <c r="O232" s="651"/>
      <c r="P232" s="651"/>
      <c r="Q232" s="661"/>
      <c r="R232" s="562"/>
      <c r="S232" s="562"/>
      <c r="T232" s="562"/>
      <c r="U232" s="562"/>
      <c r="V232" s="562"/>
      <c r="W232" s="562"/>
      <c r="X232" s="562"/>
      <c r="Y232" s="562"/>
      <c r="Z232" s="562"/>
      <c r="AA232" s="562"/>
      <c r="AB232" s="562"/>
      <c r="AC232" s="562"/>
      <c r="AD232" s="562"/>
      <c r="AE232" s="562"/>
      <c r="AF232" s="562"/>
      <c r="AG232" s="562"/>
      <c r="AH232" s="562"/>
      <c r="AI232" s="562"/>
      <c r="AJ232" s="562"/>
      <c r="AK232" s="562"/>
      <c r="AL232" s="562"/>
      <c r="AM232" s="562"/>
      <c r="AN232" s="562"/>
      <c r="AO232" s="562"/>
      <c r="AP232" s="562"/>
      <c r="AQ232" s="562"/>
      <c r="AR232" s="562"/>
      <c r="AS232" s="562"/>
      <c r="AT232" s="562"/>
      <c r="AU232" s="562"/>
      <c r="AV232" s="562"/>
      <c r="AW232" s="562"/>
      <c r="AX232" s="562"/>
      <c r="AY232" s="562"/>
      <c r="BA232" s="395"/>
      <c r="BB232" s="161"/>
      <c r="BC232" s="344"/>
      <c r="BD232" s="308"/>
      <c r="BE232" s="308"/>
      <c r="BF232" s="308"/>
      <c r="BG232" s="345"/>
      <c r="BH232" s="353"/>
      <c r="BI232" s="308"/>
      <c r="BJ232" s="308"/>
      <c r="BK232" s="308"/>
      <c r="BL232" s="345"/>
      <c r="BM232" s="353"/>
      <c r="BN232" s="308"/>
      <c r="BO232" s="308"/>
      <c r="BP232" s="308"/>
      <c r="BQ232" s="345"/>
    </row>
    <row r="233" s="399" customFormat="true" ht="15" customHeight="true" x14ac:dyDescent="0.2">
      <c r="A233" s="710"/>
      <c r="B233" s="1677"/>
      <c r="C233" s="925"/>
      <c r="D233" s="926"/>
      <c r="E233" s="926"/>
      <c r="F233" s="926"/>
      <c r="G233" s="927"/>
      <c r="H233" s="928"/>
      <c r="I233" s="926"/>
      <c r="J233" s="926"/>
      <c r="K233" s="926"/>
      <c r="L233" s="929"/>
      <c r="M233" s="930"/>
      <c r="N233" s="926"/>
      <c r="O233" s="926"/>
      <c r="P233" s="926"/>
      <c r="Q233" s="929"/>
      <c r="R233" s="562"/>
      <c r="S233" s="562"/>
      <c r="T233" s="562"/>
      <c r="U233" s="562"/>
      <c r="V233" s="562"/>
      <c r="W233" s="562"/>
      <c r="X233" s="562"/>
      <c r="Y233" s="562"/>
      <c r="Z233" s="562"/>
      <c r="AA233" s="562"/>
      <c r="AB233" s="562"/>
      <c r="AC233" s="562"/>
      <c r="AD233" s="562"/>
      <c r="AE233" s="562"/>
      <c r="AF233" s="562"/>
      <c r="AG233" s="562"/>
      <c r="AH233" s="562"/>
      <c r="AI233" s="562"/>
      <c r="AJ233" s="562"/>
      <c r="AK233" s="562"/>
      <c r="AL233" s="562"/>
      <c r="AM233" s="562"/>
      <c r="AN233" s="562"/>
      <c r="AO233" s="562"/>
      <c r="AP233" s="562"/>
      <c r="AQ233" s="562"/>
      <c r="AR233" s="562"/>
      <c r="AS233" s="562"/>
      <c r="AT233" s="562"/>
      <c r="AU233" s="562"/>
      <c r="AV233" s="562"/>
      <c r="AW233" s="562"/>
      <c r="AX233" s="562"/>
      <c r="AY233" s="562"/>
      <c r="BA233" s="395"/>
      <c r="BB233" s="161"/>
      <c r="BC233" s="344"/>
      <c r="BD233" s="308"/>
      <c r="BE233" s="308"/>
      <c r="BF233" s="308"/>
      <c r="BG233" s="345"/>
      <c r="BH233" s="353"/>
      <c r="BI233" s="308"/>
      <c r="BJ233" s="308"/>
      <c r="BK233" s="308"/>
      <c r="BL233" s="345"/>
      <c r="BM233" s="353"/>
      <c r="BN233" s="308"/>
      <c r="BO233" s="308"/>
      <c r="BP233" s="308"/>
      <c r="BQ233" s="345"/>
    </row>
    <row r="234" s="399" customFormat="true" ht="15" customHeight="true" x14ac:dyDescent="0.2">
      <c r="A234" s="711"/>
      <c r="B234" s="1678"/>
      <c r="C234" s="931"/>
      <c r="D234" s="932"/>
      <c r="E234" s="932"/>
      <c r="F234" s="932"/>
      <c r="G234" s="933"/>
      <c r="H234" s="934"/>
      <c r="I234" s="932"/>
      <c r="J234" s="932"/>
      <c r="K234" s="932"/>
      <c r="L234" s="935"/>
      <c r="M234" s="936"/>
      <c r="N234" s="932"/>
      <c r="O234" s="932"/>
      <c r="P234" s="932"/>
      <c r="Q234" s="935"/>
      <c r="R234" s="562"/>
      <c r="S234" s="562"/>
      <c r="T234" s="562"/>
      <c r="U234" s="562"/>
      <c r="V234" s="562"/>
      <c r="W234" s="562"/>
      <c r="X234" s="562"/>
      <c r="Y234" s="562"/>
      <c r="Z234" s="562"/>
      <c r="AA234" s="562"/>
      <c r="AB234" s="562"/>
      <c r="AC234" s="562"/>
      <c r="AD234" s="562"/>
      <c r="AE234" s="562"/>
      <c r="AF234" s="562"/>
      <c r="AG234" s="562"/>
      <c r="AH234" s="562"/>
      <c r="AI234" s="562"/>
      <c r="AJ234" s="562"/>
      <c r="AK234" s="562"/>
      <c r="AL234" s="562"/>
      <c r="AM234" s="562"/>
      <c r="AN234" s="562"/>
      <c r="AO234" s="562"/>
      <c r="AP234" s="562"/>
      <c r="AQ234" s="562"/>
      <c r="AR234" s="562"/>
      <c r="AS234" s="562"/>
      <c r="AT234" s="562"/>
      <c r="AU234" s="562"/>
      <c r="AV234" s="562"/>
      <c r="AW234" s="562"/>
      <c r="AX234" s="562"/>
      <c r="AY234" s="562"/>
      <c r="BA234" s="395"/>
      <c r="BB234" s="161"/>
      <c r="BC234" s="344"/>
      <c r="BD234" s="308"/>
      <c r="BE234" s="308"/>
      <c r="BF234" s="308"/>
      <c r="BG234" s="345"/>
      <c r="BH234" s="353"/>
      <c r="BI234" s="308"/>
      <c r="BJ234" s="308"/>
      <c r="BK234" s="308"/>
      <c r="BL234" s="345"/>
      <c r="BM234" s="353"/>
      <c r="BN234" s="308"/>
      <c r="BO234" s="308"/>
      <c r="BP234" s="308"/>
      <c r="BQ234" s="345"/>
    </row>
    <row r="235" s="399" customFormat="true" ht="15" customHeight="true" x14ac:dyDescent="0.2">
      <c r="A235" s="711"/>
      <c r="B235" s="1678"/>
      <c r="C235" s="931"/>
      <c r="D235" s="932"/>
      <c r="E235" s="932"/>
      <c r="F235" s="932"/>
      <c r="G235" s="933"/>
      <c r="H235" s="934"/>
      <c r="I235" s="932"/>
      <c r="J235" s="932"/>
      <c r="K235" s="932"/>
      <c r="L235" s="935"/>
      <c r="M235" s="936"/>
      <c r="N235" s="932"/>
      <c r="O235" s="932"/>
      <c r="P235" s="932"/>
      <c r="Q235" s="935"/>
      <c r="R235" s="562"/>
      <c r="S235" s="562"/>
      <c r="T235" s="562"/>
      <c r="U235" s="562"/>
      <c r="V235" s="562"/>
      <c r="W235" s="562"/>
      <c r="X235" s="562"/>
      <c r="Y235" s="562"/>
      <c r="Z235" s="562"/>
      <c r="AA235" s="562"/>
      <c r="AB235" s="562"/>
      <c r="AC235" s="562"/>
      <c r="AD235" s="562"/>
      <c r="AE235" s="562"/>
      <c r="AF235" s="562"/>
      <c r="AG235" s="562"/>
      <c r="AH235" s="562"/>
      <c r="AI235" s="562"/>
      <c r="AJ235" s="562"/>
      <c r="AK235" s="562"/>
      <c r="AL235" s="562"/>
      <c r="AM235" s="562"/>
      <c r="AN235" s="562"/>
      <c r="AO235" s="562"/>
      <c r="AP235" s="562"/>
      <c r="AQ235" s="562"/>
      <c r="AR235" s="562"/>
      <c r="AS235" s="562"/>
      <c r="AT235" s="562"/>
      <c r="AU235" s="562"/>
      <c r="AV235" s="562"/>
      <c r="AW235" s="562"/>
      <c r="AX235" s="562"/>
      <c r="AY235" s="562"/>
      <c r="BA235" s="395"/>
      <c r="BB235" s="161"/>
      <c r="BC235" s="344"/>
      <c r="BD235" s="308"/>
      <c r="BE235" s="308"/>
      <c r="BF235" s="308"/>
      <c r="BG235" s="345"/>
      <c r="BH235" s="353"/>
      <c r="BI235" s="308"/>
      <c r="BJ235" s="308"/>
      <c r="BK235" s="308"/>
      <c r="BL235" s="345"/>
      <c r="BM235" s="353"/>
      <c r="BN235" s="308"/>
      <c r="BO235" s="308"/>
      <c r="BP235" s="308"/>
      <c r="BQ235" s="345"/>
    </row>
    <row r="236" s="399" customFormat="true" ht="15" customHeight="true" x14ac:dyDescent="0.2">
      <c r="A236" s="711"/>
      <c r="B236" s="1678"/>
      <c r="C236" s="931"/>
      <c r="D236" s="932"/>
      <c r="E236" s="932"/>
      <c r="F236" s="932"/>
      <c r="G236" s="933"/>
      <c r="H236" s="934"/>
      <c r="I236" s="932"/>
      <c r="J236" s="932"/>
      <c r="K236" s="932"/>
      <c r="L236" s="935"/>
      <c r="M236" s="936"/>
      <c r="N236" s="932"/>
      <c r="O236" s="932"/>
      <c r="P236" s="932"/>
      <c r="Q236" s="935"/>
      <c r="R236" s="562"/>
      <c r="S236" s="562"/>
      <c r="T236" s="562"/>
      <c r="U236" s="562"/>
      <c r="V236" s="562"/>
      <c r="W236" s="562"/>
      <c r="X236" s="562"/>
      <c r="Y236" s="562"/>
      <c r="Z236" s="562"/>
      <c r="AA236" s="562"/>
      <c r="AB236" s="562"/>
      <c r="AC236" s="562"/>
      <c r="AD236" s="562"/>
      <c r="AE236" s="562"/>
      <c r="AF236" s="562"/>
      <c r="AG236" s="562"/>
      <c r="AH236" s="562"/>
      <c r="AI236" s="562"/>
      <c r="AJ236" s="562"/>
      <c r="AK236" s="562"/>
      <c r="AL236" s="562"/>
      <c r="AM236" s="562"/>
      <c r="AN236" s="562"/>
      <c r="AO236" s="562"/>
      <c r="AP236" s="562"/>
      <c r="AQ236" s="562"/>
      <c r="AR236" s="562"/>
      <c r="AS236" s="562"/>
      <c r="AT236" s="562"/>
      <c r="AU236" s="562"/>
      <c r="AV236" s="562"/>
      <c r="AW236" s="562"/>
      <c r="AX236" s="562"/>
      <c r="AY236" s="562"/>
      <c r="BA236" s="395"/>
      <c r="BB236" s="161"/>
      <c r="BC236" s="344"/>
      <c r="BD236" s="308"/>
      <c r="BE236" s="308"/>
      <c r="BF236" s="308"/>
      <c r="BG236" s="345"/>
      <c r="BH236" s="353"/>
      <c r="BI236" s="308"/>
      <c r="BJ236" s="308"/>
      <c r="BK236" s="308"/>
      <c r="BL236" s="345"/>
      <c r="BM236" s="353"/>
      <c r="BN236" s="308"/>
      <c r="BO236" s="308"/>
      <c r="BP236" s="308"/>
      <c r="BQ236" s="345"/>
    </row>
    <row r="237" s="399" customFormat="true" ht="15" customHeight="true" x14ac:dyDescent="0.2">
      <c r="A237" s="711"/>
      <c r="B237" s="1678"/>
      <c r="C237" s="931"/>
      <c r="D237" s="932"/>
      <c r="E237" s="932"/>
      <c r="F237" s="932"/>
      <c r="G237" s="933"/>
      <c r="H237" s="934"/>
      <c r="I237" s="932"/>
      <c r="J237" s="932"/>
      <c r="K237" s="932"/>
      <c r="L237" s="935"/>
      <c r="M237" s="936"/>
      <c r="N237" s="932"/>
      <c r="O237" s="932"/>
      <c r="P237" s="932"/>
      <c r="Q237" s="935"/>
      <c r="R237" s="562"/>
      <c r="S237" s="562"/>
      <c r="T237" s="562"/>
      <c r="U237" s="562"/>
      <c r="V237" s="562"/>
      <c r="W237" s="562"/>
      <c r="X237" s="562"/>
      <c r="Y237" s="562"/>
      <c r="Z237" s="562"/>
      <c r="AA237" s="562"/>
      <c r="AB237" s="562"/>
      <c r="AC237" s="562"/>
      <c r="AD237" s="562"/>
      <c r="AE237" s="562"/>
      <c r="AF237" s="562"/>
      <c r="AG237" s="562"/>
      <c r="AH237" s="562"/>
      <c r="AI237" s="562"/>
      <c r="AJ237" s="562"/>
      <c r="AK237" s="562"/>
      <c r="AL237" s="562"/>
      <c r="AM237" s="562"/>
      <c r="AN237" s="562"/>
      <c r="AO237" s="562"/>
      <c r="AP237" s="562"/>
      <c r="AQ237" s="562"/>
      <c r="AR237" s="562"/>
      <c r="AS237" s="562"/>
      <c r="AT237" s="562"/>
      <c r="AU237" s="562"/>
      <c r="AV237" s="562"/>
      <c r="AW237" s="562"/>
      <c r="AX237" s="562"/>
      <c r="AY237" s="562"/>
      <c r="BA237" s="395"/>
      <c r="BB237" s="161"/>
      <c r="BC237" s="344"/>
      <c r="BD237" s="308"/>
      <c r="BE237" s="308"/>
      <c r="BF237" s="308"/>
      <c r="BG237" s="345"/>
      <c r="BH237" s="353"/>
      <c r="BI237" s="308"/>
      <c r="BJ237" s="308"/>
      <c r="BK237" s="308"/>
      <c r="BL237" s="345"/>
      <c r="BM237" s="353"/>
      <c r="BN237" s="308"/>
      <c r="BO237" s="308"/>
      <c r="BP237" s="308"/>
      <c r="BQ237" s="345"/>
    </row>
    <row r="238" s="399" customFormat="true" ht="15" customHeight="true" x14ac:dyDescent="0.2">
      <c r="A238" s="711"/>
      <c r="B238" s="1678"/>
      <c r="C238" s="931"/>
      <c r="D238" s="932"/>
      <c r="E238" s="932"/>
      <c r="F238" s="932"/>
      <c r="G238" s="933"/>
      <c r="H238" s="934"/>
      <c r="I238" s="932"/>
      <c r="J238" s="932"/>
      <c r="K238" s="932"/>
      <c r="L238" s="935"/>
      <c r="M238" s="936"/>
      <c r="N238" s="932"/>
      <c r="O238" s="932"/>
      <c r="P238" s="932"/>
      <c r="Q238" s="935"/>
      <c r="R238" s="562"/>
      <c r="S238" s="562"/>
      <c r="T238" s="562"/>
      <c r="U238" s="562"/>
      <c r="V238" s="562"/>
      <c r="W238" s="562"/>
      <c r="X238" s="562"/>
      <c r="Y238" s="562"/>
      <c r="Z238" s="562"/>
      <c r="AA238" s="562"/>
      <c r="AB238" s="562"/>
      <c r="AC238" s="562"/>
      <c r="AD238" s="562"/>
      <c r="AE238" s="562"/>
      <c r="AF238" s="562"/>
      <c r="AG238" s="562"/>
      <c r="AH238" s="562"/>
      <c r="AI238" s="562"/>
      <c r="AJ238" s="562"/>
      <c r="AK238" s="562"/>
      <c r="AL238" s="562"/>
      <c r="AM238" s="562"/>
      <c r="AN238" s="562"/>
      <c r="AO238" s="562"/>
      <c r="AP238" s="562"/>
      <c r="AQ238" s="562"/>
      <c r="AR238" s="562"/>
      <c r="AS238" s="562"/>
      <c r="AT238" s="562"/>
      <c r="AU238" s="562"/>
      <c r="AV238" s="562"/>
      <c r="AW238" s="562"/>
      <c r="AX238" s="562"/>
      <c r="AY238" s="562"/>
      <c r="BA238" s="395"/>
      <c r="BB238" s="161"/>
      <c r="BC238" s="344"/>
      <c r="BD238" s="308"/>
      <c r="BE238" s="308"/>
      <c r="BF238" s="308"/>
      <c r="BG238" s="345"/>
      <c r="BH238" s="353"/>
      <c r="BI238" s="308"/>
      <c r="BJ238" s="308"/>
      <c r="BK238" s="308"/>
      <c r="BL238" s="345"/>
      <c r="BM238" s="353"/>
      <c r="BN238" s="308"/>
      <c r="BO238" s="308"/>
      <c r="BP238" s="308"/>
      <c r="BQ238" s="345"/>
    </row>
    <row r="239" s="399" customFormat="true" ht="15" customHeight="true" x14ac:dyDescent="0.2">
      <c r="A239" s="711"/>
      <c r="B239" s="1678"/>
      <c r="C239" s="931"/>
      <c r="D239" s="932"/>
      <c r="E239" s="932"/>
      <c r="F239" s="932"/>
      <c r="G239" s="933"/>
      <c r="H239" s="934"/>
      <c r="I239" s="932"/>
      <c r="J239" s="932"/>
      <c r="K239" s="932"/>
      <c r="L239" s="935"/>
      <c r="M239" s="936"/>
      <c r="N239" s="932"/>
      <c r="O239" s="932"/>
      <c r="P239" s="932"/>
      <c r="Q239" s="935"/>
      <c r="R239" s="562"/>
      <c r="S239" s="562"/>
      <c r="T239" s="562"/>
      <c r="U239" s="562"/>
      <c r="V239" s="562"/>
      <c r="W239" s="562"/>
      <c r="X239" s="562"/>
      <c r="Y239" s="562"/>
      <c r="Z239" s="562"/>
      <c r="AA239" s="562"/>
      <c r="AB239" s="562"/>
      <c r="AC239" s="562"/>
      <c r="AD239" s="562"/>
      <c r="AE239" s="562"/>
      <c r="AF239" s="562"/>
      <c r="AG239" s="562"/>
      <c r="AH239" s="562"/>
      <c r="AI239" s="562"/>
      <c r="AJ239" s="562"/>
      <c r="AK239" s="562"/>
      <c r="AL239" s="562"/>
      <c r="AM239" s="562"/>
      <c r="AN239" s="562"/>
      <c r="AO239" s="562"/>
      <c r="AP239" s="562"/>
      <c r="AQ239" s="562"/>
      <c r="AR239" s="562"/>
      <c r="AS239" s="562"/>
      <c r="AT239" s="562"/>
      <c r="AU239" s="562"/>
      <c r="AV239" s="562"/>
      <c r="AW239" s="562"/>
      <c r="AX239" s="562"/>
      <c r="AY239" s="562"/>
      <c r="BA239" s="395"/>
      <c r="BB239" s="161"/>
      <c r="BC239" s="344"/>
      <c r="BD239" s="308"/>
      <c r="BE239" s="308"/>
      <c r="BF239" s="308"/>
      <c r="BG239" s="345"/>
      <c r="BH239" s="353"/>
      <c r="BI239" s="308"/>
      <c r="BJ239" s="308"/>
      <c r="BK239" s="308"/>
      <c r="BL239" s="345"/>
      <c r="BM239" s="353"/>
      <c r="BN239" s="308"/>
      <c r="BO239" s="308"/>
      <c r="BP239" s="308"/>
      <c r="BQ239" s="345"/>
    </row>
    <row r="240" s="399" customFormat="true" ht="15" customHeight="true" x14ac:dyDescent="0.2">
      <c r="A240" s="711"/>
      <c r="B240" s="1679"/>
      <c r="C240" s="931"/>
      <c r="D240" s="932"/>
      <c r="E240" s="932"/>
      <c r="F240" s="932"/>
      <c r="G240" s="933"/>
      <c r="H240" s="934"/>
      <c r="I240" s="932"/>
      <c r="J240" s="932"/>
      <c r="K240" s="932"/>
      <c r="L240" s="935"/>
      <c r="M240" s="936"/>
      <c r="N240" s="932"/>
      <c r="O240" s="932"/>
      <c r="P240" s="932"/>
      <c r="Q240" s="935"/>
      <c r="R240" s="562"/>
      <c r="S240" s="562"/>
      <c r="T240" s="562"/>
      <c r="U240" s="562"/>
      <c r="V240" s="562"/>
      <c r="W240" s="562"/>
      <c r="X240" s="562"/>
      <c r="Y240" s="562"/>
      <c r="Z240" s="562"/>
      <c r="AA240" s="562"/>
      <c r="AB240" s="562"/>
      <c r="AC240" s="562"/>
      <c r="AD240" s="562"/>
      <c r="AE240" s="562"/>
      <c r="AF240" s="562"/>
      <c r="AG240" s="562"/>
      <c r="AH240" s="562"/>
      <c r="AI240" s="562"/>
      <c r="AJ240" s="562"/>
      <c r="AK240" s="562"/>
      <c r="AL240" s="562"/>
      <c r="AM240" s="562"/>
      <c r="AN240" s="562"/>
      <c r="AO240" s="562"/>
      <c r="AP240" s="562"/>
      <c r="AQ240" s="562"/>
      <c r="AR240" s="562"/>
      <c r="AS240" s="562"/>
      <c r="AT240" s="562"/>
      <c r="AU240" s="562"/>
      <c r="AV240" s="562"/>
      <c r="AW240" s="562"/>
      <c r="AX240" s="562"/>
      <c r="AY240" s="562"/>
      <c r="BA240" s="395"/>
      <c r="BB240" s="161"/>
      <c r="BC240" s="344"/>
      <c r="BD240" s="308"/>
      <c r="BE240" s="308"/>
      <c r="BF240" s="308"/>
      <c r="BG240" s="345"/>
      <c r="BH240" s="353"/>
      <c r="BI240" s="308"/>
      <c r="BJ240" s="308"/>
      <c r="BK240" s="308"/>
      <c r="BL240" s="345"/>
      <c r="BM240" s="353"/>
      <c r="BN240" s="308"/>
      <c r="BO240" s="308"/>
      <c r="BP240" s="308"/>
      <c r="BQ240" s="345"/>
    </row>
    <row r="241" s="399" customFormat="true" ht="15" customHeight="true" x14ac:dyDescent="0.2">
      <c r="A241" s="712"/>
      <c r="B241" s="1680"/>
      <c r="C241" s="937"/>
      <c r="D241" s="938"/>
      <c r="E241" s="938"/>
      <c r="F241" s="938"/>
      <c r="G241" s="939"/>
      <c r="H241" s="940"/>
      <c r="I241" s="938"/>
      <c r="J241" s="938"/>
      <c r="K241" s="938"/>
      <c r="L241" s="941"/>
      <c r="M241" s="942"/>
      <c r="N241" s="938"/>
      <c r="O241" s="938"/>
      <c r="P241" s="938"/>
      <c r="Q241" s="941"/>
      <c r="R241" s="562"/>
      <c r="S241" s="562"/>
      <c r="T241" s="562"/>
      <c r="U241" s="562"/>
      <c r="V241" s="562"/>
      <c r="W241" s="562"/>
      <c r="X241" s="562"/>
      <c r="Y241" s="562"/>
      <c r="Z241" s="562"/>
      <c r="AA241" s="562"/>
      <c r="AB241" s="562"/>
      <c r="AC241" s="562"/>
      <c r="AD241" s="562"/>
      <c r="AE241" s="562"/>
      <c r="AF241" s="562"/>
      <c r="AG241" s="562"/>
      <c r="AH241" s="562"/>
      <c r="AI241" s="562"/>
      <c r="AJ241" s="562"/>
      <c r="AK241" s="562"/>
      <c r="AL241" s="562"/>
      <c r="AM241" s="562"/>
      <c r="AN241" s="562"/>
      <c r="AO241" s="562"/>
      <c r="AP241" s="562"/>
      <c r="AQ241" s="562"/>
      <c r="AR241" s="562"/>
      <c r="AS241" s="562"/>
      <c r="AT241" s="562"/>
      <c r="AU241" s="562"/>
      <c r="AV241" s="562"/>
      <c r="AW241" s="562"/>
      <c r="AX241" s="562"/>
      <c r="AY241" s="562"/>
      <c r="BA241" s="395"/>
      <c r="BB241" s="161"/>
      <c r="BC241" s="344"/>
      <c r="BD241" s="308"/>
      <c r="BE241" s="308"/>
      <c r="BF241" s="308"/>
      <c r="BG241" s="345"/>
      <c r="BH241" s="353"/>
      <c r="BI241" s="308"/>
      <c r="BJ241" s="308"/>
      <c r="BK241" s="308"/>
      <c r="BL241" s="345"/>
      <c r="BM241" s="353"/>
      <c r="BN241" s="308"/>
      <c r="BO241" s="308"/>
      <c r="BP241" s="308"/>
      <c r="BQ241" s="345"/>
    </row>
    <row r="242" s="399" customFormat="true" ht="15" customHeight="true" x14ac:dyDescent="0.2">
      <c r="A242" s="628"/>
      <c r="B242" s="1629"/>
      <c r="C242" s="806"/>
      <c r="D242" s="768"/>
      <c r="E242" s="768"/>
      <c r="F242" s="768"/>
      <c r="G242" s="769"/>
      <c r="H242" s="767"/>
      <c r="I242" s="768"/>
      <c r="J242" s="768"/>
      <c r="K242" s="768"/>
      <c r="L242" s="807"/>
      <c r="M242" s="806"/>
      <c r="N242" s="768"/>
      <c r="O242" s="768"/>
      <c r="P242" s="768"/>
      <c r="Q242" s="807"/>
      <c r="R242" s="562"/>
      <c r="S242" s="562"/>
      <c r="T242" s="562"/>
      <c r="U242" s="562"/>
      <c r="V242" s="562"/>
      <c r="W242" s="562"/>
      <c r="X242" s="562"/>
      <c r="Y242" s="562"/>
      <c r="Z242" s="562"/>
      <c r="AA242" s="562"/>
      <c r="AB242" s="562"/>
      <c r="AC242" s="562"/>
      <c r="AD242" s="562"/>
      <c r="AE242" s="562"/>
      <c r="AF242" s="562"/>
      <c r="AG242" s="562"/>
      <c r="AH242" s="562"/>
      <c r="AI242" s="562"/>
      <c r="AJ242" s="562"/>
      <c r="AK242" s="562"/>
      <c r="AL242" s="562"/>
      <c r="AM242" s="562"/>
      <c r="AN242" s="562"/>
      <c r="AO242" s="562"/>
      <c r="AP242" s="562"/>
      <c r="AQ242" s="562"/>
      <c r="AR242" s="562"/>
      <c r="AS242" s="562"/>
      <c r="AT242" s="562"/>
      <c r="AU242" s="562"/>
      <c r="AV242" s="562"/>
      <c r="AW242" s="562"/>
      <c r="AX242" s="562"/>
      <c r="AY242" s="562"/>
      <c r="BA242" s="395"/>
      <c r="BB242" s="161"/>
      <c r="BC242" s="344"/>
      <c r="BD242" s="308"/>
      <c r="BE242" s="308"/>
      <c r="BF242" s="308"/>
      <c r="BG242" s="345"/>
      <c r="BH242" s="353"/>
      <c r="BI242" s="308"/>
      <c r="BJ242" s="308"/>
      <c r="BK242" s="308"/>
      <c r="BL242" s="345"/>
      <c r="BM242" s="353"/>
      <c r="BN242" s="308"/>
      <c r="BO242" s="308"/>
      <c r="BP242" s="308"/>
      <c r="BQ242" s="345"/>
    </row>
    <row r="243" s="399" customFormat="true" ht="15" customHeight="true" x14ac:dyDescent="0.2">
      <c r="A243" s="628"/>
      <c r="B243" s="1629"/>
      <c r="C243" s="806"/>
      <c r="D243" s="768"/>
      <c r="E243" s="768"/>
      <c r="F243" s="768"/>
      <c r="G243" s="769"/>
      <c r="H243" s="767"/>
      <c r="I243" s="768"/>
      <c r="J243" s="768"/>
      <c r="K243" s="768"/>
      <c r="L243" s="807"/>
      <c r="M243" s="806"/>
      <c r="N243" s="768"/>
      <c r="O243" s="768"/>
      <c r="P243" s="768"/>
      <c r="Q243" s="807"/>
      <c r="R243" s="562"/>
      <c r="S243" s="562"/>
      <c r="T243" s="562"/>
      <c r="U243" s="562"/>
      <c r="V243" s="562"/>
      <c r="W243" s="562"/>
      <c r="X243" s="562"/>
      <c r="Y243" s="562"/>
      <c r="Z243" s="562"/>
      <c r="AA243" s="562"/>
      <c r="AB243" s="562"/>
      <c r="AC243" s="562"/>
      <c r="AD243" s="562"/>
      <c r="AE243" s="562"/>
      <c r="AF243" s="562"/>
      <c r="AG243" s="562"/>
      <c r="AH243" s="562"/>
      <c r="AI243" s="562"/>
      <c r="AJ243" s="562"/>
      <c r="AK243" s="562"/>
      <c r="AL243" s="562"/>
      <c r="AM243" s="562"/>
      <c r="AN243" s="562"/>
      <c r="AO243" s="562"/>
      <c r="AP243" s="562"/>
      <c r="AQ243" s="562"/>
      <c r="AR243" s="562"/>
      <c r="AS243" s="562"/>
      <c r="AT243" s="562"/>
      <c r="AU243" s="562"/>
      <c r="AV243" s="562"/>
      <c r="AW243" s="562"/>
      <c r="AX243" s="562"/>
      <c r="AY243" s="562"/>
      <c r="BA243" s="395"/>
      <c r="BB243" s="161"/>
      <c r="BC243" s="344"/>
      <c r="BD243" s="308"/>
      <c r="BE243" s="308"/>
      <c r="BF243" s="308"/>
      <c r="BG243" s="345"/>
      <c r="BH243" s="353"/>
      <c r="BI243" s="308"/>
      <c r="BJ243" s="308"/>
      <c r="BK243" s="308"/>
      <c r="BL243" s="345"/>
      <c r="BM243" s="353"/>
      <c r="BN243" s="308"/>
      <c r="BO243" s="308"/>
      <c r="BP243" s="308"/>
      <c r="BQ243" s="345"/>
    </row>
    <row r="244" s="399" customFormat="true" ht="15" customHeight="true" x14ac:dyDescent="0.2">
      <c r="A244" s="628"/>
      <c r="B244" s="1629"/>
      <c r="C244" s="806"/>
      <c r="D244" s="768"/>
      <c r="E244" s="768"/>
      <c r="F244" s="768"/>
      <c r="G244" s="769"/>
      <c r="H244" s="767"/>
      <c r="I244" s="768"/>
      <c r="J244" s="768"/>
      <c r="K244" s="768"/>
      <c r="L244" s="807"/>
      <c r="M244" s="806"/>
      <c r="N244" s="768"/>
      <c r="O244" s="768"/>
      <c r="P244" s="768"/>
      <c r="Q244" s="807"/>
      <c r="R244" s="562"/>
      <c r="S244" s="562"/>
      <c r="T244" s="562"/>
      <c r="U244" s="562"/>
      <c r="V244" s="562"/>
      <c r="W244" s="562"/>
      <c r="X244" s="562"/>
      <c r="Y244" s="562"/>
      <c r="Z244" s="562"/>
      <c r="AA244" s="562"/>
      <c r="AB244" s="562"/>
      <c r="AC244" s="562"/>
      <c r="AD244" s="562"/>
      <c r="AE244" s="562"/>
      <c r="AF244" s="562"/>
      <c r="AG244" s="562"/>
      <c r="AH244" s="562"/>
      <c r="AI244" s="562"/>
      <c r="AJ244" s="562"/>
      <c r="AK244" s="562"/>
      <c r="AL244" s="562"/>
      <c r="AM244" s="562"/>
      <c r="AN244" s="562"/>
      <c r="AO244" s="562"/>
      <c r="AP244" s="562"/>
      <c r="AQ244" s="562"/>
      <c r="AR244" s="562"/>
      <c r="AS244" s="562"/>
      <c r="AT244" s="562"/>
      <c r="AU244" s="562"/>
      <c r="AV244" s="562"/>
      <c r="AW244" s="562"/>
      <c r="AX244" s="562"/>
      <c r="AY244" s="562"/>
      <c r="BA244" s="395"/>
      <c r="BB244" s="161"/>
      <c r="BC244" s="344"/>
      <c r="BD244" s="308"/>
      <c r="BE244" s="308"/>
      <c r="BF244" s="308"/>
      <c r="BG244" s="345"/>
      <c r="BH244" s="353"/>
      <c r="BI244" s="308"/>
      <c r="BJ244" s="308"/>
      <c r="BK244" s="308"/>
      <c r="BL244" s="345"/>
      <c r="BM244" s="353"/>
      <c r="BN244" s="308"/>
      <c r="BO244" s="308"/>
      <c r="BP244" s="308"/>
      <c r="BQ244" s="345"/>
    </row>
    <row r="245" s="399" customFormat="true" ht="15" customHeight="true" x14ac:dyDescent="0.2">
      <c r="A245" s="628"/>
      <c r="B245" s="1629"/>
      <c r="C245" s="806"/>
      <c r="D245" s="768"/>
      <c r="E245" s="768"/>
      <c r="F245" s="768"/>
      <c r="G245" s="769"/>
      <c r="H245" s="767"/>
      <c r="I245" s="768"/>
      <c r="J245" s="768"/>
      <c r="K245" s="768"/>
      <c r="L245" s="807"/>
      <c r="M245" s="806"/>
      <c r="N245" s="768"/>
      <c r="O245" s="768"/>
      <c r="P245" s="768"/>
      <c r="Q245" s="807"/>
      <c r="R245" s="562"/>
      <c r="S245" s="562"/>
      <c r="T245" s="562"/>
      <c r="U245" s="562"/>
      <c r="V245" s="562"/>
      <c r="W245" s="562"/>
      <c r="X245" s="562"/>
      <c r="Y245" s="562"/>
      <c r="Z245" s="562"/>
      <c r="AA245" s="562"/>
      <c r="AB245" s="562"/>
      <c r="AC245" s="562"/>
      <c r="AD245" s="562"/>
      <c r="AE245" s="562"/>
      <c r="AF245" s="562"/>
      <c r="AG245" s="562"/>
      <c r="AH245" s="562"/>
      <c r="AI245" s="562"/>
      <c r="AJ245" s="562"/>
      <c r="AK245" s="562"/>
      <c r="AL245" s="562"/>
      <c r="AM245" s="562"/>
      <c r="AN245" s="562"/>
      <c r="AO245" s="562"/>
      <c r="AP245" s="562"/>
      <c r="AQ245" s="562"/>
      <c r="AR245" s="562"/>
      <c r="AS245" s="562"/>
      <c r="AT245" s="562"/>
      <c r="AU245" s="562"/>
      <c r="AV245" s="562"/>
      <c r="AW245" s="562"/>
      <c r="AX245" s="562"/>
      <c r="AY245" s="562"/>
      <c r="BA245" s="395"/>
      <c r="BB245" s="161"/>
      <c r="BC245" s="344"/>
      <c r="BD245" s="308"/>
      <c r="BE245" s="308"/>
      <c r="BF245" s="308"/>
      <c r="BG245" s="345"/>
      <c r="BH245" s="353"/>
      <c r="BI245" s="308"/>
      <c r="BJ245" s="308"/>
      <c r="BK245" s="308"/>
      <c r="BL245" s="345"/>
      <c r="BM245" s="353"/>
      <c r="BN245" s="308"/>
      <c r="BO245" s="308"/>
      <c r="BP245" s="308"/>
      <c r="BQ245" s="345"/>
    </row>
    <row r="246" s="399" customFormat="true" ht="15" customHeight="true" x14ac:dyDescent="0.2">
      <c r="A246" s="628"/>
      <c r="B246" s="1629"/>
      <c r="C246" s="806"/>
      <c r="D246" s="768"/>
      <c r="E246" s="768"/>
      <c r="F246" s="768"/>
      <c r="G246" s="769"/>
      <c r="H246" s="767"/>
      <c r="I246" s="768"/>
      <c r="J246" s="768"/>
      <c r="K246" s="768"/>
      <c r="L246" s="807"/>
      <c r="M246" s="806"/>
      <c r="N246" s="768"/>
      <c r="O246" s="768"/>
      <c r="P246" s="768"/>
      <c r="Q246" s="807"/>
      <c r="R246" s="562"/>
      <c r="S246" s="562"/>
      <c r="T246" s="562"/>
      <c r="U246" s="562"/>
      <c r="V246" s="562"/>
      <c r="W246" s="562"/>
      <c r="X246" s="562"/>
      <c r="Y246" s="562"/>
      <c r="Z246" s="562"/>
      <c r="AA246" s="562"/>
      <c r="AB246" s="562"/>
      <c r="AC246" s="562"/>
      <c r="AD246" s="562"/>
      <c r="AE246" s="562"/>
      <c r="AF246" s="562"/>
      <c r="AG246" s="562"/>
      <c r="AH246" s="562"/>
      <c r="AI246" s="562"/>
      <c r="AJ246" s="562"/>
      <c r="AK246" s="562"/>
      <c r="AL246" s="562"/>
      <c r="AM246" s="562"/>
      <c r="AN246" s="562"/>
      <c r="AO246" s="562"/>
      <c r="AP246" s="562"/>
      <c r="AQ246" s="562"/>
      <c r="AR246" s="562"/>
      <c r="AS246" s="562"/>
      <c r="AT246" s="562"/>
      <c r="AU246" s="562"/>
      <c r="AV246" s="562"/>
      <c r="AW246" s="562"/>
      <c r="AX246" s="562"/>
      <c r="AY246" s="562"/>
      <c r="BA246" s="395"/>
      <c r="BB246" s="161"/>
      <c r="BC246" s="344"/>
      <c r="BD246" s="308"/>
      <c r="BE246" s="308"/>
      <c r="BF246" s="308"/>
      <c r="BG246" s="345"/>
      <c r="BH246" s="353"/>
      <c r="BI246" s="308"/>
      <c r="BJ246" s="308"/>
      <c r="BK246" s="308"/>
      <c r="BL246" s="345"/>
      <c r="BM246" s="353"/>
      <c r="BN246" s="308"/>
      <c r="BO246" s="308"/>
      <c r="BP246" s="308"/>
      <c r="BQ246" s="345"/>
    </row>
    <row r="247" s="399" customFormat="true" ht="15" customHeight="true" x14ac:dyDescent="0.2">
      <c r="A247" s="628"/>
      <c r="B247" s="1629"/>
      <c r="C247" s="806"/>
      <c r="D247" s="768"/>
      <c r="E247" s="768"/>
      <c r="F247" s="768"/>
      <c r="G247" s="769"/>
      <c r="H247" s="767"/>
      <c r="I247" s="768"/>
      <c r="J247" s="768"/>
      <c r="K247" s="768"/>
      <c r="L247" s="807"/>
      <c r="M247" s="806"/>
      <c r="N247" s="768"/>
      <c r="O247" s="768"/>
      <c r="P247" s="768"/>
      <c r="Q247" s="807"/>
      <c r="R247" s="562"/>
      <c r="S247" s="562"/>
      <c r="T247" s="562"/>
      <c r="U247" s="562"/>
      <c r="V247" s="562"/>
      <c r="W247" s="562"/>
      <c r="X247" s="562"/>
      <c r="Y247" s="562"/>
      <c r="Z247" s="562"/>
      <c r="AA247" s="562"/>
      <c r="AB247" s="562"/>
      <c r="AC247" s="562"/>
      <c r="AD247" s="562"/>
      <c r="AE247" s="562"/>
      <c r="AF247" s="562"/>
      <c r="AG247" s="562"/>
      <c r="AH247" s="562"/>
      <c r="AI247" s="562"/>
      <c r="AJ247" s="562"/>
      <c r="AK247" s="562"/>
      <c r="AL247" s="562"/>
      <c r="AM247" s="562"/>
      <c r="AN247" s="562"/>
      <c r="AO247" s="562"/>
      <c r="AP247" s="562"/>
      <c r="AQ247" s="562"/>
      <c r="AR247" s="562"/>
      <c r="AS247" s="562"/>
      <c r="AT247" s="562"/>
      <c r="AU247" s="562"/>
      <c r="AV247" s="562"/>
      <c r="AW247" s="562"/>
      <c r="AX247" s="562"/>
      <c r="AY247" s="562"/>
      <c r="BA247" s="395"/>
      <c r="BB247" s="161"/>
      <c r="BC247" s="344"/>
      <c r="BD247" s="308"/>
      <c r="BE247" s="308"/>
      <c r="BF247" s="308"/>
      <c r="BG247" s="345"/>
      <c r="BH247" s="353"/>
      <c r="BI247" s="308"/>
      <c r="BJ247" s="308"/>
      <c r="BK247" s="308"/>
      <c r="BL247" s="345"/>
      <c r="BM247" s="353"/>
      <c r="BN247" s="308"/>
      <c r="BO247" s="308"/>
      <c r="BP247" s="308"/>
      <c r="BQ247" s="345"/>
    </row>
    <row r="248" s="399" customFormat="true" ht="15" customHeight="true" x14ac:dyDescent="0.2">
      <c r="A248" s="630"/>
      <c r="B248" s="1681"/>
      <c r="C248" s="943"/>
      <c r="D248" s="819"/>
      <c r="E248" s="819"/>
      <c r="F248" s="819"/>
      <c r="G248" s="820"/>
      <c r="H248" s="818"/>
      <c r="I248" s="819"/>
      <c r="J248" s="819"/>
      <c r="K248" s="819"/>
      <c r="L248" s="944"/>
      <c r="M248" s="943"/>
      <c r="N248" s="819"/>
      <c r="O248" s="819"/>
      <c r="P248" s="819"/>
      <c r="Q248" s="944"/>
      <c r="R248" s="562"/>
      <c r="S248" s="562"/>
      <c r="T248" s="562"/>
      <c r="U248" s="562"/>
      <c r="V248" s="562"/>
      <c r="W248" s="562"/>
      <c r="X248" s="562"/>
      <c r="Y248" s="562"/>
      <c r="Z248" s="562"/>
      <c r="AA248" s="562"/>
      <c r="AB248" s="562"/>
      <c r="AC248" s="562"/>
      <c r="AD248" s="562"/>
      <c r="AE248" s="562"/>
      <c r="AF248" s="562"/>
      <c r="AG248" s="562"/>
      <c r="AH248" s="562"/>
      <c r="AI248" s="562"/>
      <c r="AJ248" s="562"/>
      <c r="AK248" s="562"/>
      <c r="AL248" s="562"/>
      <c r="AM248" s="562"/>
      <c r="AN248" s="562"/>
      <c r="AO248" s="562"/>
      <c r="AP248" s="562"/>
      <c r="AQ248" s="562"/>
      <c r="AR248" s="562"/>
      <c r="AS248" s="562"/>
      <c r="AT248" s="562"/>
      <c r="AU248" s="562"/>
      <c r="AV248" s="562"/>
      <c r="AW248" s="562"/>
      <c r="AX248" s="562"/>
      <c r="AY248" s="562"/>
      <c r="BA248" s="395"/>
      <c r="BB248" s="161"/>
      <c r="BC248" s="346"/>
      <c r="BD248" s="347"/>
      <c r="BE248" s="347"/>
      <c r="BF248" s="347"/>
      <c r="BG248" s="348"/>
      <c r="BH248" s="354"/>
      <c r="BI248" s="347"/>
      <c r="BJ248" s="347"/>
      <c r="BK248" s="347"/>
      <c r="BL248" s="348"/>
      <c r="BM248" s="354"/>
      <c r="BN248" s="347"/>
      <c r="BO248" s="347"/>
      <c r="BP248" s="347"/>
      <c r="BQ248" s="348"/>
    </row>
    <row r="249" s="399" customFormat="true" ht="250.15" customHeight="true" x14ac:dyDescent="0.2">
      <c r="B249" s="1682"/>
      <c r="R249" s="587"/>
      <c r="S249" s="587"/>
      <c r="T249" s="587"/>
      <c r="U249" s="587"/>
      <c r="V249" s="587"/>
      <c r="W249" s="587"/>
      <c r="X249" s="587"/>
      <c r="Y249" s="587"/>
      <c r="Z249" s="587"/>
      <c r="AA249" s="587"/>
      <c r="AB249" s="587"/>
      <c r="AC249" s="587"/>
      <c r="AD249" s="587"/>
      <c r="AE249" s="587"/>
      <c r="AF249" s="587"/>
      <c r="AG249" s="587"/>
      <c r="AH249" s="587"/>
      <c r="AI249" s="587"/>
      <c r="AJ249" s="587"/>
      <c r="AK249" s="587"/>
      <c r="AL249" s="587"/>
      <c r="AM249" s="587"/>
      <c r="AN249" s="587"/>
      <c r="AO249" s="587"/>
      <c r="AP249" s="587"/>
      <c r="AQ249" s="587"/>
      <c r="AR249" s="587"/>
      <c r="AS249" s="587"/>
      <c r="AT249" s="587"/>
      <c r="AU249" s="587"/>
      <c r="AV249" s="587"/>
      <c r="AW249" s="587"/>
      <c r="AX249" s="587"/>
      <c r="AY249" s="587"/>
      <c r="BA249" s="132"/>
      <c r="BB249" s="130"/>
      <c r="BC249" s="130"/>
      <c r="BD249" s="130"/>
      <c r="BE249" s="130"/>
      <c r="BF249" s="130"/>
      <c r="BG249" s="130"/>
      <c r="BH249" s="130"/>
      <c r="BI249" s="130"/>
      <c r="BJ249" s="130"/>
      <c r="BK249" s="130"/>
      <c r="BL249" s="130"/>
      <c r="BM249" s="130"/>
      <c r="BN249" s="130"/>
      <c r="BO249" s="130"/>
      <c r="BP249" s="130"/>
      <c r="BQ249" s="130"/>
    </row>
    <row r="250" s="398" customFormat="true" ht="19.15" customHeight="true" x14ac:dyDescent="0.2">
      <c r="B250" s="1683"/>
      <c r="R250" s="549"/>
      <c r="S250" s="549"/>
      <c r="T250" s="549"/>
      <c r="U250" s="549"/>
      <c r="V250" s="549"/>
      <c r="W250" s="549"/>
      <c r="X250" s="549"/>
      <c r="Y250" s="549"/>
      <c r="Z250" s="549"/>
      <c r="AA250" s="549"/>
      <c r="AB250" s="549"/>
      <c r="AC250" s="549"/>
      <c r="AD250" s="549"/>
      <c r="AE250" s="549"/>
      <c r="AF250" s="549"/>
      <c r="AG250" s="549"/>
      <c r="AH250" s="549"/>
      <c r="AI250" s="549"/>
      <c r="AJ250" s="549"/>
      <c r="AK250" s="549"/>
      <c r="AL250" s="549"/>
      <c r="AM250" s="549"/>
      <c r="AN250" s="549"/>
      <c r="AO250" s="549"/>
      <c r="AP250" s="549"/>
      <c r="AQ250" s="549"/>
      <c r="AR250" s="549"/>
      <c r="AS250" s="549"/>
      <c r="AT250" s="549"/>
      <c r="AU250" s="549"/>
      <c r="AV250" s="549"/>
      <c r="AW250" s="549"/>
      <c r="AX250" s="549"/>
      <c r="AY250" s="549"/>
      <c r="BA250" s="391"/>
      <c r="BB250" s="238"/>
      <c r="BC250" s="391"/>
      <c r="BD250" s="391"/>
      <c r="BE250" s="391"/>
      <c r="BF250" s="391"/>
      <c r="BG250" s="391"/>
      <c r="BH250" s="391"/>
      <c r="BI250" s="391"/>
      <c r="BJ250" s="391"/>
      <c r="BK250" s="391"/>
      <c r="BL250" s="391"/>
      <c r="BM250" s="391"/>
      <c r="BN250" s="391"/>
      <c r="BO250" s="391"/>
      <c r="BP250" s="391"/>
      <c r="BQ250" s="391"/>
    </row>
    <row r="251" s="398" customFormat="true" ht="15" customHeight="true" x14ac:dyDescent="0.2">
      <c r="B251" s="1683"/>
      <c r="R251" s="549"/>
      <c r="S251" s="549"/>
      <c r="T251" s="549"/>
      <c r="U251" s="549"/>
      <c r="V251" s="549"/>
      <c r="W251" s="549"/>
      <c r="X251" s="549"/>
      <c r="Y251" s="549"/>
      <c r="Z251" s="549"/>
      <c r="AA251" s="549"/>
      <c r="AB251" s="549"/>
      <c r="AC251" s="549"/>
      <c r="AD251" s="549"/>
      <c r="AE251" s="549"/>
      <c r="AF251" s="549"/>
      <c r="AG251" s="549"/>
      <c r="AH251" s="549"/>
      <c r="AI251" s="549"/>
      <c r="AJ251" s="549"/>
      <c r="AK251" s="549"/>
      <c r="AL251" s="549"/>
      <c r="AM251" s="549"/>
      <c r="AN251" s="549"/>
      <c r="AO251" s="549"/>
      <c r="AP251" s="549"/>
      <c r="AQ251" s="549"/>
      <c r="AR251" s="549"/>
      <c r="AS251" s="549"/>
      <c r="AT251" s="549"/>
      <c r="AU251" s="549"/>
      <c r="AV251" s="549"/>
      <c r="AW251" s="549"/>
      <c r="AX251" s="549"/>
      <c r="AY251" s="549"/>
      <c r="BA251" s="391"/>
      <c r="BB251" s="238"/>
      <c r="BC251" s="391"/>
      <c r="BD251" s="391"/>
      <c r="BE251" s="391"/>
      <c r="BF251" s="391"/>
      <c r="BG251" s="391"/>
      <c r="BH251" s="391"/>
      <c r="BI251" s="391"/>
      <c r="BJ251" s="391"/>
      <c r="BK251" s="391"/>
      <c r="BL251" s="391"/>
      <c r="BM251" s="391"/>
      <c r="BN251" s="391"/>
      <c r="BO251" s="391"/>
      <c r="BP251" s="391"/>
      <c r="BQ251" s="391"/>
    </row>
    <row r="252" s="398" customFormat="true" ht="15" customHeight="true" x14ac:dyDescent="0.2">
      <c r="B252" s="1683"/>
      <c r="R252" s="549"/>
      <c r="S252" s="549"/>
      <c r="T252" s="549"/>
      <c r="U252" s="549"/>
      <c r="V252" s="549"/>
      <c r="W252" s="549"/>
      <c r="X252" s="549"/>
      <c r="Y252" s="549"/>
      <c r="Z252" s="549"/>
      <c r="AA252" s="549"/>
      <c r="AB252" s="549"/>
      <c r="AC252" s="549"/>
      <c r="AD252" s="549"/>
      <c r="AE252" s="549"/>
      <c r="AF252" s="549"/>
      <c r="AG252" s="549"/>
      <c r="AH252" s="549"/>
      <c r="AI252" s="549"/>
      <c r="AJ252" s="549"/>
      <c r="AK252" s="549"/>
      <c r="AL252" s="549"/>
      <c r="AM252" s="549"/>
      <c r="AN252" s="549"/>
      <c r="AO252" s="549"/>
      <c r="AP252" s="549"/>
      <c r="AQ252" s="549"/>
      <c r="AR252" s="549"/>
      <c r="AS252" s="549"/>
      <c r="AT252" s="549"/>
      <c r="AU252" s="549"/>
      <c r="AV252" s="549"/>
      <c r="AW252" s="549"/>
      <c r="AX252" s="549"/>
      <c r="AY252" s="549"/>
      <c r="BA252" s="391"/>
      <c r="BB252" s="238"/>
      <c r="BC252" s="391"/>
      <c r="BD252" s="391"/>
      <c r="BE252" s="391"/>
      <c r="BF252" s="391"/>
      <c r="BG252" s="391"/>
      <c r="BH252" s="391"/>
      <c r="BI252" s="391"/>
      <c r="BJ252" s="391"/>
      <c r="BK252" s="391"/>
      <c r="BL252" s="391"/>
      <c r="BM252" s="391"/>
      <c r="BN252" s="391"/>
      <c r="BO252" s="391"/>
      <c r="BP252" s="391"/>
      <c r="BQ252" s="391"/>
    </row>
    <row r="253" s="398" customFormat="true" ht="15" customHeight="true" x14ac:dyDescent="0.2">
      <c r="B253" s="1683"/>
      <c r="R253" s="549"/>
      <c r="S253" s="549"/>
      <c r="T253" s="549"/>
      <c r="U253" s="549"/>
      <c r="V253" s="549"/>
      <c r="W253" s="549"/>
      <c r="X253" s="549"/>
      <c r="Y253" s="549"/>
      <c r="Z253" s="549"/>
      <c r="AA253" s="549"/>
      <c r="AB253" s="549"/>
      <c r="AC253" s="549"/>
      <c r="AD253" s="549"/>
      <c r="AE253" s="549"/>
      <c r="AF253" s="549"/>
      <c r="AG253" s="549"/>
      <c r="AH253" s="549"/>
      <c r="AI253" s="549"/>
      <c r="AJ253" s="549"/>
      <c r="AK253" s="549"/>
      <c r="AL253" s="549"/>
      <c r="AM253" s="549"/>
      <c r="AN253" s="549"/>
      <c r="AO253" s="549"/>
      <c r="AP253" s="549"/>
      <c r="AQ253" s="549"/>
      <c r="AR253" s="549"/>
      <c r="AS253" s="549"/>
      <c r="AT253" s="549"/>
      <c r="AU253" s="549"/>
      <c r="AV253" s="549"/>
      <c r="AW253" s="549"/>
      <c r="AX253" s="549"/>
      <c r="AY253" s="549"/>
      <c r="BA253" s="391"/>
      <c r="BB253" s="238"/>
      <c r="BC253" s="391"/>
      <c r="BD253" s="391"/>
      <c r="BE253" s="391"/>
      <c r="BF253" s="391"/>
      <c r="BG253" s="391"/>
      <c r="BH253" s="391"/>
      <c r="BI253" s="391"/>
      <c r="BJ253" s="391"/>
      <c r="BK253" s="391"/>
      <c r="BL253" s="391"/>
      <c r="BM253" s="391"/>
      <c r="BN253" s="391"/>
      <c r="BO253" s="391"/>
      <c r="BP253" s="391"/>
      <c r="BQ253" s="391"/>
    </row>
    <row r="254" s="398" customFormat="true" ht="15" customHeight="true" x14ac:dyDescent="0.2">
      <c r="B254" s="1683"/>
      <c r="R254" s="549"/>
      <c r="S254" s="549"/>
      <c r="T254" s="549"/>
      <c r="U254" s="549"/>
      <c r="V254" s="549"/>
      <c r="W254" s="549"/>
      <c r="X254" s="549"/>
      <c r="Y254" s="549"/>
      <c r="Z254" s="549"/>
      <c r="AA254" s="549"/>
      <c r="AB254" s="549"/>
      <c r="AC254" s="549"/>
      <c r="AD254" s="549"/>
      <c r="AE254" s="549"/>
      <c r="AF254" s="549"/>
      <c r="AG254" s="549"/>
      <c r="AH254" s="549"/>
      <c r="AI254" s="549"/>
      <c r="AJ254" s="549"/>
      <c r="AK254" s="549"/>
      <c r="AL254" s="549"/>
      <c r="AM254" s="549"/>
      <c r="AN254" s="549"/>
      <c r="AO254" s="549"/>
      <c r="AP254" s="549"/>
      <c r="AQ254" s="549"/>
      <c r="AR254" s="549"/>
      <c r="AS254" s="549"/>
      <c r="AT254" s="549"/>
      <c r="AU254" s="549"/>
      <c r="AV254" s="549"/>
      <c r="AW254" s="549"/>
      <c r="AX254" s="549"/>
      <c r="AY254" s="549"/>
      <c r="BA254" s="391"/>
      <c r="BB254" s="238"/>
      <c r="BC254" s="391"/>
      <c r="BD254" s="391"/>
      <c r="BE254" s="391"/>
      <c r="BF254" s="391"/>
      <c r="BG254" s="391"/>
      <c r="BH254" s="391"/>
      <c r="BI254" s="391"/>
      <c r="BJ254" s="391"/>
      <c r="BK254" s="391"/>
      <c r="BL254" s="391"/>
      <c r="BM254" s="391"/>
      <c r="BN254" s="391"/>
      <c r="BO254" s="391"/>
      <c r="BP254" s="391"/>
      <c r="BQ254" s="391"/>
    </row>
    <row r="255" s="398" customFormat="true" ht="15" customHeight="true" x14ac:dyDescent="0.2">
      <c r="B255" s="1683"/>
      <c r="R255" s="549"/>
      <c r="S255" s="549"/>
      <c r="T255" s="549"/>
      <c r="U255" s="549"/>
      <c r="V255" s="549"/>
      <c r="W255" s="549"/>
      <c r="X255" s="549"/>
      <c r="Y255" s="549"/>
      <c r="Z255" s="549"/>
      <c r="AA255" s="549"/>
      <c r="AB255" s="549"/>
      <c r="AC255" s="549"/>
      <c r="AD255" s="549"/>
      <c r="AE255" s="549"/>
      <c r="AF255" s="549"/>
      <c r="AG255" s="549"/>
      <c r="AH255" s="549"/>
      <c r="AI255" s="549"/>
      <c r="AJ255" s="549"/>
      <c r="AK255" s="549"/>
      <c r="AL255" s="549"/>
      <c r="AM255" s="549"/>
      <c r="AN255" s="549"/>
      <c r="AO255" s="549"/>
      <c r="AP255" s="549"/>
      <c r="AQ255" s="549"/>
      <c r="AR255" s="549"/>
      <c r="AS255" s="549"/>
      <c r="AT255" s="549"/>
      <c r="AU255" s="549"/>
      <c r="AV255" s="549"/>
      <c r="AW255" s="549"/>
      <c r="AX255" s="549"/>
      <c r="AY255" s="549"/>
      <c r="BA255" s="391"/>
      <c r="BB255" s="238"/>
      <c r="BC255" s="391"/>
      <c r="BD255" s="391"/>
      <c r="BE255" s="391"/>
      <c r="BF255" s="391"/>
      <c r="BG255" s="391"/>
      <c r="BH255" s="391"/>
      <c r="BI255" s="391"/>
      <c r="BJ255" s="391"/>
      <c r="BK255" s="391"/>
      <c r="BL255" s="391"/>
      <c r="BM255" s="391"/>
      <c r="BN255" s="391"/>
      <c r="BO255" s="391"/>
      <c r="BP255" s="391"/>
      <c r="BQ255" s="391"/>
    </row>
    <row r="256" s="398" customFormat="true" ht="15" customHeight="true" x14ac:dyDescent="0.2">
      <c r="B256" s="1683"/>
      <c r="R256" s="549"/>
      <c r="S256" s="549"/>
      <c r="T256" s="549"/>
      <c r="U256" s="549"/>
      <c r="V256" s="549"/>
      <c r="W256" s="549"/>
      <c r="X256" s="549"/>
      <c r="Y256" s="549"/>
      <c r="Z256" s="549"/>
      <c r="AA256" s="549"/>
      <c r="AB256" s="549"/>
      <c r="AC256" s="549"/>
      <c r="AD256" s="549"/>
      <c r="AE256" s="549"/>
      <c r="AF256" s="549"/>
      <c r="AG256" s="549"/>
      <c r="AH256" s="549"/>
      <c r="AI256" s="549"/>
      <c r="AJ256" s="549"/>
      <c r="AK256" s="549"/>
      <c r="AL256" s="549"/>
      <c r="AM256" s="549"/>
      <c r="AN256" s="549"/>
      <c r="AO256" s="549"/>
      <c r="AP256" s="549"/>
      <c r="AQ256" s="549"/>
      <c r="AR256" s="549"/>
      <c r="AS256" s="549"/>
      <c r="AT256" s="549"/>
      <c r="AU256" s="549"/>
      <c r="AV256" s="549"/>
      <c r="AW256" s="549"/>
      <c r="AX256" s="549"/>
      <c r="AY256" s="549"/>
      <c r="BA256" s="391"/>
      <c r="BB256" s="238"/>
      <c r="BC256" s="391"/>
      <c r="BD256" s="391"/>
      <c r="BE256" s="391"/>
      <c r="BF256" s="391"/>
      <c r="BG256" s="391"/>
      <c r="BH256" s="391"/>
      <c r="BI256" s="391"/>
      <c r="BJ256" s="391"/>
      <c r="BK256" s="391"/>
      <c r="BL256" s="391"/>
      <c r="BM256" s="391"/>
      <c r="BN256" s="391"/>
      <c r="BO256" s="391"/>
      <c r="BP256" s="391"/>
      <c r="BQ256" s="391"/>
    </row>
    <row r="257" s="398" customFormat="true" ht="18" customHeight="true" x14ac:dyDescent="0.2">
      <c r="B257" s="1683"/>
      <c r="R257" s="549"/>
      <c r="S257" s="549"/>
      <c r="T257" s="549"/>
      <c r="U257" s="549"/>
      <c r="V257" s="549"/>
      <c r="W257" s="549"/>
      <c r="X257" s="549"/>
      <c r="Y257" s="549"/>
      <c r="Z257" s="549"/>
      <c r="AA257" s="549"/>
      <c r="AB257" s="549"/>
      <c r="AC257" s="549"/>
      <c r="AD257" s="549"/>
      <c r="AE257" s="549"/>
      <c r="AF257" s="549"/>
      <c r="AG257" s="549"/>
      <c r="AH257" s="549"/>
      <c r="AI257" s="549"/>
      <c r="AJ257" s="549"/>
      <c r="AK257" s="549"/>
      <c r="AL257" s="549"/>
      <c r="AM257" s="549"/>
      <c r="AN257" s="549"/>
      <c r="AO257" s="549"/>
      <c r="AP257" s="549"/>
      <c r="AQ257" s="549"/>
      <c r="AR257" s="549"/>
      <c r="AS257" s="549"/>
      <c r="AT257" s="549"/>
      <c r="AU257" s="549"/>
      <c r="AV257" s="549"/>
      <c r="AW257" s="549"/>
      <c r="AX257" s="549"/>
      <c r="AY257" s="549"/>
      <c r="BA257" s="391"/>
      <c r="BB257" s="238"/>
      <c r="BC257" s="391"/>
      <c r="BD257" s="391"/>
      <c r="BE257" s="391"/>
      <c r="BF257" s="391"/>
      <c r="BG257" s="391"/>
      <c r="BH257" s="391"/>
      <c r="BI257" s="391"/>
      <c r="BJ257" s="391"/>
      <c r="BK257" s="391"/>
      <c r="BL257" s="391"/>
      <c r="BM257" s="391"/>
      <c r="BN257" s="391"/>
      <c r="BO257" s="391"/>
      <c r="BP257" s="391"/>
      <c r="BQ257" s="391"/>
    </row>
    <row r="258" s="398" customFormat="true" ht="18" customHeight="true" x14ac:dyDescent="0.2">
      <c r="B258" s="1683"/>
      <c r="R258" s="549"/>
      <c r="S258" s="549"/>
      <c r="T258" s="549"/>
      <c r="U258" s="549"/>
      <c r="V258" s="549"/>
      <c r="W258" s="549"/>
      <c r="X258" s="549"/>
      <c r="Y258" s="549"/>
      <c r="Z258" s="549"/>
      <c r="AA258" s="549"/>
      <c r="AB258" s="549"/>
      <c r="AC258" s="549"/>
      <c r="AD258" s="549"/>
      <c r="AE258" s="549"/>
      <c r="AF258" s="549"/>
      <c r="AG258" s="549"/>
      <c r="AH258" s="549"/>
      <c r="AI258" s="549"/>
      <c r="AJ258" s="549"/>
      <c r="AK258" s="549"/>
      <c r="AL258" s="549"/>
      <c r="AM258" s="549"/>
      <c r="AN258" s="549"/>
      <c r="AO258" s="549"/>
      <c r="AP258" s="549"/>
      <c r="AQ258" s="549"/>
      <c r="AR258" s="549"/>
      <c r="AS258" s="549"/>
      <c r="AT258" s="549"/>
      <c r="AU258" s="549"/>
      <c r="AV258" s="549"/>
      <c r="AW258" s="549"/>
      <c r="AX258" s="549"/>
      <c r="AY258" s="549"/>
      <c r="BA258" s="391"/>
      <c r="BB258" s="238"/>
      <c r="BC258" s="391"/>
      <c r="BD258" s="391"/>
      <c r="BE258" s="391"/>
      <c r="BF258" s="391"/>
      <c r="BG258" s="391"/>
      <c r="BH258" s="391"/>
      <c r="BI258" s="391"/>
      <c r="BJ258" s="391"/>
      <c r="BK258" s="391"/>
      <c r="BL258" s="391"/>
      <c r="BM258" s="391"/>
      <c r="BN258" s="391"/>
      <c r="BO258" s="391"/>
      <c r="BP258" s="391"/>
      <c r="BQ258" s="391"/>
    </row>
    <row r="259" s="399" customFormat="true" ht="15" customHeight="true" x14ac:dyDescent="0.2">
      <c r="B259" s="1682"/>
      <c r="R259" s="587"/>
      <c r="S259" s="587"/>
      <c r="T259" s="587"/>
      <c r="U259" s="587"/>
      <c r="V259" s="587"/>
      <c r="W259" s="587"/>
      <c r="X259" s="587"/>
      <c r="Y259" s="587"/>
      <c r="Z259" s="587"/>
      <c r="AA259" s="587"/>
      <c r="AB259" s="587"/>
      <c r="AC259" s="587"/>
      <c r="AD259" s="587"/>
      <c r="AE259" s="587"/>
      <c r="AF259" s="587"/>
      <c r="AG259" s="587"/>
      <c r="AH259" s="587"/>
      <c r="AI259" s="587"/>
      <c r="AJ259" s="587"/>
      <c r="AK259" s="587"/>
      <c r="AL259" s="587"/>
      <c r="AM259" s="587"/>
      <c r="AN259" s="587"/>
      <c r="AO259" s="587"/>
      <c r="AP259" s="587"/>
      <c r="AQ259" s="587"/>
      <c r="AR259" s="587"/>
      <c r="AS259" s="587"/>
      <c r="AT259" s="587"/>
      <c r="AU259" s="587"/>
      <c r="AV259" s="587"/>
      <c r="AW259" s="587"/>
      <c r="AX259" s="587"/>
      <c r="AY259" s="587"/>
      <c r="BA259" s="217" t="s">
        <v>128</v>
      </c>
      <c r="BB259" s="137" t="s">
        <v>85</v>
      </c>
      <c r="BC259" s="1963" t="s">
        <v>114</v>
      </c>
      <c r="BD259" s="1964"/>
      <c r="BE259" s="1964"/>
      <c r="BF259" s="1964"/>
      <c r="BG259" s="1965"/>
      <c r="BH259" s="1966" t="s">
        <v>38</v>
      </c>
      <c r="BI259" s="1964"/>
      <c r="BJ259" s="1964"/>
      <c r="BK259" s="1964"/>
      <c r="BL259" s="1965"/>
      <c r="BM259" s="1966" t="s">
        <v>37</v>
      </c>
      <c r="BN259" s="1964"/>
      <c r="BO259" s="1964"/>
      <c r="BP259" s="1964"/>
      <c r="BQ259" s="1967"/>
    </row>
    <row r="260" s="399" customFormat="true" ht="12.75" x14ac:dyDescent="0.2">
      <c r="B260" s="1682"/>
      <c r="R260" s="587"/>
      <c r="S260" s="587"/>
      <c r="T260" s="587"/>
      <c r="U260" s="587"/>
      <c r="V260" s="587"/>
      <c r="W260" s="587"/>
      <c r="X260" s="587"/>
      <c r="Y260" s="587"/>
      <c r="Z260" s="587"/>
      <c r="AA260" s="587"/>
      <c r="AB260" s="587"/>
      <c r="AC260" s="587"/>
      <c r="AD260" s="587"/>
      <c r="AE260" s="587"/>
      <c r="AF260" s="587"/>
      <c r="AG260" s="587"/>
      <c r="AH260" s="587"/>
      <c r="AI260" s="587"/>
      <c r="AJ260" s="587"/>
      <c r="AK260" s="587"/>
      <c r="AL260" s="587"/>
      <c r="AM260" s="587"/>
      <c r="AN260" s="587"/>
      <c r="AO260" s="587"/>
      <c r="AP260" s="587"/>
      <c r="AQ260" s="587"/>
      <c r="AR260" s="587"/>
      <c r="AS260" s="587"/>
      <c r="AT260" s="587"/>
      <c r="AU260" s="587"/>
      <c r="AV260" s="587"/>
      <c r="AW260" s="587"/>
      <c r="AX260" s="587"/>
      <c r="AY260" s="587"/>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row>
    <row r="261" s="399" customFormat="true" ht="15" customHeight="true" x14ac:dyDescent="0.2">
      <c r="B261" s="1682"/>
      <c r="R261" s="587"/>
      <c r="S261" s="587"/>
      <c r="T261" s="587"/>
      <c r="U261" s="587"/>
      <c r="V261" s="587"/>
      <c r="W261" s="587"/>
      <c r="X261" s="587"/>
      <c r="Y261" s="587"/>
      <c r="Z261" s="587"/>
      <c r="AA261" s="587"/>
      <c r="AB261" s="587"/>
      <c r="AC261" s="587"/>
      <c r="AD261" s="587"/>
      <c r="AE261" s="587"/>
      <c r="AF261" s="587"/>
      <c r="AG261" s="587"/>
      <c r="AH261" s="587"/>
      <c r="AI261" s="587"/>
      <c r="AJ261" s="587"/>
      <c r="AK261" s="587"/>
      <c r="AL261" s="587"/>
      <c r="AM261" s="587"/>
      <c r="AN261" s="587"/>
      <c r="AO261" s="587"/>
      <c r="AP261" s="587"/>
      <c r="AQ261" s="587"/>
      <c r="AR261" s="587"/>
      <c r="AS261" s="587"/>
      <c r="AT261" s="587"/>
      <c r="AU261" s="587"/>
      <c r="AV261" s="587"/>
      <c r="AW261" s="587"/>
      <c r="AX261" s="587"/>
      <c r="AY261" s="587"/>
      <c r="BA261" s="1968" t="s">
        <v>73</v>
      </c>
      <c r="BB261" s="293" t="s">
        <v>49</v>
      </c>
      <c r="BC261" s="1003" t="s">
        <v>35</v>
      </c>
      <c r="BD261" s="1022" t="s">
        <v>35</v>
      </c>
      <c r="BE261" s="1022" t="s">
        <v>35</v>
      </c>
      <c r="BF261" s="1022" t="s">
        <v>35</v>
      </c>
      <c r="BG261" s="1042" t="s">
        <v>35</v>
      </c>
      <c r="BH261" s="1062" t="s">
        <v>35</v>
      </c>
      <c r="BI261" s="1022" t="s">
        <v>35</v>
      </c>
      <c r="BJ261" s="1022" t="s">
        <v>35</v>
      </c>
      <c r="BK261" s="1022" t="s">
        <v>35</v>
      </c>
      <c r="BL261" s="1042" t="s">
        <v>35</v>
      </c>
      <c r="BM261" s="1062" t="s">
        <v>35</v>
      </c>
      <c r="BN261" s="1022" t="s">
        <v>35</v>
      </c>
      <c r="BO261" s="1022" t="s">
        <v>35</v>
      </c>
      <c r="BP261" s="1022" t="s">
        <v>35</v>
      </c>
      <c r="BQ261" s="1042" t="s">
        <v>35</v>
      </c>
    </row>
    <row r="262" s="399" customFormat="true" ht="15" customHeight="true" x14ac:dyDescent="0.2">
      <c r="B262" s="1682"/>
      <c r="R262" s="587"/>
      <c r="S262" s="587"/>
      <c r="T262" s="587"/>
      <c r="U262" s="587"/>
      <c r="V262" s="587"/>
      <c r="W262" s="587"/>
      <c r="X262" s="587"/>
      <c r="Y262" s="587"/>
      <c r="Z262" s="587"/>
      <c r="AA262" s="587"/>
      <c r="AB262" s="587"/>
      <c r="AC262" s="587"/>
      <c r="AD262" s="587"/>
      <c r="AE262" s="587"/>
      <c r="AF262" s="587"/>
      <c r="AG262" s="587"/>
      <c r="AH262" s="587"/>
      <c r="AI262" s="587"/>
      <c r="AJ262" s="587"/>
      <c r="AK262" s="587"/>
      <c r="AL262" s="587"/>
      <c r="AM262" s="587"/>
      <c r="AN262" s="587"/>
      <c r="AO262" s="587"/>
      <c r="AP262" s="587"/>
      <c r="AQ262" s="587"/>
      <c r="AR262" s="587"/>
      <c r="AS262" s="587"/>
      <c r="AT262" s="587"/>
      <c r="AU262" s="587"/>
      <c r="AV262" s="587"/>
      <c r="AW262" s="587"/>
      <c r="AX262" s="587"/>
      <c r="AY262" s="587"/>
      <c r="BA262" s="1940"/>
      <c r="BB262" s="294" t="s">
        <v>48</v>
      </c>
      <c r="BC262" s="1004" t="s">
        <v>35</v>
      </c>
      <c r="BD262" s="1023" t="s">
        <v>35</v>
      </c>
      <c r="BE262" s="1023" t="s">
        <v>35</v>
      </c>
      <c r="BF262" s="1023" t="s">
        <v>35</v>
      </c>
      <c r="BG262" s="1043" t="s">
        <v>35</v>
      </c>
      <c r="BH262" s="1063" t="s">
        <v>35</v>
      </c>
      <c r="BI262" s="1023" t="s">
        <v>35</v>
      </c>
      <c r="BJ262" s="1023" t="s">
        <v>35</v>
      </c>
      <c r="BK262" s="1023" t="s">
        <v>35</v>
      </c>
      <c r="BL262" s="1043" t="s">
        <v>35</v>
      </c>
      <c r="BM262" s="1063" t="s">
        <v>35</v>
      </c>
      <c r="BN262" s="1023" t="s">
        <v>35</v>
      </c>
      <c r="BO262" s="1023" t="s">
        <v>35</v>
      </c>
      <c r="BP262" s="1023" t="s">
        <v>35</v>
      </c>
      <c r="BQ262" s="1043" t="s">
        <v>35</v>
      </c>
    </row>
    <row r="263" s="399" customFormat="true" ht="15" customHeight="true" x14ac:dyDescent="0.2">
      <c r="B263" s="1682"/>
      <c r="R263" s="587"/>
      <c r="S263" s="587"/>
      <c r="T263" s="587"/>
      <c r="U263" s="587"/>
      <c r="V263" s="587"/>
      <c r="W263" s="587"/>
      <c r="X263" s="587"/>
      <c r="Y263" s="587"/>
      <c r="Z263" s="587"/>
      <c r="AA263" s="587"/>
      <c r="AB263" s="587"/>
      <c r="AC263" s="587"/>
      <c r="AD263" s="587"/>
      <c r="AE263" s="587"/>
      <c r="AF263" s="587"/>
      <c r="AG263" s="587"/>
      <c r="AH263" s="587"/>
      <c r="AI263" s="587"/>
      <c r="AJ263" s="587"/>
      <c r="AK263" s="587"/>
      <c r="AL263" s="587"/>
      <c r="AM263" s="587"/>
      <c r="AN263" s="587"/>
      <c r="AO263" s="587"/>
      <c r="AP263" s="587"/>
      <c r="AQ263" s="587"/>
      <c r="AR263" s="587"/>
      <c r="AS263" s="587"/>
      <c r="AT263" s="587"/>
      <c r="AU263" s="587"/>
      <c r="AV263" s="587"/>
      <c r="AW263" s="587"/>
      <c r="AX263" s="587"/>
      <c r="AY263" s="587"/>
      <c r="BA263" s="1940"/>
      <c r="BB263" s="294" t="s">
        <v>112</v>
      </c>
      <c r="BC263" s="1004" t="s">
        <v>35</v>
      </c>
      <c r="BD263" s="1023" t="s">
        <v>35</v>
      </c>
      <c r="BE263" s="1023" t="s">
        <v>35</v>
      </c>
      <c r="BF263" s="1023" t="s">
        <v>35</v>
      </c>
      <c r="BG263" s="1043" t="s">
        <v>35</v>
      </c>
      <c r="BH263" s="1063" t="s">
        <v>35</v>
      </c>
      <c r="BI263" s="1023" t="s">
        <v>35</v>
      </c>
      <c r="BJ263" s="1023" t="s">
        <v>35</v>
      </c>
      <c r="BK263" s="1023" t="s">
        <v>35</v>
      </c>
      <c r="BL263" s="1043" t="s">
        <v>35</v>
      </c>
      <c r="BM263" s="1063" t="s">
        <v>35</v>
      </c>
      <c r="BN263" s="1023" t="s">
        <v>35</v>
      </c>
      <c r="BO263" s="1023" t="s">
        <v>35</v>
      </c>
      <c r="BP263" s="1023" t="s">
        <v>35</v>
      </c>
      <c r="BQ263" s="1043" t="s">
        <v>35</v>
      </c>
    </row>
    <row r="264" s="399" customFormat="true" ht="15" customHeight="true" x14ac:dyDescent="0.2">
      <c r="B264" s="1682"/>
      <c r="R264" s="587"/>
      <c r="S264" s="587"/>
      <c r="T264" s="587"/>
      <c r="U264" s="587"/>
      <c r="V264" s="587"/>
      <c r="W264" s="587"/>
      <c r="X264" s="587"/>
      <c r="Y264" s="587"/>
      <c r="Z264" s="587"/>
      <c r="AA264" s="587"/>
      <c r="AB264" s="587"/>
      <c r="AC264" s="587"/>
      <c r="AD264" s="587"/>
      <c r="AE264" s="587"/>
      <c r="AF264" s="587"/>
      <c r="AG264" s="587"/>
      <c r="AH264" s="587"/>
      <c r="AI264" s="587"/>
      <c r="AJ264" s="587"/>
      <c r="AK264" s="587"/>
      <c r="AL264" s="587"/>
      <c r="AM264" s="587"/>
      <c r="AN264" s="587"/>
      <c r="AO264" s="587"/>
      <c r="AP264" s="587"/>
      <c r="AQ264" s="587"/>
      <c r="AR264" s="587"/>
      <c r="AS264" s="587"/>
      <c r="AT264" s="587"/>
      <c r="AU264" s="587"/>
      <c r="AV264" s="587"/>
      <c r="AW264" s="587"/>
      <c r="AX264" s="587"/>
      <c r="AY264" s="587"/>
      <c r="BA264" s="1940" t="s">
        <v>74</v>
      </c>
      <c r="BB264" s="294" t="s">
        <v>88</v>
      </c>
      <c r="BC264" s="1004" t="s">
        <v>35</v>
      </c>
      <c r="BD264" s="1023" t="s">
        <v>35</v>
      </c>
      <c r="BE264" s="1023" t="s">
        <v>35</v>
      </c>
      <c r="BF264" s="1023" t="s">
        <v>35</v>
      </c>
      <c r="BG264" s="1043" t="s">
        <v>35</v>
      </c>
      <c r="BH264" s="1063" t="s">
        <v>35</v>
      </c>
      <c r="BI264" s="1023" t="s">
        <v>35</v>
      </c>
      <c r="BJ264" s="1023" t="s">
        <v>35</v>
      </c>
      <c r="BK264" s="1023" t="s">
        <v>35</v>
      </c>
      <c r="BL264" s="1043" t="s">
        <v>35</v>
      </c>
      <c r="BM264" s="1063" t="s">
        <v>35</v>
      </c>
      <c r="BN264" s="1023" t="s">
        <v>35</v>
      </c>
      <c r="BO264" s="1023" t="s">
        <v>35</v>
      </c>
      <c r="BP264" s="1023" t="s">
        <v>35</v>
      </c>
      <c r="BQ264" s="1043" t="s">
        <v>35</v>
      </c>
    </row>
    <row r="265" s="399" customFormat="true" ht="15" customHeight="true" x14ac:dyDescent="0.2">
      <c r="B265" s="1682"/>
      <c r="R265" s="587"/>
      <c r="S265" s="587"/>
      <c r="T265" s="587"/>
      <c r="U265" s="587"/>
      <c r="V265" s="587"/>
      <c r="W265" s="587"/>
      <c r="X265" s="587"/>
      <c r="Y265" s="587"/>
      <c r="Z265" s="587"/>
      <c r="AA265" s="587"/>
      <c r="AB265" s="587"/>
      <c r="AC265" s="587"/>
      <c r="AD265" s="587"/>
      <c r="AE265" s="587"/>
      <c r="AF265" s="587"/>
      <c r="AG265" s="587"/>
      <c r="AH265" s="587"/>
      <c r="AI265" s="587"/>
      <c r="AJ265" s="587"/>
      <c r="AK265" s="587"/>
      <c r="AL265" s="587"/>
      <c r="AM265" s="587"/>
      <c r="AN265" s="587"/>
      <c r="AO265" s="587"/>
      <c r="AP265" s="587"/>
      <c r="AQ265" s="587"/>
      <c r="AR265" s="587"/>
      <c r="AS265" s="587"/>
      <c r="AT265" s="587"/>
      <c r="AU265" s="587"/>
      <c r="AV265" s="587"/>
      <c r="AW265" s="587"/>
      <c r="AX265" s="587"/>
      <c r="AY265" s="587"/>
      <c r="BA265" s="1940"/>
      <c r="BB265" s="294" t="s">
        <v>89</v>
      </c>
      <c r="BC265" s="1004" t="s">
        <v>35</v>
      </c>
      <c r="BD265" s="1023" t="s">
        <v>35</v>
      </c>
      <c r="BE265" s="1023" t="s">
        <v>35</v>
      </c>
      <c r="BF265" s="1023" t="s">
        <v>35</v>
      </c>
      <c r="BG265" s="1043" t="s">
        <v>35</v>
      </c>
      <c r="BH265" s="1063" t="s">
        <v>35</v>
      </c>
      <c r="BI265" s="1023" t="s">
        <v>35</v>
      </c>
      <c r="BJ265" s="1023" t="s">
        <v>35</v>
      </c>
      <c r="BK265" s="1023" t="s">
        <v>35</v>
      </c>
      <c r="BL265" s="1043" t="s">
        <v>35</v>
      </c>
      <c r="BM265" s="1063" t="s">
        <v>35</v>
      </c>
      <c r="BN265" s="1023" t="s">
        <v>35</v>
      </c>
      <c r="BO265" s="1023" t="s">
        <v>35</v>
      </c>
      <c r="BP265" s="1023" t="s">
        <v>35</v>
      </c>
      <c r="BQ265" s="1043" t="s">
        <v>35</v>
      </c>
    </row>
    <row r="266" s="399" customFormat="true" ht="15" customHeight="true" x14ac:dyDescent="0.2">
      <c r="B266" s="1682"/>
      <c r="R266" s="587"/>
      <c r="S266" s="587"/>
      <c r="T266" s="587"/>
      <c r="U266" s="587"/>
      <c r="V266" s="587"/>
      <c r="W266" s="587"/>
      <c r="X266" s="587"/>
      <c r="Y266" s="587"/>
      <c r="Z266" s="587"/>
      <c r="AA266" s="587"/>
      <c r="AB266" s="587"/>
      <c r="AC266" s="587"/>
      <c r="AD266" s="587"/>
      <c r="AE266" s="587"/>
      <c r="AF266" s="587"/>
      <c r="AG266" s="587"/>
      <c r="AH266" s="587"/>
      <c r="AI266" s="587"/>
      <c r="AJ266" s="587"/>
      <c r="AK266" s="587"/>
      <c r="AL266" s="587"/>
      <c r="AM266" s="587"/>
      <c r="AN266" s="587"/>
      <c r="AO266" s="587"/>
      <c r="AP266" s="587"/>
      <c r="AQ266" s="587"/>
      <c r="AR266" s="587"/>
      <c r="AS266" s="587"/>
      <c r="AT266" s="587"/>
      <c r="AU266" s="587"/>
      <c r="AV266" s="587"/>
      <c r="AW266" s="587"/>
      <c r="AX266" s="587"/>
      <c r="AY266" s="587"/>
      <c r="BA266" s="1940"/>
      <c r="BB266" s="294" t="s">
        <v>90</v>
      </c>
      <c r="BC266" s="1004" t="s">
        <v>35</v>
      </c>
      <c r="BD266" s="1023" t="s">
        <v>35</v>
      </c>
      <c r="BE266" s="1023" t="s">
        <v>35</v>
      </c>
      <c r="BF266" s="1023" t="s">
        <v>35</v>
      </c>
      <c r="BG266" s="1043" t="s">
        <v>35</v>
      </c>
      <c r="BH266" s="1063" t="s">
        <v>35</v>
      </c>
      <c r="BI266" s="1023" t="s">
        <v>35</v>
      </c>
      <c r="BJ266" s="1023" t="s">
        <v>35</v>
      </c>
      <c r="BK266" s="1023" t="s">
        <v>35</v>
      </c>
      <c r="BL266" s="1043" t="s">
        <v>35</v>
      </c>
      <c r="BM266" s="1063" t="s">
        <v>35</v>
      </c>
      <c r="BN266" s="1023" t="s">
        <v>35</v>
      </c>
      <c r="BO266" s="1023" t="s">
        <v>35</v>
      </c>
      <c r="BP266" s="1023" t="s">
        <v>35</v>
      </c>
      <c r="BQ266" s="1043" t="s">
        <v>35</v>
      </c>
    </row>
    <row r="267" s="399" customFormat="true" ht="15" customHeight="true" x14ac:dyDescent="0.2">
      <c r="B267" s="1682"/>
      <c r="R267" s="587"/>
      <c r="S267" s="587"/>
      <c r="T267" s="587"/>
      <c r="U267" s="587"/>
      <c r="V267" s="587"/>
      <c r="W267" s="587"/>
      <c r="X267" s="587"/>
      <c r="Y267" s="587"/>
      <c r="Z267" s="587"/>
      <c r="AA267" s="587"/>
      <c r="AB267" s="587"/>
      <c r="AC267" s="587"/>
      <c r="AD267" s="587"/>
      <c r="AE267" s="587"/>
      <c r="AF267" s="587"/>
      <c r="AG267" s="587"/>
      <c r="AH267" s="587"/>
      <c r="AI267" s="587"/>
      <c r="AJ267" s="587"/>
      <c r="AK267" s="587"/>
      <c r="AL267" s="587"/>
      <c r="AM267" s="587"/>
      <c r="AN267" s="587"/>
      <c r="AO267" s="587"/>
      <c r="AP267" s="587"/>
      <c r="AQ267" s="587"/>
      <c r="AR267" s="587"/>
      <c r="AS267" s="587"/>
      <c r="AT267" s="587"/>
      <c r="AU267" s="587"/>
      <c r="AV267" s="587"/>
      <c r="AW267" s="587"/>
      <c r="AX267" s="587"/>
      <c r="AY267" s="587"/>
      <c r="BA267" s="1940"/>
      <c r="BB267" s="294" t="s">
        <v>112</v>
      </c>
      <c r="BC267" s="1004" t="s">
        <v>35</v>
      </c>
      <c r="BD267" s="1023" t="s">
        <v>35</v>
      </c>
      <c r="BE267" s="1023" t="s">
        <v>35</v>
      </c>
      <c r="BF267" s="1023" t="s">
        <v>35</v>
      </c>
      <c r="BG267" s="1043" t="s">
        <v>35</v>
      </c>
      <c r="BH267" s="1063" t="s">
        <v>35</v>
      </c>
      <c r="BI267" s="1023" t="s">
        <v>35</v>
      </c>
      <c r="BJ267" s="1023" t="s">
        <v>35</v>
      </c>
      <c r="BK267" s="1023" t="s">
        <v>35</v>
      </c>
      <c r="BL267" s="1043" t="s">
        <v>35</v>
      </c>
      <c r="BM267" s="1063" t="s">
        <v>35</v>
      </c>
      <c r="BN267" s="1023" t="s">
        <v>35</v>
      </c>
      <c r="BO267" s="1023" t="s">
        <v>35</v>
      </c>
      <c r="BP267" s="1023" t="s">
        <v>35</v>
      </c>
      <c r="BQ267" s="1043" t="s">
        <v>35</v>
      </c>
    </row>
    <row r="268" s="399" customFormat="true" ht="15" customHeight="true" x14ac:dyDescent="0.2">
      <c r="B268" s="1682"/>
      <c r="R268" s="587"/>
      <c r="S268" s="587"/>
      <c r="T268" s="587"/>
      <c r="U268" s="587"/>
      <c r="V268" s="587"/>
      <c r="W268" s="587"/>
      <c r="X268" s="587"/>
      <c r="Y268" s="587"/>
      <c r="Z268" s="587"/>
      <c r="AA268" s="587"/>
      <c r="AB268" s="587"/>
      <c r="AC268" s="587"/>
      <c r="AD268" s="587"/>
      <c r="AE268" s="587"/>
      <c r="AF268" s="587"/>
      <c r="AG268" s="587"/>
      <c r="AH268" s="587"/>
      <c r="AI268" s="587"/>
      <c r="AJ268" s="587"/>
      <c r="AK268" s="587"/>
      <c r="AL268" s="587"/>
      <c r="AM268" s="587"/>
      <c r="AN268" s="587"/>
      <c r="AO268" s="587"/>
      <c r="AP268" s="587"/>
      <c r="AQ268" s="587"/>
      <c r="AR268" s="587"/>
      <c r="AS268" s="587"/>
      <c r="AT268" s="587"/>
      <c r="AU268" s="587"/>
      <c r="AV268" s="587"/>
      <c r="AW268" s="587"/>
      <c r="AX268" s="587"/>
      <c r="AY268" s="587"/>
      <c r="BA268" s="1940" t="s">
        <v>115</v>
      </c>
      <c r="BB268" s="294" t="s">
        <v>88</v>
      </c>
      <c r="BC268" s="1004" t="s">
        <v>35</v>
      </c>
      <c r="BD268" s="1023" t="s">
        <v>35</v>
      </c>
      <c r="BE268" s="1023" t="s">
        <v>35</v>
      </c>
      <c r="BF268" s="1023" t="s">
        <v>35</v>
      </c>
      <c r="BG268" s="1043" t="s">
        <v>35</v>
      </c>
      <c r="BH268" s="1063" t="s">
        <v>35</v>
      </c>
      <c r="BI268" s="1023" t="s">
        <v>35</v>
      </c>
      <c r="BJ268" s="1023" t="s">
        <v>35</v>
      </c>
      <c r="BK268" s="1023" t="s">
        <v>35</v>
      </c>
      <c r="BL268" s="1043" t="s">
        <v>35</v>
      </c>
      <c r="BM268" s="1063" t="s">
        <v>35</v>
      </c>
      <c r="BN268" s="1023" t="s">
        <v>35</v>
      </c>
      <c r="BO268" s="1023" t="s">
        <v>35</v>
      </c>
      <c r="BP268" s="1023" t="s">
        <v>35</v>
      </c>
      <c r="BQ268" s="1043" t="s">
        <v>35</v>
      </c>
    </row>
    <row r="269" s="399" customFormat="true" ht="15" customHeight="true" x14ac:dyDescent="0.2">
      <c r="B269" s="1682"/>
      <c r="R269" s="587"/>
      <c r="S269" s="587"/>
      <c r="T269" s="587"/>
      <c r="U269" s="587"/>
      <c r="V269" s="587"/>
      <c r="W269" s="587"/>
      <c r="X269" s="587"/>
      <c r="Y269" s="587"/>
      <c r="Z269" s="587"/>
      <c r="AA269" s="587"/>
      <c r="AB269" s="587"/>
      <c r="AC269" s="587"/>
      <c r="AD269" s="587"/>
      <c r="AE269" s="587"/>
      <c r="AF269" s="587"/>
      <c r="AG269" s="587"/>
      <c r="AH269" s="587"/>
      <c r="AI269" s="587"/>
      <c r="AJ269" s="587"/>
      <c r="AK269" s="587"/>
      <c r="AL269" s="587"/>
      <c r="AM269" s="587"/>
      <c r="AN269" s="587"/>
      <c r="AO269" s="587"/>
      <c r="AP269" s="587"/>
      <c r="AQ269" s="587"/>
      <c r="AR269" s="587"/>
      <c r="AS269" s="587"/>
      <c r="AT269" s="587"/>
      <c r="AU269" s="587"/>
      <c r="AV269" s="587"/>
      <c r="AW269" s="587"/>
      <c r="AX269" s="587"/>
      <c r="AY269" s="587"/>
      <c r="BA269" s="1940"/>
      <c r="BB269" s="294" t="s">
        <v>89</v>
      </c>
      <c r="BC269" s="1004" t="s">
        <v>35</v>
      </c>
      <c r="BD269" s="1023" t="s">
        <v>35</v>
      </c>
      <c r="BE269" s="1023" t="s">
        <v>35</v>
      </c>
      <c r="BF269" s="1023" t="s">
        <v>35</v>
      </c>
      <c r="BG269" s="1043" t="s">
        <v>35</v>
      </c>
      <c r="BH269" s="1063" t="s">
        <v>35</v>
      </c>
      <c r="BI269" s="1023" t="s">
        <v>35</v>
      </c>
      <c r="BJ269" s="1023" t="s">
        <v>35</v>
      </c>
      <c r="BK269" s="1023" t="s">
        <v>35</v>
      </c>
      <c r="BL269" s="1043" t="s">
        <v>35</v>
      </c>
      <c r="BM269" s="1063" t="s">
        <v>35</v>
      </c>
      <c r="BN269" s="1023" t="s">
        <v>35</v>
      </c>
      <c r="BO269" s="1023" t="s">
        <v>35</v>
      </c>
      <c r="BP269" s="1023" t="s">
        <v>35</v>
      </c>
      <c r="BQ269" s="1043" t="s">
        <v>35</v>
      </c>
    </row>
    <row r="270" s="399" customFormat="true" ht="15" customHeight="true" x14ac:dyDescent="0.2">
      <c r="B270" s="1682"/>
      <c r="R270" s="587"/>
      <c r="S270" s="587"/>
      <c r="T270" s="587"/>
      <c r="U270" s="587"/>
      <c r="V270" s="587"/>
      <c r="W270" s="587"/>
      <c r="X270" s="587"/>
      <c r="Y270" s="587"/>
      <c r="Z270" s="587"/>
      <c r="AA270" s="587"/>
      <c r="AB270" s="587"/>
      <c r="AC270" s="587"/>
      <c r="AD270" s="587"/>
      <c r="AE270" s="587"/>
      <c r="AF270" s="587"/>
      <c r="AG270" s="587"/>
      <c r="AH270" s="587"/>
      <c r="AI270" s="587"/>
      <c r="AJ270" s="587"/>
      <c r="AK270" s="587"/>
      <c r="AL270" s="587"/>
      <c r="AM270" s="587"/>
      <c r="AN270" s="587"/>
      <c r="AO270" s="587"/>
      <c r="AP270" s="587"/>
      <c r="AQ270" s="587"/>
      <c r="AR270" s="587"/>
      <c r="AS270" s="587"/>
      <c r="AT270" s="587"/>
      <c r="AU270" s="587"/>
      <c r="AV270" s="587"/>
      <c r="AW270" s="587"/>
      <c r="AX270" s="587"/>
      <c r="AY270" s="587"/>
      <c r="BA270" s="1940"/>
      <c r="BB270" s="294" t="s">
        <v>90</v>
      </c>
      <c r="BC270" s="1004" t="s">
        <v>35</v>
      </c>
      <c r="BD270" s="1023" t="s">
        <v>35</v>
      </c>
      <c r="BE270" s="1023" t="s">
        <v>35</v>
      </c>
      <c r="BF270" s="1023" t="s">
        <v>35</v>
      </c>
      <c r="BG270" s="1043" t="s">
        <v>35</v>
      </c>
      <c r="BH270" s="1063" t="s">
        <v>35</v>
      </c>
      <c r="BI270" s="1023" t="s">
        <v>35</v>
      </c>
      <c r="BJ270" s="1023" t="s">
        <v>35</v>
      </c>
      <c r="BK270" s="1023" t="s">
        <v>35</v>
      </c>
      <c r="BL270" s="1043" t="s">
        <v>35</v>
      </c>
      <c r="BM270" s="1063" t="s">
        <v>35</v>
      </c>
      <c r="BN270" s="1023" t="s">
        <v>35</v>
      </c>
      <c r="BO270" s="1023" t="s">
        <v>35</v>
      </c>
      <c r="BP270" s="1023" t="s">
        <v>35</v>
      </c>
      <c r="BQ270" s="1043" t="s">
        <v>35</v>
      </c>
    </row>
    <row r="271" s="399" customFormat="true" ht="15" customHeight="true" x14ac:dyDescent="0.2">
      <c r="B271" s="1682"/>
      <c r="R271" s="587"/>
      <c r="S271" s="587"/>
      <c r="T271" s="587"/>
      <c r="U271" s="587"/>
      <c r="V271" s="587"/>
      <c r="W271" s="587"/>
      <c r="X271" s="587"/>
      <c r="Y271" s="587"/>
      <c r="Z271" s="587"/>
      <c r="AA271" s="587"/>
      <c r="AB271" s="587"/>
      <c r="AC271" s="587"/>
      <c r="AD271" s="587"/>
      <c r="AE271" s="587"/>
      <c r="AF271" s="587"/>
      <c r="AG271" s="587"/>
      <c r="AH271" s="587"/>
      <c r="AI271" s="587"/>
      <c r="AJ271" s="587"/>
      <c r="AK271" s="587"/>
      <c r="AL271" s="587"/>
      <c r="AM271" s="587"/>
      <c r="AN271" s="587"/>
      <c r="AO271" s="587"/>
      <c r="AP271" s="587"/>
      <c r="AQ271" s="587"/>
      <c r="AR271" s="587"/>
      <c r="AS271" s="587"/>
      <c r="AT271" s="587"/>
      <c r="AU271" s="587"/>
      <c r="AV271" s="587"/>
      <c r="AW271" s="587"/>
      <c r="AX271" s="587"/>
      <c r="AY271" s="587"/>
      <c r="BA271" s="1940" t="s">
        <v>75</v>
      </c>
      <c r="BB271" s="294" t="s">
        <v>49</v>
      </c>
      <c r="BC271" s="1004" t="s">
        <v>35</v>
      </c>
      <c r="BD271" s="1024" t="s">
        <v>35</v>
      </c>
      <c r="BE271" s="1024" t="s">
        <v>35</v>
      </c>
      <c r="BF271" s="1024" t="s">
        <v>35</v>
      </c>
      <c r="BG271" s="1044" t="s">
        <v>35</v>
      </c>
      <c r="BH271" s="1004" t="s">
        <v>35</v>
      </c>
      <c r="BI271" s="1024" t="s">
        <v>35</v>
      </c>
      <c r="BJ271" s="1024" t="s">
        <v>35</v>
      </c>
      <c r="BK271" s="1024" t="s">
        <v>35</v>
      </c>
      <c r="BL271" s="1044" t="s">
        <v>35</v>
      </c>
      <c r="BM271" s="1004" t="s">
        <v>35</v>
      </c>
      <c r="BN271" s="1024" t="s">
        <v>35</v>
      </c>
      <c r="BO271" s="1024" t="s">
        <v>35</v>
      </c>
      <c r="BP271" s="1024" t="s">
        <v>35</v>
      </c>
      <c r="BQ271" s="1044" t="s">
        <v>35</v>
      </c>
    </row>
    <row r="272" s="399" customFormat="true" ht="15" customHeight="true" x14ac:dyDescent="0.2">
      <c r="B272" s="1682"/>
      <c r="R272" s="587"/>
      <c r="S272" s="587"/>
      <c r="T272" s="587"/>
      <c r="U272" s="587"/>
      <c r="V272" s="587"/>
      <c r="W272" s="587"/>
      <c r="X272" s="587"/>
      <c r="Y272" s="587"/>
      <c r="Z272" s="587"/>
      <c r="AA272" s="587"/>
      <c r="AB272" s="587"/>
      <c r="AC272" s="587"/>
      <c r="AD272" s="587"/>
      <c r="AE272" s="587"/>
      <c r="AF272" s="587"/>
      <c r="AG272" s="587"/>
      <c r="AH272" s="587"/>
      <c r="AI272" s="587"/>
      <c r="AJ272" s="587"/>
      <c r="AK272" s="587"/>
      <c r="AL272" s="587"/>
      <c r="AM272" s="587"/>
      <c r="AN272" s="587"/>
      <c r="AO272" s="587"/>
      <c r="AP272" s="587"/>
      <c r="AQ272" s="587"/>
      <c r="AR272" s="587"/>
      <c r="AS272" s="587"/>
      <c r="AT272" s="587"/>
      <c r="AU272" s="587"/>
      <c r="AV272" s="587"/>
      <c r="AW272" s="587"/>
      <c r="AX272" s="587"/>
      <c r="AY272" s="587"/>
      <c r="BA272" s="1940"/>
      <c r="BB272" s="294" t="s">
        <v>48</v>
      </c>
      <c r="BC272" s="1004" t="s">
        <v>35</v>
      </c>
      <c r="BD272" s="1024" t="s">
        <v>35</v>
      </c>
      <c r="BE272" s="1024" t="s">
        <v>35</v>
      </c>
      <c r="BF272" s="1024" t="s">
        <v>35</v>
      </c>
      <c r="BG272" s="1044" t="s">
        <v>35</v>
      </c>
      <c r="BH272" s="1004" t="s">
        <v>35</v>
      </c>
      <c r="BI272" s="1024" t="s">
        <v>35</v>
      </c>
      <c r="BJ272" s="1024" t="s">
        <v>35</v>
      </c>
      <c r="BK272" s="1024" t="s">
        <v>35</v>
      </c>
      <c r="BL272" s="1044" t="s">
        <v>35</v>
      </c>
      <c r="BM272" s="1004" t="s">
        <v>35</v>
      </c>
      <c r="BN272" s="1024" t="s">
        <v>35</v>
      </c>
      <c r="BO272" s="1024" t="s">
        <v>35</v>
      </c>
      <c r="BP272" s="1024" t="s">
        <v>35</v>
      </c>
      <c r="BQ272" s="1044" t="s">
        <v>35</v>
      </c>
    </row>
    <row r="273" s="399" customFormat="true" ht="15" customHeight="true" x14ac:dyDescent="0.2">
      <c r="B273" s="1682"/>
      <c r="R273" s="587"/>
      <c r="S273" s="587"/>
      <c r="T273" s="587"/>
      <c r="U273" s="587"/>
      <c r="V273" s="587"/>
      <c r="W273" s="587"/>
      <c r="X273" s="587"/>
      <c r="Y273" s="587"/>
      <c r="Z273" s="587"/>
      <c r="AA273" s="587"/>
      <c r="AB273" s="587"/>
      <c r="AC273" s="587"/>
      <c r="AD273" s="587"/>
      <c r="AE273" s="587"/>
      <c r="AF273" s="587"/>
      <c r="AG273" s="587"/>
      <c r="AH273" s="587"/>
      <c r="AI273" s="587"/>
      <c r="AJ273" s="587"/>
      <c r="AK273" s="587"/>
      <c r="AL273" s="587"/>
      <c r="AM273" s="587"/>
      <c r="AN273" s="587"/>
      <c r="AO273" s="587"/>
      <c r="AP273" s="587"/>
      <c r="AQ273" s="587"/>
      <c r="AR273" s="587"/>
      <c r="AS273" s="587"/>
      <c r="AT273" s="587"/>
      <c r="AU273" s="587"/>
      <c r="AV273" s="587"/>
      <c r="AW273" s="587"/>
      <c r="AX273" s="587"/>
      <c r="AY273" s="587"/>
      <c r="BA273" s="1940"/>
      <c r="BB273" s="294" t="s">
        <v>112</v>
      </c>
      <c r="BC273" s="1004" t="s">
        <v>35</v>
      </c>
      <c r="BD273" s="1024" t="s">
        <v>35</v>
      </c>
      <c r="BE273" s="1024" t="s">
        <v>35</v>
      </c>
      <c r="BF273" s="1024" t="s">
        <v>35</v>
      </c>
      <c r="BG273" s="1044" t="s">
        <v>35</v>
      </c>
      <c r="BH273" s="1004" t="s">
        <v>35</v>
      </c>
      <c r="BI273" s="1024" t="s">
        <v>35</v>
      </c>
      <c r="BJ273" s="1024" t="s">
        <v>35</v>
      </c>
      <c r="BK273" s="1024" t="s">
        <v>35</v>
      </c>
      <c r="BL273" s="1044" t="s">
        <v>35</v>
      </c>
      <c r="BM273" s="1004" t="s">
        <v>35</v>
      </c>
      <c r="BN273" s="1024" t="s">
        <v>35</v>
      </c>
      <c r="BO273" s="1024" t="s">
        <v>35</v>
      </c>
      <c r="BP273" s="1024" t="s">
        <v>35</v>
      </c>
      <c r="BQ273" s="1044" t="s">
        <v>35</v>
      </c>
    </row>
    <row r="274" s="399" customFormat="true" ht="15" customHeight="true" x14ac:dyDescent="0.2">
      <c r="B274" s="1682"/>
      <c r="R274" s="587"/>
      <c r="S274" s="587"/>
      <c r="T274" s="587"/>
      <c r="U274" s="587"/>
      <c r="V274" s="587"/>
      <c r="W274" s="587"/>
      <c r="X274" s="587"/>
      <c r="Y274" s="587"/>
      <c r="Z274" s="587"/>
      <c r="AA274" s="587"/>
      <c r="AB274" s="587"/>
      <c r="AC274" s="587"/>
      <c r="AD274" s="587"/>
      <c r="AE274" s="587"/>
      <c r="AF274" s="587"/>
      <c r="AG274" s="587"/>
      <c r="AH274" s="587"/>
      <c r="AI274" s="587"/>
      <c r="AJ274" s="587"/>
      <c r="AK274" s="587"/>
      <c r="AL274" s="587"/>
      <c r="AM274" s="587"/>
      <c r="AN274" s="587"/>
      <c r="AO274" s="587"/>
      <c r="AP274" s="587"/>
      <c r="AQ274" s="587"/>
      <c r="AR274" s="587"/>
      <c r="AS274" s="587"/>
      <c r="AT274" s="587"/>
      <c r="AU274" s="587"/>
      <c r="AV274" s="587"/>
      <c r="AW274" s="587"/>
      <c r="AX274" s="587"/>
      <c r="AY274" s="587"/>
      <c r="BA274" s="1940" t="s">
        <v>76</v>
      </c>
      <c r="BB274" s="294" t="s">
        <v>49</v>
      </c>
      <c r="BC274" s="1004" t="s">
        <v>35</v>
      </c>
      <c r="BD274" s="1023" t="s">
        <v>35</v>
      </c>
      <c r="BE274" s="1023" t="s">
        <v>35</v>
      </c>
      <c r="BF274" s="1023" t="s">
        <v>35</v>
      </c>
      <c r="BG274" s="1043" t="s">
        <v>35</v>
      </c>
      <c r="BH274" s="1063" t="s">
        <v>35</v>
      </c>
      <c r="BI274" s="1023" t="s">
        <v>35</v>
      </c>
      <c r="BJ274" s="1023" t="s">
        <v>35</v>
      </c>
      <c r="BK274" s="1023" t="s">
        <v>35</v>
      </c>
      <c r="BL274" s="1043" t="s">
        <v>35</v>
      </c>
      <c r="BM274" s="1063" t="s">
        <v>35</v>
      </c>
      <c r="BN274" s="1023" t="s">
        <v>35</v>
      </c>
      <c r="BO274" s="1023" t="s">
        <v>35</v>
      </c>
      <c r="BP274" s="1023" t="s">
        <v>35</v>
      </c>
      <c r="BQ274" s="1043" t="s">
        <v>35</v>
      </c>
    </row>
    <row r="275" s="399" customFormat="true" ht="15" customHeight="true" x14ac:dyDescent="0.2">
      <c r="B275" s="1682"/>
      <c r="R275" s="587"/>
      <c r="S275" s="587"/>
      <c r="T275" s="587"/>
      <c r="U275" s="587"/>
      <c r="V275" s="587"/>
      <c r="W275" s="587"/>
      <c r="X275" s="587"/>
      <c r="Y275" s="587"/>
      <c r="Z275" s="587"/>
      <c r="AA275" s="587"/>
      <c r="AB275" s="587"/>
      <c r="AC275" s="587"/>
      <c r="AD275" s="587"/>
      <c r="AE275" s="587"/>
      <c r="AF275" s="587"/>
      <c r="AG275" s="587"/>
      <c r="AH275" s="587"/>
      <c r="AI275" s="587"/>
      <c r="AJ275" s="587"/>
      <c r="AK275" s="587"/>
      <c r="AL275" s="587"/>
      <c r="AM275" s="587"/>
      <c r="AN275" s="587"/>
      <c r="AO275" s="587"/>
      <c r="AP275" s="587"/>
      <c r="AQ275" s="587"/>
      <c r="AR275" s="587"/>
      <c r="AS275" s="587"/>
      <c r="AT275" s="587"/>
      <c r="AU275" s="587"/>
      <c r="AV275" s="587"/>
      <c r="AW275" s="587"/>
      <c r="AX275" s="587"/>
      <c r="AY275" s="587"/>
      <c r="BA275" s="1940"/>
      <c r="BB275" s="294" t="s">
        <v>48</v>
      </c>
      <c r="BC275" s="1004" t="s">
        <v>35</v>
      </c>
      <c r="BD275" s="1023" t="s">
        <v>35</v>
      </c>
      <c r="BE275" s="1023" t="s">
        <v>35</v>
      </c>
      <c r="BF275" s="1023" t="s">
        <v>35</v>
      </c>
      <c r="BG275" s="1043" t="s">
        <v>35</v>
      </c>
      <c r="BH275" s="1063" t="s">
        <v>35</v>
      </c>
      <c r="BI275" s="1023" t="s">
        <v>35</v>
      </c>
      <c r="BJ275" s="1023" t="s">
        <v>35</v>
      </c>
      <c r="BK275" s="1023" t="s">
        <v>35</v>
      </c>
      <c r="BL275" s="1043" t="s">
        <v>35</v>
      </c>
      <c r="BM275" s="1063" t="s">
        <v>35</v>
      </c>
      <c r="BN275" s="1023" t="s">
        <v>35</v>
      </c>
      <c r="BO275" s="1023" t="s">
        <v>35</v>
      </c>
      <c r="BP275" s="1023" t="s">
        <v>35</v>
      </c>
      <c r="BQ275" s="1043" t="s">
        <v>35</v>
      </c>
    </row>
    <row r="276" s="399" customFormat="true" ht="15" customHeight="true" x14ac:dyDescent="0.2">
      <c r="B276" s="1682"/>
      <c r="R276" s="587"/>
      <c r="S276" s="587"/>
      <c r="T276" s="587"/>
      <c r="U276" s="587"/>
      <c r="V276" s="587"/>
      <c r="W276" s="587"/>
      <c r="X276" s="587"/>
      <c r="Y276" s="587"/>
      <c r="Z276" s="587"/>
      <c r="AA276" s="587"/>
      <c r="AB276" s="587"/>
      <c r="AC276" s="587"/>
      <c r="AD276" s="587"/>
      <c r="AE276" s="587"/>
      <c r="AF276" s="587"/>
      <c r="AG276" s="587"/>
      <c r="AH276" s="587"/>
      <c r="AI276" s="587"/>
      <c r="AJ276" s="587"/>
      <c r="AK276" s="587"/>
      <c r="AL276" s="587"/>
      <c r="AM276" s="587"/>
      <c r="AN276" s="587"/>
      <c r="AO276" s="587"/>
      <c r="AP276" s="587"/>
      <c r="AQ276" s="587"/>
      <c r="AR276" s="587"/>
      <c r="AS276" s="587"/>
      <c r="AT276" s="587"/>
      <c r="AU276" s="587"/>
      <c r="AV276" s="587"/>
      <c r="AW276" s="587"/>
      <c r="AX276" s="587"/>
      <c r="AY276" s="587"/>
      <c r="BA276" s="1940"/>
      <c r="BB276" s="294" t="s">
        <v>113</v>
      </c>
      <c r="BC276" s="1004" t="s">
        <v>35</v>
      </c>
      <c r="BD276" s="1023" t="s">
        <v>35</v>
      </c>
      <c r="BE276" s="1023" t="s">
        <v>35</v>
      </c>
      <c r="BF276" s="1023" t="s">
        <v>35</v>
      </c>
      <c r="BG276" s="1043" t="s">
        <v>35</v>
      </c>
      <c r="BH276" s="1063" t="s">
        <v>35</v>
      </c>
      <c r="BI276" s="1023" t="s">
        <v>35</v>
      </c>
      <c r="BJ276" s="1023" t="s">
        <v>35</v>
      </c>
      <c r="BK276" s="1023" t="s">
        <v>35</v>
      </c>
      <c r="BL276" s="1043" t="s">
        <v>35</v>
      </c>
      <c r="BM276" s="1063" t="s">
        <v>35</v>
      </c>
      <c r="BN276" s="1023" t="s">
        <v>35</v>
      </c>
      <c r="BO276" s="1023" t="s">
        <v>35</v>
      </c>
      <c r="BP276" s="1023" t="s">
        <v>35</v>
      </c>
      <c r="BQ276" s="1043" t="s">
        <v>35</v>
      </c>
    </row>
    <row r="277" s="399" customFormat="true" ht="15" customHeight="true" x14ac:dyDescent="0.2">
      <c r="B277" s="1682"/>
      <c r="R277" s="587"/>
      <c r="S277" s="587"/>
      <c r="T277" s="587"/>
      <c r="U277" s="587"/>
      <c r="V277" s="587"/>
      <c r="W277" s="587"/>
      <c r="X277" s="587"/>
      <c r="Y277" s="587"/>
      <c r="Z277" s="587"/>
      <c r="AA277" s="587"/>
      <c r="AB277" s="587"/>
      <c r="AC277" s="587"/>
      <c r="AD277" s="587"/>
      <c r="AE277" s="587"/>
      <c r="AF277" s="587"/>
      <c r="AG277" s="587"/>
      <c r="AH277" s="587"/>
      <c r="AI277" s="587"/>
      <c r="AJ277" s="587"/>
      <c r="AK277" s="587"/>
      <c r="AL277" s="587"/>
      <c r="AM277" s="587"/>
      <c r="AN277" s="587"/>
      <c r="AO277" s="587"/>
      <c r="AP277" s="587"/>
      <c r="AQ277" s="587"/>
      <c r="AR277" s="587"/>
      <c r="AS277" s="587"/>
      <c r="AT277" s="587"/>
      <c r="AU277" s="587"/>
      <c r="AV277" s="587"/>
      <c r="AW277" s="587"/>
      <c r="AX277" s="587"/>
      <c r="AY277" s="587"/>
      <c r="BA277" s="1940" t="s">
        <v>77</v>
      </c>
      <c r="BB277" s="294" t="s">
        <v>78</v>
      </c>
      <c r="BC277" s="1004" t="s">
        <v>35</v>
      </c>
      <c r="BD277" s="1023" t="s">
        <v>35</v>
      </c>
      <c r="BE277" s="1023" t="s">
        <v>35</v>
      </c>
      <c r="BF277" s="1023" t="s">
        <v>35</v>
      </c>
      <c r="BG277" s="1043" t="s">
        <v>35</v>
      </c>
      <c r="BH277" s="1063" t="s">
        <v>35</v>
      </c>
      <c r="BI277" s="1023" t="s">
        <v>35</v>
      </c>
      <c r="BJ277" s="1023" t="s">
        <v>35</v>
      </c>
      <c r="BK277" s="1023" t="s">
        <v>35</v>
      </c>
      <c r="BL277" s="1043" t="s">
        <v>35</v>
      </c>
      <c r="BM277" s="1063" t="s">
        <v>35</v>
      </c>
      <c r="BN277" s="1023" t="s">
        <v>35</v>
      </c>
      <c r="BO277" s="1023" t="s">
        <v>35</v>
      </c>
      <c r="BP277" s="1023" t="s">
        <v>35</v>
      </c>
      <c r="BQ277" s="1043" t="s">
        <v>35</v>
      </c>
    </row>
    <row r="278" s="399" customFormat="true" ht="15" customHeight="true" x14ac:dyDescent="0.2">
      <c r="B278" s="1682"/>
      <c r="R278" s="587"/>
      <c r="S278" s="587"/>
      <c r="T278" s="587"/>
      <c r="U278" s="587"/>
      <c r="V278" s="587"/>
      <c r="W278" s="587"/>
      <c r="X278" s="587"/>
      <c r="Y278" s="587"/>
      <c r="Z278" s="587"/>
      <c r="AA278" s="587"/>
      <c r="AB278" s="587"/>
      <c r="AC278" s="587"/>
      <c r="AD278" s="587"/>
      <c r="AE278" s="587"/>
      <c r="AF278" s="587"/>
      <c r="AG278" s="587"/>
      <c r="AH278" s="587"/>
      <c r="AI278" s="587"/>
      <c r="AJ278" s="587"/>
      <c r="AK278" s="587"/>
      <c r="AL278" s="587"/>
      <c r="AM278" s="587"/>
      <c r="AN278" s="587"/>
      <c r="AO278" s="587"/>
      <c r="AP278" s="587"/>
      <c r="AQ278" s="587"/>
      <c r="AR278" s="587"/>
      <c r="AS278" s="587"/>
      <c r="AT278" s="587"/>
      <c r="AU278" s="587"/>
      <c r="AV278" s="587"/>
      <c r="AW278" s="587"/>
      <c r="AX278" s="587"/>
      <c r="AY278" s="587"/>
      <c r="BA278" s="1940"/>
      <c r="BB278" s="294" t="s">
        <v>79</v>
      </c>
      <c r="BC278" s="1004" t="s">
        <v>35</v>
      </c>
      <c r="BD278" s="1023" t="s">
        <v>35</v>
      </c>
      <c r="BE278" s="1023" t="s">
        <v>35</v>
      </c>
      <c r="BF278" s="1023" t="s">
        <v>35</v>
      </c>
      <c r="BG278" s="1043" t="s">
        <v>35</v>
      </c>
      <c r="BH278" s="1063" t="s">
        <v>35</v>
      </c>
      <c r="BI278" s="1023" t="s">
        <v>35</v>
      </c>
      <c r="BJ278" s="1023" t="s">
        <v>35</v>
      </c>
      <c r="BK278" s="1023" t="s">
        <v>35</v>
      </c>
      <c r="BL278" s="1043" t="s">
        <v>35</v>
      </c>
      <c r="BM278" s="1063" t="s">
        <v>35</v>
      </c>
      <c r="BN278" s="1023" t="s">
        <v>35</v>
      </c>
      <c r="BO278" s="1023" t="s">
        <v>35</v>
      </c>
      <c r="BP278" s="1023" t="s">
        <v>35</v>
      </c>
      <c r="BQ278" s="1043" t="s">
        <v>35</v>
      </c>
    </row>
    <row r="279" s="399" customFormat="true" ht="15" customHeight="true" x14ac:dyDescent="0.2">
      <c r="B279" s="1682"/>
      <c r="R279" s="587"/>
      <c r="S279" s="587"/>
      <c r="T279" s="587"/>
      <c r="U279" s="587"/>
      <c r="V279" s="587"/>
      <c r="W279" s="587"/>
      <c r="X279" s="587"/>
      <c r="Y279" s="587"/>
      <c r="Z279" s="587"/>
      <c r="AA279" s="587"/>
      <c r="AB279" s="587"/>
      <c r="AC279" s="587"/>
      <c r="AD279" s="587"/>
      <c r="AE279" s="587"/>
      <c r="AF279" s="587"/>
      <c r="AG279" s="587"/>
      <c r="AH279" s="587"/>
      <c r="AI279" s="587"/>
      <c r="AJ279" s="587"/>
      <c r="AK279" s="587"/>
      <c r="AL279" s="587"/>
      <c r="AM279" s="587"/>
      <c r="AN279" s="587"/>
      <c r="AO279" s="587"/>
      <c r="AP279" s="587"/>
      <c r="AQ279" s="587"/>
      <c r="AR279" s="587"/>
      <c r="AS279" s="587"/>
      <c r="AT279" s="587"/>
      <c r="AU279" s="587"/>
      <c r="AV279" s="587"/>
      <c r="AW279" s="587"/>
      <c r="AX279" s="587"/>
      <c r="AY279" s="587"/>
      <c r="BA279" s="1940"/>
      <c r="BB279" s="294" t="s">
        <v>80</v>
      </c>
      <c r="BC279" s="1004" t="s">
        <v>35</v>
      </c>
      <c r="BD279" s="1024" t="s">
        <v>35</v>
      </c>
      <c r="BE279" s="1024" t="s">
        <v>35</v>
      </c>
      <c r="BF279" s="1024" t="s">
        <v>35</v>
      </c>
      <c r="BG279" s="1044" t="s">
        <v>35</v>
      </c>
      <c r="BH279" s="1004" t="s">
        <v>35</v>
      </c>
      <c r="BI279" s="1024" t="s">
        <v>35</v>
      </c>
      <c r="BJ279" s="1024" t="s">
        <v>35</v>
      </c>
      <c r="BK279" s="1024" t="s">
        <v>35</v>
      </c>
      <c r="BL279" s="1044" t="s">
        <v>35</v>
      </c>
      <c r="BM279" s="1004" t="s">
        <v>35</v>
      </c>
      <c r="BN279" s="1024" t="s">
        <v>35</v>
      </c>
      <c r="BO279" s="1024" t="s">
        <v>35</v>
      </c>
      <c r="BP279" s="1024" t="s">
        <v>35</v>
      </c>
      <c r="BQ279" s="1044" t="s">
        <v>35</v>
      </c>
    </row>
    <row r="280" s="399" customFormat="true" ht="15" customHeight="true" x14ac:dyDescent="0.2">
      <c r="B280" s="1682"/>
      <c r="R280" s="587"/>
      <c r="S280" s="587"/>
      <c r="T280" s="587"/>
      <c r="U280" s="587"/>
      <c r="V280" s="587"/>
      <c r="W280" s="587"/>
      <c r="X280" s="587"/>
      <c r="Y280" s="587"/>
      <c r="Z280" s="587"/>
      <c r="AA280" s="587"/>
      <c r="AB280" s="587"/>
      <c r="AC280" s="587"/>
      <c r="AD280" s="587"/>
      <c r="AE280" s="587"/>
      <c r="AF280" s="587"/>
      <c r="AG280" s="587"/>
      <c r="AH280" s="587"/>
      <c r="AI280" s="587"/>
      <c r="AJ280" s="587"/>
      <c r="AK280" s="587"/>
      <c r="AL280" s="587"/>
      <c r="AM280" s="587"/>
      <c r="AN280" s="587"/>
      <c r="AO280" s="587"/>
      <c r="AP280" s="587"/>
      <c r="AQ280" s="587"/>
      <c r="AR280" s="587"/>
      <c r="AS280" s="587"/>
      <c r="AT280" s="587"/>
      <c r="AU280" s="587"/>
      <c r="AV280" s="587"/>
      <c r="AW280" s="587"/>
      <c r="AX280" s="587"/>
      <c r="AY280" s="587"/>
      <c r="BA280" s="1940"/>
      <c r="BB280" s="294" t="s">
        <v>81</v>
      </c>
      <c r="BC280" s="1004" t="s">
        <v>35</v>
      </c>
      <c r="BD280" s="1024" t="s">
        <v>35</v>
      </c>
      <c r="BE280" s="1024" t="s">
        <v>35</v>
      </c>
      <c r="BF280" s="1024" t="s">
        <v>35</v>
      </c>
      <c r="BG280" s="1044" t="s">
        <v>35</v>
      </c>
      <c r="BH280" s="1004" t="s">
        <v>35</v>
      </c>
      <c r="BI280" s="1024" t="s">
        <v>35</v>
      </c>
      <c r="BJ280" s="1024" t="s">
        <v>35</v>
      </c>
      <c r="BK280" s="1024" t="s">
        <v>35</v>
      </c>
      <c r="BL280" s="1044" t="s">
        <v>35</v>
      </c>
      <c r="BM280" s="1004" t="s">
        <v>35</v>
      </c>
      <c r="BN280" s="1024" t="s">
        <v>35</v>
      </c>
      <c r="BO280" s="1024" t="s">
        <v>35</v>
      </c>
      <c r="BP280" s="1024" t="s">
        <v>35</v>
      </c>
      <c r="BQ280" s="1044" t="s">
        <v>35</v>
      </c>
    </row>
    <row r="281" s="399" customFormat="true" ht="15" customHeight="true" x14ac:dyDescent="0.2">
      <c r="B281" s="1682"/>
      <c r="R281" s="587"/>
      <c r="S281" s="587"/>
      <c r="T281" s="587"/>
      <c r="U281" s="587"/>
      <c r="V281" s="587"/>
      <c r="W281" s="587"/>
      <c r="X281" s="587"/>
      <c r="Y281" s="587"/>
      <c r="Z281" s="587"/>
      <c r="AA281" s="587"/>
      <c r="AB281" s="587"/>
      <c r="AC281" s="587"/>
      <c r="AD281" s="587"/>
      <c r="AE281" s="587"/>
      <c r="AF281" s="587"/>
      <c r="AG281" s="587"/>
      <c r="AH281" s="587"/>
      <c r="AI281" s="587"/>
      <c r="AJ281" s="587"/>
      <c r="AK281" s="587"/>
      <c r="AL281" s="587"/>
      <c r="AM281" s="587"/>
      <c r="AN281" s="587"/>
      <c r="AO281" s="587"/>
      <c r="AP281" s="587"/>
      <c r="AQ281" s="587"/>
      <c r="AR281" s="587"/>
      <c r="AS281" s="587"/>
      <c r="AT281" s="587"/>
      <c r="AU281" s="587"/>
      <c r="AV281" s="587"/>
      <c r="AW281" s="587"/>
      <c r="AX281" s="587"/>
      <c r="AY281" s="587"/>
      <c r="BA281" s="1940"/>
      <c r="BB281" s="294" t="s">
        <v>82</v>
      </c>
      <c r="BC281" s="1004" t="s">
        <v>35</v>
      </c>
      <c r="BD281" s="1024" t="s">
        <v>35</v>
      </c>
      <c r="BE281" s="1024" t="s">
        <v>35</v>
      </c>
      <c r="BF281" s="1024" t="s">
        <v>35</v>
      </c>
      <c r="BG281" s="1044" t="s">
        <v>35</v>
      </c>
      <c r="BH281" s="1004" t="s">
        <v>35</v>
      </c>
      <c r="BI281" s="1024" t="s">
        <v>35</v>
      </c>
      <c r="BJ281" s="1024" t="s">
        <v>35</v>
      </c>
      <c r="BK281" s="1024" t="s">
        <v>35</v>
      </c>
      <c r="BL281" s="1044" t="s">
        <v>35</v>
      </c>
      <c r="BM281" s="1004" t="s">
        <v>35</v>
      </c>
      <c r="BN281" s="1024" t="s">
        <v>35</v>
      </c>
      <c r="BO281" s="1024" t="s">
        <v>35</v>
      </c>
      <c r="BP281" s="1024" t="s">
        <v>35</v>
      </c>
      <c r="BQ281" s="1044" t="s">
        <v>35</v>
      </c>
    </row>
    <row r="282" s="399" customFormat="true" ht="15" customHeight="true" x14ac:dyDescent="0.2">
      <c r="B282" s="1682"/>
      <c r="R282" s="587"/>
      <c r="S282" s="587"/>
      <c r="T282" s="587"/>
      <c r="U282" s="587"/>
      <c r="V282" s="587"/>
      <c r="W282" s="587"/>
      <c r="X282" s="587"/>
      <c r="Y282" s="587"/>
      <c r="Z282" s="587"/>
      <c r="AA282" s="587"/>
      <c r="AB282" s="587"/>
      <c r="AC282" s="587"/>
      <c r="AD282" s="587"/>
      <c r="AE282" s="587"/>
      <c r="AF282" s="587"/>
      <c r="AG282" s="587"/>
      <c r="AH282" s="587"/>
      <c r="AI282" s="587"/>
      <c r="AJ282" s="587"/>
      <c r="AK282" s="587"/>
      <c r="AL282" s="587"/>
      <c r="AM282" s="587"/>
      <c r="AN282" s="587"/>
      <c r="AO282" s="587"/>
      <c r="AP282" s="587"/>
      <c r="AQ282" s="587"/>
      <c r="AR282" s="587"/>
      <c r="AS282" s="587"/>
      <c r="AT282" s="587"/>
      <c r="AU282" s="587"/>
      <c r="AV282" s="587"/>
      <c r="AW282" s="587"/>
      <c r="AX282" s="587"/>
      <c r="AY282" s="587"/>
      <c r="BA282" s="1940"/>
      <c r="BB282" s="294" t="s">
        <v>83</v>
      </c>
      <c r="BC282" s="1004" t="s">
        <v>35</v>
      </c>
      <c r="BD282" s="1024" t="s">
        <v>35</v>
      </c>
      <c r="BE282" s="1024" t="s">
        <v>35</v>
      </c>
      <c r="BF282" s="1024" t="s">
        <v>35</v>
      </c>
      <c r="BG282" s="1044" t="s">
        <v>35</v>
      </c>
      <c r="BH282" s="1004" t="s">
        <v>35</v>
      </c>
      <c r="BI282" s="1024" t="s">
        <v>35</v>
      </c>
      <c r="BJ282" s="1024" t="s">
        <v>35</v>
      </c>
      <c r="BK282" s="1024" t="s">
        <v>35</v>
      </c>
      <c r="BL282" s="1044" t="s">
        <v>35</v>
      </c>
      <c r="BM282" s="1004" t="s">
        <v>35</v>
      </c>
      <c r="BN282" s="1024" t="s">
        <v>35</v>
      </c>
      <c r="BO282" s="1024" t="s">
        <v>35</v>
      </c>
      <c r="BP282" s="1024" t="s">
        <v>35</v>
      </c>
      <c r="BQ282" s="1044" t="s">
        <v>35</v>
      </c>
    </row>
    <row r="283" s="399" customFormat="true" ht="15" customHeight="true" x14ac:dyDescent="0.2">
      <c r="B283" s="1682"/>
      <c r="R283" s="587"/>
      <c r="S283" s="587"/>
      <c r="T283" s="587"/>
      <c r="U283" s="587"/>
      <c r="V283" s="587"/>
      <c r="W283" s="587"/>
      <c r="X283" s="587"/>
      <c r="Y283" s="587"/>
      <c r="Z283" s="587"/>
      <c r="AA283" s="587"/>
      <c r="AB283" s="587"/>
      <c r="AC283" s="587"/>
      <c r="AD283" s="587"/>
      <c r="AE283" s="587"/>
      <c r="AF283" s="587"/>
      <c r="AG283" s="587"/>
      <c r="AH283" s="587"/>
      <c r="AI283" s="587"/>
      <c r="AJ283" s="587"/>
      <c r="AK283" s="587"/>
      <c r="AL283" s="587"/>
      <c r="AM283" s="587"/>
      <c r="AN283" s="587"/>
      <c r="AO283" s="587"/>
      <c r="AP283" s="587"/>
      <c r="AQ283" s="587"/>
      <c r="AR283" s="587"/>
      <c r="AS283" s="587"/>
      <c r="AT283" s="587"/>
      <c r="AU283" s="587"/>
      <c r="AV283" s="587"/>
      <c r="AW283" s="587"/>
      <c r="AX283" s="587"/>
      <c r="AY283" s="587"/>
      <c r="BA283" s="1940"/>
      <c r="BB283" s="294" t="s">
        <v>84</v>
      </c>
      <c r="BC283" s="1004" t="s">
        <v>35</v>
      </c>
      <c r="BD283" s="1024" t="s">
        <v>35</v>
      </c>
      <c r="BE283" s="1024" t="s">
        <v>35</v>
      </c>
      <c r="BF283" s="1024" t="s">
        <v>35</v>
      </c>
      <c r="BG283" s="1044" t="s">
        <v>35</v>
      </c>
      <c r="BH283" s="1004" t="s">
        <v>35</v>
      </c>
      <c r="BI283" s="1024" t="s">
        <v>35</v>
      </c>
      <c r="BJ283" s="1024" t="s">
        <v>35</v>
      </c>
      <c r="BK283" s="1024" t="s">
        <v>35</v>
      </c>
      <c r="BL283" s="1044" t="s">
        <v>35</v>
      </c>
      <c r="BM283" s="1004" t="s">
        <v>35</v>
      </c>
      <c r="BN283" s="1024" t="s">
        <v>35</v>
      </c>
      <c r="BO283" s="1024" t="s">
        <v>35</v>
      </c>
      <c r="BP283" s="1024" t="s">
        <v>35</v>
      </c>
      <c r="BQ283" s="1044" t="s">
        <v>35</v>
      </c>
    </row>
    <row r="284" s="399" customFormat="true" ht="15" customHeight="true" x14ac:dyDescent="0.2">
      <c r="B284" s="1682"/>
      <c r="R284" s="587"/>
      <c r="S284" s="587"/>
      <c r="T284" s="587"/>
      <c r="U284" s="587"/>
      <c r="V284" s="587"/>
      <c r="W284" s="587"/>
      <c r="X284" s="587"/>
      <c r="Y284" s="587"/>
      <c r="Z284" s="587"/>
      <c r="AA284" s="587"/>
      <c r="AB284" s="587"/>
      <c r="AC284" s="587"/>
      <c r="AD284" s="587"/>
      <c r="AE284" s="587"/>
      <c r="AF284" s="587"/>
      <c r="AG284" s="587"/>
      <c r="AH284" s="587"/>
      <c r="AI284" s="587"/>
      <c r="AJ284" s="587"/>
      <c r="AK284" s="587"/>
      <c r="AL284" s="587"/>
      <c r="AM284" s="587"/>
      <c r="AN284" s="587"/>
      <c r="AO284" s="587"/>
      <c r="AP284" s="587"/>
      <c r="AQ284" s="587"/>
      <c r="AR284" s="587"/>
      <c r="AS284" s="587"/>
      <c r="AT284" s="587"/>
      <c r="AU284" s="587"/>
      <c r="AV284" s="587"/>
      <c r="AW284" s="587"/>
      <c r="AX284" s="587"/>
      <c r="AY284" s="587"/>
      <c r="BA284" s="1941"/>
      <c r="BB284" s="295" t="s">
        <v>113</v>
      </c>
      <c r="BC284" s="1005" t="s">
        <v>35</v>
      </c>
      <c r="BD284" s="1025" t="s">
        <v>35</v>
      </c>
      <c r="BE284" s="1025" t="s">
        <v>35</v>
      </c>
      <c r="BF284" s="1025" t="s">
        <v>35</v>
      </c>
      <c r="BG284" s="1045" t="s">
        <v>35</v>
      </c>
      <c r="BH284" s="1064" t="s">
        <v>35</v>
      </c>
      <c r="BI284" s="1025" t="s">
        <v>35</v>
      </c>
      <c r="BJ284" s="1025" t="s">
        <v>35</v>
      </c>
      <c r="BK284" s="1025" t="s">
        <v>35</v>
      </c>
      <c r="BL284" s="1045" t="s">
        <v>35</v>
      </c>
      <c r="BM284" s="1064" t="s">
        <v>35</v>
      </c>
      <c r="BN284" s="1025" t="s">
        <v>35</v>
      </c>
      <c r="BO284" s="1025" t="s">
        <v>35</v>
      </c>
      <c r="BP284" s="1025" t="s">
        <v>35</v>
      </c>
      <c r="BQ284" s="1045" t="s">
        <v>35</v>
      </c>
    </row>
    <row r="285" s="399" customFormat="true" ht="15" customHeight="true" x14ac:dyDescent="0.2">
      <c r="B285" s="1682"/>
      <c r="R285" s="587"/>
      <c r="S285" s="587"/>
      <c r="T285" s="587"/>
      <c r="U285" s="587"/>
      <c r="V285" s="587"/>
      <c r="W285" s="587"/>
      <c r="X285" s="587"/>
      <c r="Y285" s="587"/>
      <c r="Z285" s="587"/>
      <c r="AA285" s="587"/>
      <c r="AB285" s="587"/>
      <c r="AC285" s="587"/>
      <c r="AD285" s="587"/>
      <c r="AE285" s="587"/>
      <c r="AF285" s="587"/>
      <c r="AG285" s="587"/>
      <c r="AH285" s="587"/>
      <c r="AI285" s="587"/>
      <c r="AJ285" s="587"/>
      <c r="AK285" s="587"/>
      <c r="AL285" s="587"/>
      <c r="AM285" s="587"/>
      <c r="AN285" s="587"/>
      <c r="AO285" s="587"/>
      <c r="AP285" s="587"/>
      <c r="AQ285" s="587"/>
      <c r="AR285" s="587"/>
      <c r="AS285" s="587"/>
      <c r="AT285" s="587"/>
      <c r="AU285" s="587"/>
      <c r="AV285" s="587"/>
      <c r="AW285" s="587"/>
      <c r="AX285" s="587"/>
      <c r="AY285" s="587"/>
      <c r="BA285" s="132"/>
      <c r="BB285" s="130"/>
      <c r="BC285" s="130"/>
      <c r="BD285" s="130"/>
      <c r="BE285" s="130"/>
      <c r="BF285" s="130"/>
      <c r="BG285" s="130"/>
      <c r="BH285" s="130"/>
      <c r="BI285" s="130"/>
      <c r="BJ285" s="130"/>
      <c r="BK285" s="130"/>
      <c r="BL285" s="130"/>
      <c r="BM285" s="130"/>
      <c r="BN285" s="130"/>
      <c r="BO285" s="130"/>
      <c r="BP285" s="130"/>
      <c r="BQ285" s="130"/>
    </row>
    <row r="286" s="399" customFormat="true" ht="15" customHeight="true" x14ac:dyDescent="0.2">
      <c r="B286" s="1682"/>
      <c r="R286" s="587"/>
      <c r="S286" s="587"/>
      <c r="T286" s="587"/>
      <c r="U286" s="587"/>
      <c r="V286" s="587"/>
      <c r="W286" s="587"/>
      <c r="X286" s="587"/>
      <c r="Y286" s="587"/>
      <c r="Z286" s="587"/>
      <c r="AA286" s="587"/>
      <c r="AB286" s="587"/>
      <c r="AC286" s="587"/>
      <c r="AD286" s="587"/>
      <c r="AE286" s="587"/>
      <c r="AF286" s="587"/>
      <c r="AG286" s="587"/>
      <c r="AH286" s="587"/>
      <c r="AI286" s="587"/>
      <c r="AJ286" s="587"/>
      <c r="AK286" s="587"/>
      <c r="AL286" s="587"/>
      <c r="AM286" s="587"/>
      <c r="AN286" s="587"/>
      <c r="AO286" s="587"/>
      <c r="AP286" s="587"/>
      <c r="AQ286" s="587"/>
      <c r="AR286" s="587"/>
      <c r="AS286" s="587"/>
      <c r="AT286" s="587"/>
      <c r="AU286" s="587"/>
      <c r="AV286" s="587"/>
      <c r="AW286" s="587"/>
      <c r="AX286" s="587"/>
      <c r="AY286" s="587"/>
      <c r="BA286" s="132"/>
      <c r="BB286" s="130"/>
      <c r="BC286" s="130"/>
      <c r="BD286" s="130"/>
      <c r="BE286" s="130"/>
      <c r="BF286" s="130"/>
      <c r="BG286" s="130"/>
      <c r="BH286" s="130"/>
      <c r="BI286" s="130"/>
      <c r="BJ286" s="130"/>
      <c r="BK286" s="130"/>
      <c r="BL286" s="130"/>
      <c r="BM286" s="130"/>
      <c r="BN286" s="130"/>
      <c r="BO286" s="130"/>
      <c r="BP286" s="130"/>
      <c r="BQ286" s="130"/>
    </row>
    <row r="287" s="399" customFormat="true" ht="15" customHeight="true" x14ac:dyDescent="0.2">
      <c r="B287" s="1682"/>
      <c r="R287" s="587"/>
      <c r="S287" s="587"/>
      <c r="T287" s="587"/>
      <c r="U287" s="587"/>
      <c r="V287" s="587"/>
      <c r="W287" s="587"/>
      <c r="X287" s="587"/>
      <c r="Y287" s="587"/>
      <c r="Z287" s="587"/>
      <c r="AA287" s="587"/>
      <c r="AB287" s="587"/>
      <c r="AC287" s="587"/>
      <c r="AD287" s="587"/>
      <c r="AE287" s="587"/>
      <c r="AF287" s="587"/>
      <c r="AG287" s="587"/>
      <c r="AH287" s="587"/>
      <c r="AI287" s="587"/>
      <c r="AJ287" s="587"/>
      <c r="AK287" s="587"/>
      <c r="AL287" s="587"/>
      <c r="AM287" s="587"/>
      <c r="AN287" s="587"/>
      <c r="AO287" s="587"/>
      <c r="AP287" s="587"/>
      <c r="AQ287" s="587"/>
      <c r="AR287" s="587"/>
      <c r="AS287" s="587"/>
      <c r="AT287" s="587"/>
      <c r="AU287" s="587"/>
      <c r="AV287" s="587"/>
      <c r="AW287" s="587"/>
      <c r="AX287" s="587"/>
      <c r="AY287" s="587"/>
      <c r="BA287" s="132"/>
      <c r="BB287" s="130"/>
      <c r="BC287" s="130"/>
      <c r="BD287" s="130"/>
      <c r="BE287" s="130"/>
      <c r="BF287" s="130"/>
      <c r="BG287" s="130"/>
      <c r="BH287" s="130"/>
      <c r="BI287" s="130"/>
      <c r="BJ287" s="130"/>
      <c r="BK287" s="130"/>
      <c r="BL287" s="130"/>
      <c r="BM287" s="130"/>
      <c r="BN287" s="130"/>
      <c r="BO287" s="130"/>
      <c r="BP287" s="130"/>
      <c r="BQ287" s="130"/>
    </row>
    <row r="288" s="399" customFormat="true" ht="15" customHeight="true" x14ac:dyDescent="0.2">
      <c r="B288" s="1682"/>
      <c r="R288" s="587"/>
      <c r="S288" s="587"/>
      <c r="T288" s="587"/>
      <c r="U288" s="587"/>
      <c r="V288" s="587"/>
      <c r="W288" s="587"/>
      <c r="X288" s="587"/>
      <c r="Y288" s="587"/>
      <c r="Z288" s="587"/>
      <c r="AA288" s="587"/>
      <c r="AB288" s="587"/>
      <c r="AC288" s="587"/>
      <c r="AD288" s="587"/>
      <c r="AE288" s="587"/>
      <c r="AF288" s="587"/>
      <c r="AG288" s="587"/>
      <c r="AH288" s="587"/>
      <c r="AI288" s="587"/>
      <c r="AJ288" s="587"/>
      <c r="AK288" s="587"/>
      <c r="AL288" s="587"/>
      <c r="AM288" s="587"/>
      <c r="AN288" s="587"/>
      <c r="AO288" s="587"/>
      <c r="AP288" s="587"/>
      <c r="AQ288" s="587"/>
      <c r="AR288" s="587"/>
      <c r="AS288" s="587"/>
      <c r="AT288" s="587"/>
      <c r="AU288" s="587"/>
      <c r="AV288" s="587"/>
      <c r="AW288" s="587"/>
      <c r="AX288" s="587"/>
      <c r="AY288" s="587"/>
      <c r="BA288" s="132"/>
      <c r="BB288" s="130"/>
      <c r="BC288" s="130"/>
      <c r="BD288" s="130"/>
      <c r="BE288" s="130"/>
      <c r="BF288" s="130"/>
      <c r="BG288" s="130"/>
      <c r="BH288" s="130"/>
      <c r="BI288" s="130"/>
      <c r="BJ288" s="130"/>
      <c r="BK288" s="130"/>
      <c r="BL288" s="130"/>
      <c r="BM288" s="130"/>
      <c r="BN288" s="130"/>
      <c r="BO288" s="130"/>
      <c r="BP288" s="130"/>
      <c r="BQ288" s="130"/>
    </row>
    <row r="289" s="399" customFormat="true" ht="15" customHeight="true" x14ac:dyDescent="0.2">
      <c r="A289" s="410"/>
      <c r="B289" s="1684"/>
      <c r="C289" s="411"/>
      <c r="R289" s="587"/>
      <c r="S289" s="587"/>
      <c r="T289" s="587"/>
      <c r="U289" s="587"/>
      <c r="V289" s="587"/>
      <c r="W289" s="587"/>
      <c r="X289" s="587"/>
      <c r="Y289" s="587"/>
      <c r="Z289" s="587"/>
      <c r="AA289" s="587"/>
      <c r="AB289" s="587"/>
      <c r="AC289" s="587"/>
      <c r="AD289" s="587"/>
      <c r="AE289" s="587"/>
      <c r="AF289" s="587"/>
      <c r="AG289" s="587"/>
      <c r="AH289" s="587"/>
      <c r="AI289" s="587"/>
      <c r="AJ289" s="587"/>
      <c r="AK289" s="587"/>
      <c r="AL289" s="587"/>
      <c r="AM289" s="587"/>
      <c r="AN289" s="587"/>
      <c r="AO289" s="587"/>
      <c r="AP289" s="587"/>
      <c r="AQ289" s="587"/>
      <c r="AR289" s="587"/>
      <c r="AS289" s="587"/>
      <c r="AT289" s="587"/>
      <c r="AU289" s="587"/>
      <c r="AV289" s="587"/>
      <c r="AW289" s="587"/>
      <c r="AX289" s="587"/>
      <c r="AY289" s="587"/>
      <c r="BA289" s="132"/>
      <c r="BB289" s="130"/>
      <c r="BC289" s="130"/>
      <c r="BD289" s="130"/>
      <c r="BE289" s="130"/>
      <c r="BF289" s="130"/>
      <c r="BG289" s="130"/>
      <c r="BH289" s="130"/>
      <c r="BI289" s="130"/>
      <c r="BJ289" s="130"/>
      <c r="BK289" s="130"/>
      <c r="BL289" s="130"/>
      <c r="BM289" s="130"/>
      <c r="BN289" s="130"/>
      <c r="BO289" s="130"/>
      <c r="BP289" s="130"/>
      <c r="BQ289" s="130"/>
    </row>
    <row r="290" s="399" customFormat="true" ht="15" customHeight="true" x14ac:dyDescent="0.2">
      <c r="A290" s="595"/>
      <c r="B290" s="1685"/>
      <c r="C290" s="596"/>
      <c r="R290" s="587"/>
      <c r="S290" s="587"/>
      <c r="T290" s="587"/>
      <c r="U290" s="587"/>
      <c r="V290" s="587"/>
      <c r="W290" s="587"/>
      <c r="X290" s="587"/>
      <c r="Y290" s="587"/>
      <c r="Z290" s="587"/>
      <c r="AA290" s="587"/>
      <c r="AB290" s="587"/>
      <c r="AC290" s="587"/>
      <c r="AD290" s="587"/>
      <c r="AE290" s="587"/>
      <c r="AF290" s="587"/>
      <c r="AG290" s="587"/>
      <c r="AH290" s="587"/>
      <c r="AI290" s="587"/>
      <c r="AJ290" s="587"/>
      <c r="AK290" s="587"/>
      <c r="AL290" s="587"/>
      <c r="AM290" s="587"/>
      <c r="AN290" s="587"/>
      <c r="AO290" s="587"/>
      <c r="AP290" s="587"/>
      <c r="AQ290" s="587"/>
      <c r="AR290" s="587"/>
      <c r="AS290" s="587"/>
      <c r="AT290" s="587"/>
      <c r="AU290" s="587"/>
      <c r="AV290" s="587"/>
      <c r="AW290" s="587"/>
      <c r="AX290" s="587"/>
      <c r="AY290" s="587"/>
      <c r="BA290" s="132"/>
      <c r="BB290" s="130"/>
      <c r="BC290" s="130"/>
      <c r="BD290" s="130"/>
      <c r="BE290" s="130"/>
      <c r="BF290" s="130"/>
      <c r="BG290" s="130"/>
      <c r="BH290" s="130"/>
      <c r="BI290" s="130"/>
      <c r="BJ290" s="130"/>
      <c r="BK290" s="130"/>
      <c r="BL290" s="130"/>
      <c r="BM290" s="130"/>
      <c r="BN290" s="130"/>
      <c r="BO290" s="130"/>
      <c r="BP290" s="130"/>
      <c r="BQ290" s="130"/>
    </row>
    <row r="291" s="399" customFormat="true" ht="15" customHeight="true" x14ac:dyDescent="0.2">
      <c r="A291" s="597"/>
      <c r="B291" s="1686"/>
      <c r="C291" s="598"/>
      <c r="R291" s="587"/>
      <c r="S291" s="587"/>
      <c r="T291" s="587"/>
      <c r="U291" s="587"/>
      <c r="V291" s="587"/>
      <c r="W291" s="587"/>
      <c r="X291" s="587"/>
      <c r="Y291" s="587"/>
      <c r="Z291" s="587"/>
      <c r="AA291" s="587"/>
      <c r="AB291" s="587"/>
      <c r="AC291" s="587"/>
      <c r="AD291" s="587"/>
      <c r="AE291" s="587"/>
      <c r="AF291" s="587"/>
      <c r="AG291" s="587"/>
      <c r="AH291" s="587"/>
      <c r="AI291" s="587"/>
      <c r="AJ291" s="587"/>
      <c r="AK291" s="587"/>
      <c r="AL291" s="587"/>
      <c r="AM291" s="587"/>
      <c r="AN291" s="587"/>
      <c r="AO291" s="587"/>
      <c r="AP291" s="587"/>
      <c r="AQ291" s="587"/>
      <c r="AR291" s="587"/>
      <c r="AS291" s="587"/>
      <c r="AT291" s="587"/>
      <c r="AU291" s="587"/>
      <c r="AV291" s="587"/>
      <c r="AW291" s="587"/>
      <c r="AX291" s="587"/>
      <c r="AY291" s="587"/>
      <c r="BA291" s="132"/>
      <c r="BB291" s="130"/>
      <c r="BC291" s="130"/>
      <c r="BD291" s="130"/>
      <c r="BE291" s="130"/>
      <c r="BF291" s="130"/>
      <c r="BG291" s="130"/>
      <c r="BH291" s="130"/>
      <c r="BI291" s="130"/>
      <c r="BJ291" s="130"/>
      <c r="BK291" s="130"/>
      <c r="BL291" s="130"/>
      <c r="BM291" s="130"/>
      <c r="BN291" s="130"/>
      <c r="BO291" s="130"/>
      <c r="BP291" s="130"/>
      <c r="BQ291" s="130"/>
    </row>
    <row r="292" s="399" customFormat="true" ht="15" customHeight="true" x14ac:dyDescent="0.2">
      <c r="A292" s="599"/>
      <c r="B292" s="1687"/>
      <c r="C292" s="600"/>
      <c r="R292" s="587"/>
      <c r="S292" s="587"/>
      <c r="T292" s="587"/>
      <c r="U292" s="587"/>
      <c r="V292" s="587"/>
      <c r="W292" s="587"/>
      <c r="X292" s="587"/>
      <c r="Y292" s="587"/>
      <c r="Z292" s="587"/>
      <c r="AA292" s="587"/>
      <c r="AB292" s="587"/>
      <c r="AC292" s="587"/>
      <c r="AD292" s="587"/>
      <c r="AE292" s="587"/>
      <c r="AF292" s="587"/>
      <c r="AG292" s="587"/>
      <c r="AH292" s="587"/>
      <c r="AI292" s="587"/>
      <c r="AJ292" s="587"/>
      <c r="AK292" s="587"/>
      <c r="AL292" s="587"/>
      <c r="AM292" s="587"/>
      <c r="AN292" s="587"/>
      <c r="AO292" s="587"/>
      <c r="AP292" s="587"/>
      <c r="AQ292" s="587"/>
      <c r="AR292" s="587"/>
      <c r="AS292" s="587"/>
      <c r="AT292" s="587"/>
      <c r="AU292" s="587"/>
      <c r="AV292" s="587"/>
      <c r="AW292" s="587"/>
      <c r="AX292" s="587"/>
      <c r="AY292" s="587"/>
      <c r="BA292" s="132"/>
      <c r="BB292" s="130"/>
      <c r="BC292" s="130"/>
      <c r="BD292" s="130"/>
      <c r="BE292" s="130"/>
      <c r="BF292" s="130"/>
      <c r="BG292" s="130"/>
      <c r="BH292" s="130"/>
      <c r="BI292" s="130"/>
      <c r="BJ292" s="130"/>
      <c r="BK292" s="130"/>
      <c r="BL292" s="130"/>
      <c r="BM292" s="130"/>
      <c r="BN292" s="130"/>
      <c r="BO292" s="130"/>
      <c r="BP292" s="130"/>
      <c r="BQ292" s="130"/>
    </row>
    <row r="293" s="399" customFormat="true" ht="15" customHeight="true" x14ac:dyDescent="0.2">
      <c r="A293" s="601"/>
      <c r="B293" s="1688"/>
      <c r="C293" s="602"/>
      <c r="R293" s="587"/>
      <c r="S293" s="587"/>
      <c r="T293" s="587"/>
      <c r="U293" s="587"/>
      <c r="V293" s="587"/>
      <c r="W293" s="587"/>
      <c r="X293" s="587"/>
      <c r="Y293" s="587"/>
      <c r="Z293" s="587"/>
      <c r="AA293" s="587"/>
      <c r="AB293" s="587"/>
      <c r="AC293" s="587"/>
      <c r="AD293" s="587"/>
      <c r="AE293" s="587"/>
      <c r="AF293" s="587"/>
      <c r="AG293" s="587"/>
      <c r="AH293" s="587"/>
      <c r="AI293" s="587"/>
      <c r="AJ293" s="587"/>
      <c r="AK293" s="587"/>
      <c r="AL293" s="587"/>
      <c r="AM293" s="587"/>
      <c r="AN293" s="587"/>
      <c r="AO293" s="587"/>
      <c r="AP293" s="587"/>
      <c r="AQ293" s="587"/>
      <c r="AR293" s="587"/>
      <c r="AS293" s="587"/>
      <c r="AT293" s="587"/>
      <c r="AU293" s="587"/>
      <c r="AV293" s="587"/>
      <c r="AW293" s="587"/>
      <c r="AX293" s="587"/>
      <c r="AY293" s="587"/>
      <c r="BA293" s="132"/>
      <c r="BB293" s="130"/>
      <c r="BC293" s="130"/>
      <c r="BD293" s="130"/>
      <c r="BE293" s="130"/>
      <c r="BF293" s="130"/>
      <c r="BG293" s="130"/>
      <c r="BH293" s="130"/>
      <c r="BI293" s="130"/>
      <c r="BJ293" s="130"/>
      <c r="BK293" s="130"/>
      <c r="BL293" s="130"/>
      <c r="BM293" s="130"/>
      <c r="BN293" s="130"/>
      <c r="BO293" s="130"/>
      <c r="BP293" s="130"/>
      <c r="BQ293" s="130"/>
    </row>
    <row r="294" s="399" customFormat="true" ht="15" customHeight="true" x14ac:dyDescent="0.2">
      <c r="A294" s="603"/>
      <c r="B294" s="1689"/>
      <c r="C294" s="604"/>
      <c r="R294" s="587"/>
      <c r="S294" s="587"/>
      <c r="T294" s="587"/>
      <c r="U294" s="587"/>
      <c r="V294" s="587"/>
      <c r="W294" s="587"/>
      <c r="X294" s="587"/>
      <c r="Y294" s="587"/>
      <c r="Z294" s="587"/>
      <c r="AA294" s="587"/>
      <c r="AB294" s="587"/>
      <c r="AC294" s="587"/>
      <c r="AD294" s="587"/>
      <c r="AE294" s="587"/>
      <c r="AF294" s="587"/>
      <c r="AG294" s="587"/>
      <c r="AH294" s="587"/>
      <c r="AI294" s="587"/>
      <c r="AJ294" s="587"/>
      <c r="AK294" s="587"/>
      <c r="AL294" s="587"/>
      <c r="AM294" s="587"/>
      <c r="AN294" s="587"/>
      <c r="AO294" s="587"/>
      <c r="AP294" s="587"/>
      <c r="AQ294" s="587"/>
      <c r="AR294" s="587"/>
      <c r="AS294" s="587"/>
      <c r="AT294" s="587"/>
      <c r="AU294" s="587"/>
      <c r="AV294" s="587"/>
      <c r="AW294" s="587"/>
      <c r="AX294" s="587"/>
      <c r="AY294" s="587"/>
      <c r="BA294" s="132"/>
      <c r="BB294" s="130"/>
      <c r="BC294" s="130"/>
      <c r="BD294" s="130"/>
      <c r="BE294" s="130"/>
      <c r="BF294" s="130"/>
      <c r="BG294" s="130"/>
      <c r="BH294" s="130"/>
      <c r="BI294" s="130"/>
      <c r="BJ294" s="130"/>
      <c r="BK294" s="130"/>
      <c r="BL294" s="130"/>
      <c r="BM294" s="130"/>
      <c r="BN294" s="130"/>
      <c r="BO294" s="130"/>
      <c r="BP294" s="130"/>
      <c r="BQ294" s="130"/>
    </row>
    <row r="295" s="399" customFormat="true" ht="15" customHeight="true" x14ac:dyDescent="0.2">
      <c r="A295" s="603"/>
      <c r="B295" s="1689"/>
      <c r="C295" s="604"/>
      <c r="R295" s="587"/>
      <c r="S295" s="587"/>
      <c r="T295" s="587"/>
      <c r="U295" s="587"/>
      <c r="V295" s="587"/>
      <c r="W295" s="587"/>
      <c r="X295" s="587"/>
      <c r="Y295" s="587"/>
      <c r="Z295" s="587"/>
      <c r="AA295" s="587"/>
      <c r="AB295" s="587"/>
      <c r="AC295" s="587"/>
      <c r="AD295" s="587"/>
      <c r="AE295" s="587"/>
      <c r="AF295" s="587"/>
      <c r="AG295" s="587"/>
      <c r="AH295" s="587"/>
      <c r="AI295" s="587"/>
      <c r="AJ295" s="587"/>
      <c r="AK295" s="587"/>
      <c r="AL295" s="587"/>
      <c r="AM295" s="587"/>
      <c r="AN295" s="587"/>
      <c r="AO295" s="587"/>
      <c r="AP295" s="587"/>
      <c r="AQ295" s="587"/>
      <c r="AR295" s="587"/>
      <c r="AS295" s="587"/>
      <c r="AT295" s="587"/>
      <c r="AU295" s="587"/>
      <c r="AV295" s="587"/>
      <c r="AW295" s="587"/>
      <c r="AX295" s="587"/>
      <c r="AY295" s="587"/>
      <c r="BA295" s="132"/>
      <c r="BB295" s="130"/>
      <c r="BC295" s="130"/>
      <c r="BD295" s="130"/>
      <c r="BE295" s="130"/>
      <c r="BF295" s="130"/>
      <c r="BG295" s="130"/>
      <c r="BH295" s="130"/>
      <c r="BI295" s="130"/>
      <c r="BJ295" s="130"/>
      <c r="BK295" s="130"/>
      <c r="BL295" s="130"/>
      <c r="BM295" s="130"/>
      <c r="BN295" s="130"/>
      <c r="BO295" s="130"/>
      <c r="BP295" s="130"/>
      <c r="BQ295" s="130"/>
    </row>
    <row r="296" s="399" customFormat="true" ht="15" customHeight="true" x14ac:dyDescent="0.2">
      <c r="A296" s="603"/>
      <c r="B296" s="1690"/>
      <c r="C296" s="604"/>
      <c r="R296" s="587"/>
      <c r="S296" s="587"/>
      <c r="T296" s="587"/>
      <c r="U296" s="587"/>
      <c r="V296" s="587"/>
      <c r="W296" s="587"/>
      <c r="X296" s="587"/>
      <c r="Y296" s="587"/>
      <c r="Z296" s="587"/>
      <c r="AA296" s="587"/>
      <c r="AB296" s="587"/>
      <c r="AC296" s="587"/>
      <c r="AD296" s="587"/>
      <c r="AE296" s="587"/>
      <c r="AF296" s="587"/>
      <c r="AG296" s="587"/>
      <c r="AH296" s="587"/>
      <c r="AI296" s="587"/>
      <c r="AJ296" s="587"/>
      <c r="AK296" s="587"/>
      <c r="AL296" s="587"/>
      <c r="AM296" s="587"/>
      <c r="AN296" s="587"/>
      <c r="AO296" s="587"/>
      <c r="AP296" s="587"/>
      <c r="AQ296" s="587"/>
      <c r="AR296" s="587"/>
      <c r="AS296" s="587"/>
      <c r="AT296" s="587"/>
      <c r="AU296" s="587"/>
      <c r="AV296" s="587"/>
      <c r="AW296" s="587"/>
      <c r="AX296" s="587"/>
      <c r="AY296" s="587"/>
      <c r="BA296" s="132"/>
      <c r="BB296" s="130"/>
      <c r="BC296" s="130"/>
      <c r="BD296" s="130"/>
      <c r="BE296" s="130"/>
      <c r="BF296" s="130"/>
      <c r="BG296" s="130"/>
      <c r="BH296" s="130"/>
      <c r="BI296" s="130"/>
      <c r="BJ296" s="130"/>
      <c r="BK296" s="130"/>
      <c r="BL296" s="130"/>
      <c r="BM296" s="130"/>
      <c r="BN296" s="130"/>
      <c r="BO296" s="130"/>
      <c r="BP296" s="130"/>
      <c r="BQ296" s="130"/>
    </row>
    <row r="297" s="399" customFormat="true" ht="15" customHeight="true" x14ac:dyDescent="0.2">
      <c r="A297" s="605"/>
      <c r="B297" s="1691"/>
      <c r="C297" s="606"/>
      <c r="R297" s="587"/>
      <c r="S297" s="587"/>
      <c r="T297" s="587"/>
      <c r="U297" s="587"/>
      <c r="V297" s="587"/>
      <c r="W297" s="587"/>
      <c r="X297" s="587"/>
      <c r="Y297" s="587"/>
      <c r="Z297" s="587"/>
      <c r="AA297" s="587"/>
      <c r="AB297" s="587"/>
      <c r="AC297" s="587"/>
      <c r="AD297" s="587"/>
      <c r="AE297" s="587"/>
      <c r="AF297" s="587"/>
      <c r="AG297" s="587"/>
      <c r="AH297" s="587"/>
      <c r="AI297" s="587"/>
      <c r="AJ297" s="587"/>
      <c r="AK297" s="587"/>
      <c r="AL297" s="587"/>
      <c r="AM297" s="587"/>
      <c r="AN297" s="587"/>
      <c r="AO297" s="587"/>
      <c r="AP297" s="587"/>
      <c r="AQ297" s="587"/>
      <c r="AR297" s="587"/>
      <c r="AS297" s="587"/>
      <c r="AT297" s="587"/>
      <c r="AU297" s="587"/>
      <c r="AV297" s="587"/>
      <c r="AW297" s="587"/>
      <c r="AX297" s="587"/>
      <c r="AY297" s="587"/>
      <c r="BA297" s="132"/>
      <c r="BB297" s="130"/>
      <c r="BC297" s="130"/>
      <c r="BD297" s="130"/>
      <c r="BE297" s="130"/>
      <c r="BF297" s="130"/>
      <c r="BG297" s="130"/>
      <c r="BH297" s="130"/>
      <c r="BI297" s="130"/>
      <c r="BJ297" s="130"/>
      <c r="BK297" s="130"/>
      <c r="BL297" s="130"/>
      <c r="BM297" s="130"/>
      <c r="BN297" s="130"/>
      <c r="BO297" s="130"/>
      <c r="BP297" s="130"/>
      <c r="BQ297" s="130"/>
    </row>
    <row r="298" s="399" customFormat="true" ht="15" customHeight="true" x14ac:dyDescent="0.2">
      <c r="B298" s="1682"/>
      <c r="R298" s="587"/>
      <c r="S298" s="587"/>
      <c r="T298" s="587"/>
      <c r="U298" s="587"/>
      <c r="V298" s="587"/>
      <c r="W298" s="587"/>
      <c r="X298" s="587"/>
      <c r="Y298" s="587"/>
      <c r="Z298" s="587"/>
      <c r="AA298" s="587"/>
      <c r="AB298" s="587"/>
      <c r="AC298" s="587"/>
      <c r="AD298" s="587"/>
      <c r="AE298" s="587"/>
      <c r="AF298" s="587"/>
      <c r="AG298" s="587"/>
      <c r="AH298" s="587"/>
      <c r="AI298" s="587"/>
      <c r="AJ298" s="587"/>
      <c r="AK298" s="587"/>
      <c r="AL298" s="587"/>
      <c r="AM298" s="587"/>
      <c r="AN298" s="587"/>
      <c r="AO298" s="587"/>
      <c r="AP298" s="587"/>
      <c r="AQ298" s="587"/>
      <c r="AR298" s="587"/>
      <c r="AS298" s="587"/>
      <c r="AT298" s="587"/>
      <c r="AU298" s="587"/>
      <c r="AV298" s="587"/>
      <c r="AW298" s="587"/>
      <c r="AX298" s="587"/>
      <c r="AY298" s="587"/>
      <c r="BA298" s="132"/>
      <c r="BB298" s="130"/>
      <c r="BC298" s="130"/>
      <c r="BD298" s="130"/>
      <c r="BE298" s="130"/>
      <c r="BF298" s="130"/>
      <c r="BG298" s="130"/>
      <c r="BH298" s="130"/>
      <c r="BI298" s="130"/>
      <c r="BJ298" s="130"/>
      <c r="BK298" s="130"/>
      <c r="BL298" s="130"/>
      <c r="BM298" s="130"/>
      <c r="BN298" s="130"/>
      <c r="BO298" s="130"/>
      <c r="BP298" s="130"/>
      <c r="BQ298" s="130"/>
    </row>
    <row r="299" s="399" customFormat="true" ht="15" customHeight="true" x14ac:dyDescent="0.2">
      <c r="A299" s="412"/>
      <c r="B299" s="1692"/>
      <c r="C299" s="413"/>
      <c r="D299" s="414"/>
      <c r="R299" s="587"/>
      <c r="S299" s="587"/>
      <c r="T299" s="587"/>
      <c r="U299" s="587"/>
      <c r="V299" s="587"/>
      <c r="W299" s="587"/>
      <c r="X299" s="587"/>
      <c r="Y299" s="587"/>
      <c r="Z299" s="587"/>
      <c r="AA299" s="587"/>
      <c r="AB299" s="587"/>
      <c r="AC299" s="587"/>
      <c r="AD299" s="587"/>
      <c r="AE299" s="587"/>
      <c r="AF299" s="587"/>
      <c r="AG299" s="587"/>
      <c r="AH299" s="587"/>
      <c r="AI299" s="587"/>
      <c r="AJ299" s="587"/>
      <c r="AK299" s="587"/>
      <c r="AL299" s="587"/>
      <c r="AM299" s="587"/>
      <c r="AN299" s="587"/>
      <c r="AO299" s="587"/>
      <c r="AP299" s="587"/>
      <c r="AQ299" s="587"/>
      <c r="AR299" s="587"/>
      <c r="AS299" s="587"/>
      <c r="AT299" s="587"/>
      <c r="AU299" s="587"/>
      <c r="AV299" s="587"/>
      <c r="AW299" s="587"/>
      <c r="AX299" s="587"/>
      <c r="AY299" s="587"/>
      <c r="BA299" s="132"/>
      <c r="BB299" s="130"/>
      <c r="BC299" s="130"/>
      <c r="BD299" s="130"/>
      <c r="BE299" s="130"/>
      <c r="BF299" s="130"/>
      <c r="BG299" s="130"/>
      <c r="BH299" s="130"/>
      <c r="BI299" s="130"/>
      <c r="BJ299" s="130"/>
      <c r="BK299" s="130"/>
      <c r="BL299" s="130"/>
      <c r="BM299" s="130"/>
      <c r="BN299" s="130"/>
      <c r="BO299" s="130"/>
      <c r="BP299" s="130"/>
      <c r="BQ299" s="130"/>
    </row>
    <row r="300" s="399" customFormat="true" ht="15" customHeight="true" x14ac:dyDescent="0.2">
      <c r="A300" s="607"/>
      <c r="B300" s="1693"/>
      <c r="C300" s="608"/>
      <c r="D300" s="609"/>
      <c r="R300" s="587"/>
      <c r="S300" s="587"/>
      <c r="T300" s="587"/>
      <c r="U300" s="587"/>
      <c r="V300" s="587"/>
      <c r="W300" s="587"/>
      <c r="X300" s="587"/>
      <c r="Y300" s="587"/>
      <c r="Z300" s="587"/>
      <c r="AA300" s="587"/>
      <c r="AB300" s="587"/>
      <c r="AC300" s="587"/>
      <c r="AD300" s="587"/>
      <c r="AE300" s="587"/>
      <c r="AF300" s="587"/>
      <c r="AG300" s="587"/>
      <c r="AH300" s="587"/>
      <c r="AI300" s="587"/>
      <c r="AJ300" s="587"/>
      <c r="AK300" s="587"/>
      <c r="AL300" s="587"/>
      <c r="AM300" s="587"/>
      <c r="AN300" s="587"/>
      <c r="AO300" s="587"/>
      <c r="AP300" s="587"/>
      <c r="AQ300" s="587"/>
      <c r="AR300" s="587"/>
      <c r="AS300" s="587"/>
      <c r="AT300" s="587"/>
      <c r="AU300" s="587"/>
      <c r="AV300" s="587"/>
      <c r="AW300" s="587"/>
      <c r="AX300" s="587"/>
      <c r="AY300" s="587"/>
      <c r="BA300" s="132"/>
      <c r="BB300" s="130"/>
      <c r="BC300" s="130"/>
      <c r="BD300" s="130"/>
      <c r="BE300" s="130"/>
      <c r="BF300" s="130"/>
      <c r="BG300" s="130"/>
      <c r="BH300" s="130"/>
      <c r="BI300" s="130"/>
      <c r="BJ300" s="130"/>
      <c r="BK300" s="130"/>
      <c r="BL300" s="130"/>
      <c r="BM300" s="130"/>
      <c r="BN300" s="130"/>
      <c r="BO300" s="130"/>
      <c r="BP300" s="130"/>
      <c r="BQ300" s="130"/>
    </row>
    <row r="301" s="399" customFormat="true" ht="15" customHeight="true" x14ac:dyDescent="0.2">
      <c r="A301" s="610"/>
      <c r="B301" s="1694"/>
      <c r="C301" s="611"/>
      <c r="D301" s="612"/>
      <c r="R301" s="587"/>
      <c r="S301" s="587"/>
      <c r="T301" s="587"/>
      <c r="U301" s="587"/>
      <c r="V301" s="587"/>
      <c r="W301" s="587"/>
      <c r="X301" s="587"/>
      <c r="Y301" s="587"/>
      <c r="Z301" s="587"/>
      <c r="AA301" s="587"/>
      <c r="AB301" s="587"/>
      <c r="AC301" s="587"/>
      <c r="AD301" s="587"/>
      <c r="AE301" s="587"/>
      <c r="AF301" s="587"/>
      <c r="AG301" s="587"/>
      <c r="AH301" s="587"/>
      <c r="AI301" s="587"/>
      <c r="AJ301" s="587"/>
      <c r="AK301" s="587"/>
      <c r="AL301" s="587"/>
      <c r="AM301" s="587"/>
      <c r="AN301" s="587"/>
      <c r="AO301" s="587"/>
      <c r="AP301" s="587"/>
      <c r="AQ301" s="587"/>
      <c r="AR301" s="587"/>
      <c r="AS301" s="587"/>
      <c r="AT301" s="587"/>
      <c r="AU301" s="587"/>
      <c r="AV301" s="587"/>
      <c r="AW301" s="587"/>
      <c r="AX301" s="587"/>
      <c r="AY301" s="587"/>
      <c r="BA301" s="132"/>
      <c r="BB301" s="130"/>
      <c r="BC301" s="130"/>
      <c r="BD301" s="130"/>
      <c r="BE301" s="130"/>
      <c r="BF301" s="130"/>
      <c r="BG301" s="130"/>
      <c r="BH301" s="130"/>
      <c r="BI301" s="130"/>
      <c r="BJ301" s="130"/>
      <c r="BK301" s="130"/>
      <c r="BL301" s="130"/>
      <c r="BM301" s="130"/>
      <c r="BN301" s="130"/>
      <c r="BO301" s="130"/>
      <c r="BP301" s="130"/>
      <c r="BQ301" s="130"/>
    </row>
    <row r="302" s="399" customFormat="true" ht="15" customHeight="true" x14ac:dyDescent="0.2">
      <c r="A302" s="613"/>
      <c r="B302" s="1695"/>
      <c r="C302" s="614"/>
      <c r="D302" s="615"/>
      <c r="R302" s="587"/>
      <c r="S302" s="587"/>
      <c r="T302" s="587"/>
      <c r="U302" s="587"/>
      <c r="V302" s="587"/>
      <c r="W302" s="587"/>
      <c r="X302" s="587"/>
      <c r="Y302" s="587"/>
      <c r="Z302" s="587"/>
      <c r="AA302" s="587"/>
      <c r="AB302" s="587"/>
      <c r="AC302" s="587"/>
      <c r="AD302" s="587"/>
      <c r="AE302" s="587"/>
      <c r="AF302" s="587"/>
      <c r="AG302" s="587"/>
      <c r="AH302" s="587"/>
      <c r="AI302" s="587"/>
      <c r="AJ302" s="587"/>
      <c r="AK302" s="587"/>
      <c r="AL302" s="587"/>
      <c r="AM302" s="587"/>
      <c r="AN302" s="587"/>
      <c r="AO302" s="587"/>
      <c r="AP302" s="587"/>
      <c r="AQ302" s="587"/>
      <c r="AR302" s="587"/>
      <c r="AS302" s="587"/>
      <c r="AT302" s="587"/>
      <c r="AU302" s="587"/>
      <c r="AV302" s="587"/>
      <c r="AW302" s="587"/>
      <c r="AX302" s="587"/>
      <c r="AY302" s="587"/>
      <c r="BA302" s="132"/>
      <c r="BB302" s="130"/>
      <c r="BC302" s="130"/>
      <c r="BD302" s="130"/>
      <c r="BE302" s="130"/>
      <c r="BF302" s="130"/>
      <c r="BG302" s="130"/>
      <c r="BH302" s="130"/>
      <c r="BI302" s="130"/>
      <c r="BJ302" s="130"/>
      <c r="BK302" s="130"/>
      <c r="BL302" s="130"/>
      <c r="BM302" s="130"/>
      <c r="BN302" s="130"/>
      <c r="BO302" s="130"/>
      <c r="BP302" s="130"/>
      <c r="BQ302" s="130"/>
    </row>
    <row r="303" s="399" customFormat="true" ht="15" customHeight="true" x14ac:dyDescent="0.2">
      <c r="A303" s="616"/>
      <c r="B303" s="1696"/>
      <c r="C303" s="617"/>
      <c r="D303" s="618"/>
      <c r="R303" s="587"/>
      <c r="S303" s="587"/>
      <c r="T303" s="587"/>
      <c r="U303" s="587"/>
      <c r="V303" s="587"/>
      <c r="W303" s="587"/>
      <c r="X303" s="587"/>
      <c r="Y303" s="587"/>
      <c r="Z303" s="587"/>
      <c r="AA303" s="587"/>
      <c r="AB303" s="587"/>
      <c r="AC303" s="587"/>
      <c r="AD303" s="587"/>
      <c r="AE303" s="587"/>
      <c r="AF303" s="587"/>
      <c r="AG303" s="587"/>
      <c r="AH303" s="587"/>
      <c r="AI303" s="587"/>
      <c r="AJ303" s="587"/>
      <c r="AK303" s="587"/>
      <c r="AL303" s="587"/>
      <c r="AM303" s="587"/>
      <c r="AN303" s="587"/>
      <c r="AO303" s="587"/>
      <c r="AP303" s="587"/>
      <c r="AQ303" s="587"/>
      <c r="AR303" s="587"/>
      <c r="AS303" s="587"/>
      <c r="AT303" s="587"/>
      <c r="AU303" s="587"/>
      <c r="AV303" s="587"/>
      <c r="AW303" s="587"/>
      <c r="AX303" s="587"/>
      <c r="AY303" s="587"/>
      <c r="BA303" s="132"/>
      <c r="BB303" s="130"/>
      <c r="BC303" s="130"/>
      <c r="BD303" s="130"/>
      <c r="BE303" s="130"/>
      <c r="BF303" s="130"/>
      <c r="BG303" s="130"/>
      <c r="BH303" s="130"/>
      <c r="BI303" s="130"/>
      <c r="BJ303" s="130"/>
      <c r="BK303" s="130"/>
      <c r="BL303" s="130"/>
      <c r="BM303" s="130"/>
      <c r="BN303" s="130"/>
      <c r="BO303" s="130"/>
      <c r="BP303" s="130"/>
      <c r="BQ303" s="130"/>
    </row>
    <row r="304" s="399" customFormat="true" ht="15" customHeight="true" x14ac:dyDescent="0.2">
      <c r="A304" s="619"/>
      <c r="B304" s="1697"/>
      <c r="C304" s="620"/>
      <c r="D304" s="621"/>
      <c r="R304" s="587"/>
      <c r="S304" s="587"/>
      <c r="T304" s="587"/>
      <c r="U304" s="587"/>
      <c r="V304" s="587"/>
      <c r="W304" s="587"/>
      <c r="X304" s="587"/>
      <c r="Y304" s="587"/>
      <c r="Z304" s="587"/>
      <c r="AA304" s="587"/>
      <c r="AB304" s="587"/>
      <c r="AC304" s="587"/>
      <c r="AD304" s="587"/>
      <c r="AE304" s="587"/>
      <c r="AF304" s="587"/>
      <c r="AG304" s="587"/>
      <c r="AH304" s="587"/>
      <c r="AI304" s="587"/>
      <c r="AJ304" s="587"/>
      <c r="AK304" s="587"/>
      <c r="AL304" s="587"/>
      <c r="AM304" s="587"/>
      <c r="AN304" s="587"/>
      <c r="AO304" s="587"/>
      <c r="AP304" s="587"/>
      <c r="AQ304" s="587"/>
      <c r="AR304" s="587"/>
      <c r="AS304" s="587"/>
      <c r="AT304" s="587"/>
      <c r="AU304" s="587"/>
      <c r="AV304" s="587"/>
      <c r="AW304" s="587"/>
      <c r="AX304" s="587"/>
      <c r="AY304" s="587"/>
      <c r="BA304" s="132"/>
      <c r="BB304" s="130"/>
      <c r="BC304" s="130"/>
      <c r="BD304" s="130"/>
      <c r="BE304" s="130"/>
      <c r="BF304" s="130"/>
      <c r="BG304" s="130"/>
      <c r="BH304" s="130"/>
      <c r="BI304" s="130"/>
      <c r="BJ304" s="130"/>
      <c r="BK304" s="130"/>
      <c r="BL304" s="130"/>
      <c r="BM304" s="130"/>
      <c r="BN304" s="130"/>
      <c r="BO304" s="130"/>
      <c r="BP304" s="130"/>
      <c r="BQ304" s="130"/>
    </row>
    <row r="305" s="399" customFormat="true" ht="15" customHeight="true" x14ac:dyDescent="0.2">
      <c r="A305" s="622"/>
      <c r="B305" s="1698"/>
      <c r="C305" s="623"/>
      <c r="D305" s="624"/>
      <c r="R305" s="587"/>
      <c r="S305" s="587"/>
      <c r="T305" s="587"/>
      <c r="U305" s="587"/>
      <c r="V305" s="587"/>
      <c r="W305" s="587"/>
      <c r="X305" s="587"/>
      <c r="Y305" s="587"/>
      <c r="Z305" s="587"/>
      <c r="AA305" s="587"/>
      <c r="AB305" s="587"/>
      <c r="AC305" s="587"/>
      <c r="AD305" s="587"/>
      <c r="AE305" s="587"/>
      <c r="AF305" s="587"/>
      <c r="AG305" s="587"/>
      <c r="AH305" s="587"/>
      <c r="AI305" s="587"/>
      <c r="AJ305" s="587"/>
      <c r="AK305" s="587"/>
      <c r="AL305" s="587"/>
      <c r="AM305" s="587"/>
      <c r="AN305" s="587"/>
      <c r="AO305" s="587"/>
      <c r="AP305" s="587"/>
      <c r="AQ305" s="587"/>
      <c r="AR305" s="587"/>
      <c r="AS305" s="587"/>
      <c r="AT305" s="587"/>
      <c r="AU305" s="587"/>
      <c r="AV305" s="587"/>
      <c r="AW305" s="587"/>
      <c r="AX305" s="587"/>
      <c r="AY305" s="587"/>
      <c r="BA305" s="132"/>
      <c r="BB305" s="130"/>
      <c r="BC305" s="130"/>
      <c r="BD305" s="130"/>
      <c r="BE305" s="130"/>
      <c r="BF305" s="130"/>
      <c r="BG305" s="130"/>
      <c r="BH305" s="130"/>
      <c r="BI305" s="130"/>
      <c r="BJ305" s="130"/>
      <c r="BK305" s="130"/>
      <c r="BL305" s="130"/>
      <c r="BM305" s="130"/>
      <c r="BN305" s="130"/>
      <c r="BO305" s="130"/>
      <c r="BP305" s="130"/>
      <c r="BQ305" s="130"/>
    </row>
    <row r="306" s="399" customFormat="true" ht="15" customHeight="true" x14ac:dyDescent="0.2">
      <c r="B306" s="1682"/>
      <c r="R306" s="587"/>
      <c r="S306" s="587"/>
      <c r="T306" s="587"/>
      <c r="U306" s="587"/>
      <c r="V306" s="587"/>
      <c r="W306" s="587"/>
      <c r="X306" s="587"/>
      <c r="Y306" s="587"/>
      <c r="Z306" s="587"/>
      <c r="AA306" s="587"/>
      <c r="AB306" s="587"/>
      <c r="AC306" s="587"/>
      <c r="AD306" s="587"/>
      <c r="AE306" s="587"/>
      <c r="AF306" s="587"/>
      <c r="AG306" s="587"/>
      <c r="AH306" s="587"/>
      <c r="AI306" s="587"/>
      <c r="AJ306" s="587"/>
      <c r="AK306" s="587"/>
      <c r="AL306" s="587"/>
      <c r="AM306" s="587"/>
      <c r="AN306" s="587"/>
      <c r="AO306" s="587"/>
      <c r="AP306" s="587"/>
      <c r="AQ306" s="587"/>
      <c r="AR306" s="587"/>
      <c r="AS306" s="587"/>
      <c r="AT306" s="587"/>
      <c r="AU306" s="587"/>
      <c r="AV306" s="587"/>
      <c r="AW306" s="587"/>
      <c r="AX306" s="587"/>
      <c r="AY306" s="587"/>
      <c r="BA306" s="132"/>
      <c r="BB306" s="130"/>
      <c r="BC306" s="130"/>
      <c r="BD306" s="130"/>
      <c r="BE306" s="130"/>
      <c r="BF306" s="130"/>
      <c r="BG306" s="130"/>
      <c r="BH306" s="130"/>
      <c r="BI306" s="130"/>
      <c r="BJ306" s="130"/>
      <c r="BK306" s="130"/>
      <c r="BL306" s="130"/>
      <c r="BM306" s="130"/>
      <c r="BN306" s="130"/>
      <c r="BO306" s="130"/>
      <c r="BP306" s="130"/>
      <c r="BQ306" s="130"/>
    </row>
    <row r="307" s="399" customFormat="true" ht="15" customHeight="true" x14ac:dyDescent="0.2">
      <c r="B307" s="1682"/>
      <c r="R307" s="587"/>
      <c r="S307" s="587"/>
      <c r="T307" s="587"/>
      <c r="U307" s="587"/>
      <c r="V307" s="587"/>
      <c r="W307" s="587"/>
      <c r="X307" s="587"/>
      <c r="Y307" s="587"/>
      <c r="Z307" s="587"/>
      <c r="AA307" s="587"/>
      <c r="AB307" s="587"/>
      <c r="AC307" s="587"/>
      <c r="AD307" s="587"/>
      <c r="AE307" s="587"/>
      <c r="AF307" s="587"/>
      <c r="AG307" s="587"/>
      <c r="AH307" s="587"/>
      <c r="AI307" s="587"/>
      <c r="AJ307" s="587"/>
      <c r="AK307" s="587"/>
      <c r="AL307" s="587"/>
      <c r="AM307" s="587"/>
      <c r="AN307" s="587"/>
      <c r="AO307" s="587"/>
      <c r="AP307" s="587"/>
      <c r="AQ307" s="587"/>
      <c r="AR307" s="587"/>
      <c r="AS307" s="587"/>
      <c r="AT307" s="587"/>
      <c r="AU307" s="587"/>
      <c r="AV307" s="587"/>
      <c r="AW307" s="587"/>
      <c r="AX307" s="587"/>
      <c r="AY307" s="587"/>
      <c r="BA307" s="132"/>
      <c r="BB307" s="130"/>
      <c r="BC307" s="130"/>
      <c r="BD307" s="130"/>
      <c r="BE307" s="130"/>
      <c r="BF307" s="130"/>
      <c r="BG307" s="130"/>
      <c r="BH307" s="130"/>
      <c r="BI307" s="130"/>
      <c r="BJ307" s="130"/>
      <c r="BK307" s="130"/>
      <c r="BL307" s="130"/>
      <c r="BM307" s="130"/>
      <c r="BN307" s="130"/>
      <c r="BO307" s="130"/>
      <c r="BP307" s="130"/>
      <c r="BQ307" s="130"/>
    </row>
    <row r="308" s="399" customFormat="true" ht="15" customHeight="true" x14ac:dyDescent="0.2">
      <c r="B308" s="1682"/>
      <c r="R308" s="587"/>
      <c r="S308" s="587"/>
      <c r="T308" s="587"/>
      <c r="U308" s="587"/>
      <c r="V308" s="587"/>
      <c r="W308" s="587"/>
      <c r="X308" s="587"/>
      <c r="Y308" s="587"/>
      <c r="Z308" s="587"/>
      <c r="AA308" s="587"/>
      <c r="AB308" s="587"/>
      <c r="AC308" s="587"/>
      <c r="AD308" s="587"/>
      <c r="AE308" s="587"/>
      <c r="AF308" s="587"/>
      <c r="AG308" s="587"/>
      <c r="AH308" s="587"/>
      <c r="AI308" s="587"/>
      <c r="AJ308" s="587"/>
      <c r="AK308" s="587"/>
      <c r="AL308" s="587"/>
      <c r="AM308" s="587"/>
      <c r="AN308" s="587"/>
      <c r="AO308" s="587"/>
      <c r="AP308" s="587"/>
      <c r="AQ308" s="587"/>
      <c r="AR308" s="587"/>
      <c r="AS308" s="587"/>
      <c r="AT308" s="587"/>
      <c r="AU308" s="587"/>
      <c r="AV308" s="587"/>
      <c r="AW308" s="587"/>
      <c r="AX308" s="587"/>
      <c r="AY308" s="587"/>
      <c r="BA308" s="132"/>
      <c r="BB308" s="130"/>
      <c r="BC308" s="130"/>
      <c r="BD308" s="130"/>
      <c r="BE308" s="130"/>
      <c r="BF308" s="130"/>
      <c r="BG308" s="130"/>
      <c r="BH308" s="130"/>
      <c r="BI308" s="130"/>
      <c r="BJ308" s="130"/>
      <c r="BK308" s="130"/>
      <c r="BL308" s="130"/>
      <c r="BM308" s="130"/>
      <c r="BN308" s="130"/>
      <c r="BO308" s="130"/>
      <c r="BP308" s="130"/>
      <c r="BQ308" s="130"/>
    </row>
    <row r="309" s="399" customFormat="true" ht="15" customHeight="true" x14ac:dyDescent="0.2">
      <c r="B309" s="1682"/>
      <c r="R309" s="587"/>
      <c r="S309" s="587"/>
      <c r="T309" s="587"/>
      <c r="U309" s="587"/>
      <c r="V309" s="587"/>
      <c r="W309" s="587"/>
      <c r="X309" s="587"/>
      <c r="Y309" s="587"/>
      <c r="Z309" s="587"/>
      <c r="AA309" s="587"/>
      <c r="AB309" s="587"/>
      <c r="AC309" s="587"/>
      <c r="AD309" s="587"/>
      <c r="AE309" s="587"/>
      <c r="AF309" s="587"/>
      <c r="AG309" s="587"/>
      <c r="AH309" s="587"/>
      <c r="AI309" s="587"/>
      <c r="AJ309" s="587"/>
      <c r="AK309" s="587"/>
      <c r="AL309" s="587"/>
      <c r="AM309" s="587"/>
      <c r="AN309" s="587"/>
      <c r="AO309" s="587"/>
      <c r="AP309" s="587"/>
      <c r="AQ309" s="587"/>
      <c r="AR309" s="587"/>
      <c r="AS309" s="587"/>
      <c r="AT309" s="587"/>
      <c r="AU309" s="587"/>
      <c r="AV309" s="587"/>
      <c r="AW309" s="587"/>
      <c r="AX309" s="587"/>
      <c r="AY309" s="587"/>
      <c r="BA309" s="132"/>
      <c r="BB309" s="130"/>
      <c r="BC309" s="130"/>
      <c r="BD309" s="130"/>
      <c r="BE309" s="130"/>
      <c r="BF309" s="130"/>
      <c r="BG309" s="130"/>
      <c r="BH309" s="130"/>
      <c r="BI309" s="130"/>
      <c r="BJ309" s="130"/>
      <c r="BK309" s="130"/>
      <c r="BL309" s="130"/>
      <c r="BM309" s="130"/>
      <c r="BN309" s="130"/>
      <c r="BO309" s="130"/>
      <c r="BP309" s="130"/>
      <c r="BQ309" s="130"/>
    </row>
    <row r="310" s="399" customFormat="true" ht="15" customHeight="true" x14ac:dyDescent="0.2">
      <c r="B310" s="1682"/>
      <c r="R310" s="587"/>
      <c r="S310" s="587"/>
      <c r="T310" s="587"/>
      <c r="U310" s="587"/>
      <c r="V310" s="587"/>
      <c r="W310" s="587"/>
      <c r="X310" s="587"/>
      <c r="Y310" s="587"/>
      <c r="Z310" s="587"/>
      <c r="AA310" s="587"/>
      <c r="AB310" s="587"/>
      <c r="AC310" s="587"/>
      <c r="AD310" s="587"/>
      <c r="AE310" s="587"/>
      <c r="AF310" s="587"/>
      <c r="AG310" s="587"/>
      <c r="AH310" s="587"/>
      <c r="AI310" s="587"/>
      <c r="AJ310" s="587"/>
      <c r="AK310" s="587"/>
      <c r="AL310" s="587"/>
      <c r="AM310" s="587"/>
      <c r="AN310" s="587"/>
      <c r="AO310" s="587"/>
      <c r="AP310" s="587"/>
      <c r="AQ310" s="587"/>
      <c r="AR310" s="587"/>
      <c r="AS310" s="587"/>
      <c r="AT310" s="587"/>
      <c r="AU310" s="587"/>
      <c r="AV310" s="587"/>
      <c r="AW310" s="587"/>
      <c r="AX310" s="587"/>
      <c r="AY310" s="587"/>
      <c r="BA310" s="132"/>
      <c r="BB310" s="130"/>
      <c r="BC310" s="130"/>
      <c r="BD310" s="130"/>
      <c r="BE310" s="130"/>
      <c r="BF310" s="130"/>
      <c r="BG310" s="130"/>
      <c r="BH310" s="130"/>
      <c r="BI310" s="130"/>
      <c r="BJ310" s="130"/>
      <c r="BK310" s="130"/>
      <c r="BL310" s="130"/>
      <c r="BM310" s="130"/>
      <c r="BN310" s="130"/>
      <c r="BO310" s="130"/>
      <c r="BP310" s="130"/>
      <c r="BQ310" s="130"/>
    </row>
    <row r="311" s="399" customFormat="true" ht="15" customHeight="true" x14ac:dyDescent="0.2">
      <c r="B311" s="1682"/>
      <c r="R311" s="587"/>
      <c r="S311" s="587"/>
      <c r="T311" s="587"/>
      <c r="U311" s="587"/>
      <c r="V311" s="587"/>
      <c r="W311" s="587"/>
      <c r="X311" s="587"/>
      <c r="Y311" s="587"/>
      <c r="Z311" s="587"/>
      <c r="AA311" s="587"/>
      <c r="AB311" s="587"/>
      <c r="AC311" s="587"/>
      <c r="AD311" s="587"/>
      <c r="AE311" s="587"/>
      <c r="AF311" s="587"/>
      <c r="AG311" s="587"/>
      <c r="AH311" s="587"/>
      <c r="AI311" s="587"/>
      <c r="AJ311" s="587"/>
      <c r="AK311" s="587"/>
      <c r="AL311" s="587"/>
      <c r="AM311" s="587"/>
      <c r="AN311" s="587"/>
      <c r="AO311" s="587"/>
      <c r="AP311" s="587"/>
      <c r="AQ311" s="587"/>
      <c r="AR311" s="587"/>
      <c r="AS311" s="587"/>
      <c r="AT311" s="587"/>
      <c r="AU311" s="587"/>
      <c r="AV311" s="587"/>
      <c r="AW311" s="587"/>
      <c r="AX311" s="587"/>
      <c r="AY311" s="587"/>
      <c r="BA311" s="132"/>
      <c r="BB311" s="130"/>
      <c r="BC311" s="130"/>
      <c r="BD311" s="130"/>
      <c r="BE311" s="130"/>
      <c r="BF311" s="130"/>
      <c r="BG311" s="130"/>
      <c r="BH311" s="130"/>
      <c r="BI311" s="130"/>
      <c r="BJ311" s="130"/>
      <c r="BK311" s="130"/>
      <c r="BL311" s="130"/>
      <c r="BM311" s="130"/>
      <c r="BN311" s="130"/>
      <c r="BO311" s="130"/>
      <c r="BP311" s="130"/>
      <c r="BQ311" s="130"/>
    </row>
    <row r="312" s="399" customFormat="true" ht="15" customHeight="true" x14ac:dyDescent="0.2">
      <c r="B312" s="1682"/>
      <c r="R312" s="587"/>
      <c r="S312" s="587"/>
      <c r="T312" s="587"/>
      <c r="U312" s="587"/>
      <c r="V312" s="587"/>
      <c r="W312" s="587"/>
      <c r="X312" s="587"/>
      <c r="Y312" s="587"/>
      <c r="Z312" s="587"/>
      <c r="AA312" s="587"/>
      <c r="AB312" s="587"/>
      <c r="AC312" s="587"/>
      <c r="AD312" s="587"/>
      <c r="AE312" s="587"/>
      <c r="AF312" s="587"/>
      <c r="AG312" s="587"/>
      <c r="AH312" s="587"/>
      <c r="AI312" s="587"/>
      <c r="AJ312" s="587"/>
      <c r="AK312" s="587"/>
      <c r="AL312" s="587"/>
      <c r="AM312" s="587"/>
      <c r="AN312" s="587"/>
      <c r="AO312" s="587"/>
      <c r="AP312" s="587"/>
      <c r="AQ312" s="587"/>
      <c r="AR312" s="587"/>
      <c r="AS312" s="587"/>
      <c r="AT312" s="587"/>
      <c r="AU312" s="587"/>
      <c r="AV312" s="587"/>
      <c r="AW312" s="587"/>
      <c r="AX312" s="587"/>
      <c r="AY312" s="587"/>
      <c r="BA312" s="132"/>
      <c r="BB312" s="130"/>
      <c r="BC312" s="130"/>
      <c r="BD312" s="130"/>
      <c r="BE312" s="130"/>
      <c r="BF312" s="130"/>
      <c r="BG312" s="130"/>
      <c r="BH312" s="130"/>
      <c r="BI312" s="130"/>
      <c r="BJ312" s="130"/>
      <c r="BK312" s="130"/>
      <c r="BL312" s="130"/>
      <c r="BM312" s="130"/>
      <c r="BN312" s="130"/>
      <c r="BO312" s="130"/>
      <c r="BP312" s="130"/>
      <c r="BQ312" s="130"/>
    </row>
    <row r="313" s="399" customFormat="true" ht="15" customHeight="true" x14ac:dyDescent="0.2">
      <c r="B313" s="1682"/>
      <c r="R313" s="587"/>
      <c r="S313" s="587"/>
      <c r="T313" s="587"/>
      <c r="U313" s="587"/>
      <c r="V313" s="587"/>
      <c r="W313" s="587"/>
      <c r="X313" s="587"/>
      <c r="Y313" s="587"/>
      <c r="Z313" s="587"/>
      <c r="AA313" s="587"/>
      <c r="AB313" s="587"/>
      <c r="AC313" s="587"/>
      <c r="AD313" s="587"/>
      <c r="AE313" s="587"/>
      <c r="AF313" s="587"/>
      <c r="AG313" s="587"/>
      <c r="AH313" s="587"/>
      <c r="AI313" s="587"/>
      <c r="AJ313" s="587"/>
      <c r="AK313" s="587"/>
      <c r="AL313" s="587"/>
      <c r="AM313" s="587"/>
      <c r="AN313" s="587"/>
      <c r="AO313" s="587"/>
      <c r="AP313" s="587"/>
      <c r="AQ313" s="587"/>
      <c r="AR313" s="587"/>
      <c r="AS313" s="587"/>
      <c r="AT313" s="587"/>
      <c r="AU313" s="587"/>
      <c r="AV313" s="587"/>
      <c r="AW313" s="587"/>
      <c r="AX313" s="587"/>
      <c r="AY313" s="587"/>
      <c r="BA313" s="132"/>
      <c r="BB313" s="130"/>
      <c r="BC313" s="130"/>
      <c r="BD313" s="130"/>
      <c r="BE313" s="130"/>
      <c r="BF313" s="130"/>
      <c r="BG313" s="130"/>
      <c r="BH313" s="130"/>
      <c r="BI313" s="130"/>
      <c r="BJ313" s="130"/>
      <c r="BK313" s="130"/>
      <c r="BL313" s="130"/>
      <c r="BM313" s="130"/>
      <c r="BN313" s="130"/>
      <c r="BO313" s="130"/>
      <c r="BP313" s="130"/>
      <c r="BQ313" s="130"/>
    </row>
    <row r="314" s="399" customFormat="true" ht="15" customHeight="true" x14ac:dyDescent="0.2">
      <c r="B314" s="1682"/>
      <c r="R314" s="587"/>
      <c r="S314" s="587"/>
      <c r="T314" s="587"/>
      <c r="U314" s="587"/>
      <c r="V314" s="587"/>
      <c r="W314" s="587"/>
      <c r="X314" s="587"/>
      <c r="Y314" s="587"/>
      <c r="Z314" s="587"/>
      <c r="AA314" s="587"/>
      <c r="AB314" s="587"/>
      <c r="AC314" s="587"/>
      <c r="AD314" s="587"/>
      <c r="AE314" s="587"/>
      <c r="AF314" s="587"/>
      <c r="AG314" s="587"/>
      <c r="AH314" s="587"/>
      <c r="AI314" s="587"/>
      <c r="AJ314" s="587"/>
      <c r="AK314" s="587"/>
      <c r="AL314" s="587"/>
      <c r="AM314" s="587"/>
      <c r="AN314" s="587"/>
      <c r="AO314" s="587"/>
      <c r="AP314" s="587"/>
      <c r="AQ314" s="587"/>
      <c r="AR314" s="587"/>
      <c r="AS314" s="587"/>
      <c r="AT314" s="587"/>
      <c r="AU314" s="587"/>
      <c r="AV314" s="587"/>
      <c r="AW314" s="587"/>
      <c r="AX314" s="587"/>
      <c r="AY314" s="587"/>
      <c r="BA314" s="132"/>
      <c r="BB314" s="130"/>
      <c r="BC314" s="130"/>
      <c r="BD314" s="130"/>
      <c r="BE314" s="130"/>
      <c r="BF314" s="130"/>
      <c r="BG314" s="130"/>
      <c r="BH314" s="130"/>
      <c r="BI314" s="130"/>
      <c r="BJ314" s="130"/>
      <c r="BK314" s="130"/>
      <c r="BL314" s="130"/>
      <c r="BM314" s="130"/>
      <c r="BN314" s="130"/>
      <c r="BO314" s="130"/>
      <c r="BP314" s="130"/>
      <c r="BQ314" s="130"/>
    </row>
    <row r="315" s="399" customFormat="true" ht="15" customHeight="true" x14ac:dyDescent="0.2">
      <c r="B315" s="1682"/>
      <c r="R315" s="587"/>
      <c r="S315" s="587"/>
      <c r="T315" s="587"/>
      <c r="U315" s="587"/>
      <c r="V315" s="587"/>
      <c r="W315" s="587"/>
      <c r="X315" s="587"/>
      <c r="Y315" s="587"/>
      <c r="Z315" s="587"/>
      <c r="AA315" s="587"/>
      <c r="AB315" s="587"/>
      <c r="AC315" s="587"/>
      <c r="AD315" s="587"/>
      <c r="AE315" s="587"/>
      <c r="AF315" s="587"/>
      <c r="AG315" s="587"/>
      <c r="AH315" s="587"/>
      <c r="AI315" s="587"/>
      <c r="AJ315" s="587"/>
      <c r="AK315" s="587"/>
      <c r="AL315" s="587"/>
      <c r="AM315" s="587"/>
      <c r="AN315" s="587"/>
      <c r="AO315" s="587"/>
      <c r="AP315" s="587"/>
      <c r="AQ315" s="587"/>
      <c r="AR315" s="587"/>
      <c r="AS315" s="587"/>
      <c r="AT315" s="587"/>
      <c r="AU315" s="587"/>
      <c r="AV315" s="587"/>
      <c r="AW315" s="587"/>
      <c r="AX315" s="587"/>
      <c r="AY315" s="587"/>
      <c r="BA315" s="132"/>
      <c r="BB315" s="130"/>
      <c r="BC315" s="130"/>
      <c r="BD315" s="130"/>
      <c r="BE315" s="130"/>
      <c r="BF315" s="130"/>
      <c r="BG315" s="130"/>
      <c r="BH315" s="130"/>
      <c r="BI315" s="130"/>
      <c r="BJ315" s="130"/>
      <c r="BK315" s="130"/>
      <c r="BL315" s="130"/>
      <c r="BM315" s="130"/>
      <c r="BN315" s="130"/>
      <c r="BO315" s="130"/>
      <c r="BP315" s="130"/>
      <c r="BQ315" s="130"/>
    </row>
    <row r="316" s="399" customFormat="true" ht="15" customHeight="true" x14ac:dyDescent="0.2">
      <c r="B316" s="1682"/>
      <c r="R316" s="587"/>
      <c r="S316" s="587"/>
      <c r="T316" s="587"/>
      <c r="U316" s="587"/>
      <c r="V316" s="587"/>
      <c r="W316" s="587"/>
      <c r="X316" s="587"/>
      <c r="Y316" s="587"/>
      <c r="Z316" s="587"/>
      <c r="AA316" s="587"/>
      <c r="AB316" s="587"/>
      <c r="AC316" s="587"/>
      <c r="AD316" s="587"/>
      <c r="AE316" s="587"/>
      <c r="AF316" s="587"/>
      <c r="AG316" s="587"/>
      <c r="AH316" s="587"/>
      <c r="AI316" s="587"/>
      <c r="AJ316" s="587"/>
      <c r="AK316" s="587"/>
      <c r="AL316" s="587"/>
      <c r="AM316" s="587"/>
      <c r="AN316" s="587"/>
      <c r="AO316" s="587"/>
      <c r="AP316" s="587"/>
      <c r="AQ316" s="587"/>
      <c r="AR316" s="587"/>
      <c r="AS316" s="587"/>
      <c r="AT316" s="587"/>
      <c r="AU316" s="587"/>
      <c r="AV316" s="587"/>
      <c r="AW316" s="587"/>
      <c r="AX316" s="587"/>
      <c r="AY316" s="587"/>
      <c r="BA316" s="132"/>
      <c r="BB316" s="130"/>
      <c r="BC316" s="130"/>
      <c r="BD316" s="130"/>
      <c r="BE316" s="130"/>
      <c r="BF316" s="130"/>
      <c r="BG316" s="130"/>
      <c r="BH316" s="130"/>
      <c r="BI316" s="130"/>
      <c r="BJ316" s="130"/>
      <c r="BK316" s="130"/>
      <c r="BL316" s="130"/>
      <c r="BM316" s="130"/>
      <c r="BN316" s="130"/>
      <c r="BO316" s="130"/>
      <c r="BP316" s="130"/>
      <c r="BQ316" s="130"/>
    </row>
    <row r="317" s="399" customFormat="true" ht="15" customHeight="true" x14ac:dyDescent="0.2">
      <c r="B317" s="1682"/>
      <c r="R317" s="587"/>
      <c r="S317" s="587"/>
      <c r="T317" s="587"/>
      <c r="U317" s="587"/>
      <c r="V317" s="587"/>
      <c r="W317" s="587"/>
      <c r="X317" s="587"/>
      <c r="Y317" s="587"/>
      <c r="Z317" s="587"/>
      <c r="AA317" s="587"/>
      <c r="AB317" s="587"/>
      <c r="AC317" s="587"/>
      <c r="AD317" s="587"/>
      <c r="AE317" s="587"/>
      <c r="AF317" s="587"/>
      <c r="AG317" s="587"/>
      <c r="AH317" s="587"/>
      <c r="AI317" s="587"/>
      <c r="AJ317" s="587"/>
      <c r="AK317" s="587"/>
      <c r="AL317" s="587"/>
      <c r="AM317" s="587"/>
      <c r="AN317" s="587"/>
      <c r="AO317" s="587"/>
      <c r="AP317" s="587"/>
      <c r="AQ317" s="587"/>
      <c r="AR317" s="587"/>
      <c r="AS317" s="587"/>
      <c r="AT317" s="587"/>
      <c r="AU317" s="587"/>
      <c r="AV317" s="587"/>
      <c r="AW317" s="587"/>
      <c r="AX317" s="587"/>
      <c r="AY317" s="587"/>
      <c r="BA317" s="132"/>
      <c r="BB317" s="130"/>
      <c r="BC317" s="130"/>
      <c r="BD317" s="130"/>
      <c r="BE317" s="130"/>
      <c r="BF317" s="130"/>
      <c r="BG317" s="130"/>
      <c r="BH317" s="130"/>
      <c r="BI317" s="130"/>
      <c r="BJ317" s="130"/>
      <c r="BK317" s="130"/>
      <c r="BL317" s="130"/>
      <c r="BM317" s="130"/>
      <c r="BN317" s="130"/>
      <c r="BO317" s="130"/>
      <c r="BP317" s="130"/>
      <c r="BQ317" s="130"/>
    </row>
    <row r="318" s="399" customFormat="true" ht="15" customHeight="true" x14ac:dyDescent="0.2">
      <c r="B318" s="1682"/>
      <c r="R318" s="587"/>
      <c r="S318" s="587"/>
      <c r="T318" s="587"/>
      <c r="U318" s="587"/>
      <c r="V318" s="587"/>
      <c r="W318" s="587"/>
      <c r="X318" s="587"/>
      <c r="Y318" s="587"/>
      <c r="Z318" s="587"/>
      <c r="AA318" s="587"/>
      <c r="AB318" s="587"/>
      <c r="AC318" s="587"/>
      <c r="AD318" s="587"/>
      <c r="AE318" s="587"/>
      <c r="AF318" s="587"/>
      <c r="AG318" s="587"/>
      <c r="AH318" s="587"/>
      <c r="AI318" s="587"/>
      <c r="AJ318" s="587"/>
      <c r="AK318" s="587"/>
      <c r="AL318" s="587"/>
      <c r="AM318" s="587"/>
      <c r="AN318" s="587"/>
      <c r="AO318" s="587"/>
      <c r="AP318" s="587"/>
      <c r="AQ318" s="587"/>
      <c r="AR318" s="587"/>
      <c r="AS318" s="587"/>
      <c r="AT318" s="587"/>
      <c r="AU318" s="587"/>
      <c r="AV318" s="587"/>
      <c r="AW318" s="587"/>
      <c r="AX318" s="587"/>
      <c r="AY318" s="587"/>
      <c r="BA318" s="132"/>
      <c r="BB318" s="130"/>
      <c r="BC318" s="130"/>
      <c r="BD318" s="130"/>
      <c r="BE318" s="130"/>
      <c r="BF318" s="130"/>
      <c r="BG318" s="130"/>
      <c r="BH318" s="130"/>
      <c r="BI318" s="130"/>
      <c r="BJ318" s="130"/>
      <c r="BK318" s="130"/>
      <c r="BL318" s="130"/>
      <c r="BM318" s="130"/>
      <c r="BN318" s="130"/>
      <c r="BO318" s="130"/>
      <c r="BP318" s="130"/>
      <c r="BQ318" s="130"/>
    </row>
    <row r="319" s="399" customFormat="true" ht="15" customHeight="true" x14ac:dyDescent="0.2">
      <c r="B319" s="1682"/>
      <c r="R319" s="587"/>
      <c r="S319" s="587"/>
      <c r="T319" s="587"/>
      <c r="U319" s="587"/>
      <c r="V319" s="587"/>
      <c r="W319" s="587"/>
      <c r="X319" s="587"/>
      <c r="Y319" s="587"/>
      <c r="Z319" s="587"/>
      <c r="AA319" s="587"/>
      <c r="AB319" s="587"/>
      <c r="AC319" s="587"/>
      <c r="AD319" s="587"/>
      <c r="AE319" s="587"/>
      <c r="AF319" s="587"/>
      <c r="AG319" s="587"/>
      <c r="AH319" s="587"/>
      <c r="AI319" s="587"/>
      <c r="AJ319" s="587"/>
      <c r="AK319" s="587"/>
      <c r="AL319" s="587"/>
      <c r="AM319" s="587"/>
      <c r="AN319" s="587"/>
      <c r="AO319" s="587"/>
      <c r="AP319" s="587"/>
      <c r="AQ319" s="587"/>
      <c r="AR319" s="587"/>
      <c r="AS319" s="587"/>
      <c r="AT319" s="587"/>
      <c r="AU319" s="587"/>
      <c r="AV319" s="587"/>
      <c r="AW319" s="587"/>
      <c r="AX319" s="587"/>
      <c r="AY319" s="587"/>
      <c r="BA319" s="132"/>
      <c r="BB319" s="130"/>
      <c r="BC319" s="130"/>
      <c r="BD319" s="130"/>
      <c r="BE319" s="130"/>
      <c r="BF319" s="130"/>
      <c r="BG319" s="130"/>
      <c r="BH319" s="130"/>
      <c r="BI319" s="130"/>
      <c r="BJ319" s="130"/>
      <c r="BK319" s="130"/>
      <c r="BL319" s="130"/>
      <c r="BM319" s="130"/>
      <c r="BN319" s="130"/>
      <c r="BO319" s="130"/>
      <c r="BP319" s="130"/>
      <c r="BQ319" s="130"/>
    </row>
    <row r="320" s="399" customFormat="true" ht="15" customHeight="true" x14ac:dyDescent="0.2">
      <c r="B320" s="1682"/>
      <c r="R320" s="587"/>
      <c r="S320" s="587"/>
      <c r="T320" s="587"/>
      <c r="U320" s="587"/>
      <c r="V320" s="587"/>
      <c r="W320" s="587"/>
      <c r="X320" s="587"/>
      <c r="Y320" s="587"/>
      <c r="Z320" s="587"/>
      <c r="AA320" s="587"/>
      <c r="AB320" s="587"/>
      <c r="AC320" s="587"/>
      <c r="AD320" s="587"/>
      <c r="AE320" s="587"/>
      <c r="AF320" s="587"/>
      <c r="AG320" s="587"/>
      <c r="AH320" s="587"/>
      <c r="AI320" s="587"/>
      <c r="AJ320" s="587"/>
      <c r="AK320" s="587"/>
      <c r="AL320" s="587"/>
      <c r="AM320" s="587"/>
      <c r="AN320" s="587"/>
      <c r="AO320" s="587"/>
      <c r="AP320" s="587"/>
      <c r="AQ320" s="587"/>
      <c r="AR320" s="587"/>
      <c r="AS320" s="587"/>
      <c r="AT320" s="587"/>
      <c r="AU320" s="587"/>
      <c r="AV320" s="587"/>
      <c r="AW320" s="587"/>
      <c r="AX320" s="587"/>
      <c r="AY320" s="587"/>
      <c r="BA320" s="132"/>
      <c r="BB320" s="130"/>
      <c r="BC320" s="130"/>
      <c r="BD320" s="130"/>
      <c r="BE320" s="130"/>
      <c r="BF320" s="130"/>
      <c r="BG320" s="130"/>
      <c r="BH320" s="130"/>
      <c r="BI320" s="130"/>
      <c r="BJ320" s="130"/>
      <c r="BK320" s="130"/>
      <c r="BL320" s="130"/>
      <c r="BM320" s="130"/>
      <c r="BN320" s="130"/>
      <c r="BO320" s="130"/>
      <c r="BP320" s="130"/>
      <c r="BQ320" s="130"/>
    </row>
    <row r="321" s="399" customFormat="true" ht="15" customHeight="true" x14ac:dyDescent="0.2">
      <c r="B321" s="1682"/>
      <c r="R321" s="587"/>
      <c r="S321" s="587"/>
      <c r="T321" s="587"/>
      <c r="U321" s="587"/>
      <c r="V321" s="587"/>
      <c r="W321" s="587"/>
      <c r="X321" s="587"/>
      <c r="Y321" s="587"/>
      <c r="Z321" s="587"/>
      <c r="AA321" s="587"/>
      <c r="AB321" s="587"/>
      <c r="AC321" s="587"/>
      <c r="AD321" s="587"/>
      <c r="AE321" s="587"/>
      <c r="AF321" s="587"/>
      <c r="AG321" s="587"/>
      <c r="AH321" s="587"/>
      <c r="AI321" s="587"/>
      <c r="AJ321" s="587"/>
      <c r="AK321" s="587"/>
      <c r="AL321" s="587"/>
      <c r="AM321" s="587"/>
      <c r="AN321" s="587"/>
      <c r="AO321" s="587"/>
      <c r="AP321" s="587"/>
      <c r="AQ321" s="587"/>
      <c r="AR321" s="587"/>
      <c r="AS321" s="587"/>
      <c r="AT321" s="587"/>
      <c r="AU321" s="587"/>
      <c r="AV321" s="587"/>
      <c r="AW321" s="587"/>
      <c r="AX321" s="587"/>
      <c r="AY321" s="587"/>
      <c r="BA321" s="132"/>
      <c r="BB321" s="130"/>
      <c r="BC321" s="130"/>
      <c r="BD321" s="130"/>
      <c r="BE321" s="130"/>
      <c r="BF321" s="130"/>
      <c r="BG321" s="130"/>
      <c r="BH321" s="130"/>
      <c r="BI321" s="130"/>
      <c r="BJ321" s="130"/>
      <c r="BK321" s="130"/>
      <c r="BL321" s="130"/>
      <c r="BM321" s="130"/>
      <c r="BN321" s="130"/>
      <c r="BO321" s="130"/>
      <c r="BP321" s="130"/>
      <c r="BQ321" s="130"/>
    </row>
    <row r="322" s="399" customFormat="true" ht="15" customHeight="true" x14ac:dyDescent="0.2">
      <c r="B322" s="1682"/>
      <c r="R322" s="587"/>
      <c r="S322" s="587"/>
      <c r="T322" s="587"/>
      <c r="U322" s="587"/>
      <c r="V322" s="587"/>
      <c r="W322" s="587"/>
      <c r="X322" s="587"/>
      <c r="Y322" s="587"/>
      <c r="Z322" s="587"/>
      <c r="AA322" s="587"/>
      <c r="AB322" s="587"/>
      <c r="AC322" s="587"/>
      <c r="AD322" s="587"/>
      <c r="AE322" s="587"/>
      <c r="AF322" s="587"/>
      <c r="AG322" s="587"/>
      <c r="AH322" s="587"/>
      <c r="AI322" s="587"/>
      <c r="AJ322" s="587"/>
      <c r="AK322" s="587"/>
      <c r="AL322" s="587"/>
      <c r="AM322" s="587"/>
      <c r="AN322" s="587"/>
      <c r="AO322" s="587"/>
      <c r="AP322" s="587"/>
      <c r="AQ322" s="587"/>
      <c r="AR322" s="587"/>
      <c r="AS322" s="587"/>
      <c r="AT322" s="587"/>
      <c r="AU322" s="587"/>
      <c r="AV322" s="587"/>
      <c r="AW322" s="587"/>
      <c r="AX322" s="587"/>
      <c r="AY322" s="587"/>
      <c r="BA322" s="132"/>
      <c r="BB322" s="130"/>
      <c r="BC322" s="130"/>
      <c r="BD322" s="130"/>
      <c r="BE322" s="130"/>
      <c r="BF322" s="130"/>
      <c r="BG322" s="130"/>
      <c r="BH322" s="130"/>
      <c r="BI322" s="130"/>
      <c r="BJ322" s="130"/>
      <c r="BK322" s="130"/>
      <c r="BL322" s="130"/>
      <c r="BM322" s="130"/>
      <c r="BN322" s="130"/>
      <c r="BO322" s="130"/>
      <c r="BP322" s="130"/>
      <c r="BQ322" s="130"/>
    </row>
    <row r="323" s="399" customFormat="true" ht="15" customHeight="true" x14ac:dyDescent="0.2">
      <c r="B323" s="1682"/>
      <c r="R323" s="587"/>
      <c r="S323" s="587"/>
      <c r="T323" s="587"/>
      <c r="U323" s="587"/>
      <c r="V323" s="587"/>
      <c r="W323" s="587"/>
      <c r="X323" s="587"/>
      <c r="Y323" s="587"/>
      <c r="Z323" s="587"/>
      <c r="AA323" s="587"/>
      <c r="AB323" s="587"/>
      <c r="AC323" s="587"/>
      <c r="AD323" s="587"/>
      <c r="AE323" s="587"/>
      <c r="AF323" s="587"/>
      <c r="AG323" s="587"/>
      <c r="AH323" s="587"/>
      <c r="AI323" s="587"/>
      <c r="AJ323" s="587"/>
      <c r="AK323" s="587"/>
      <c r="AL323" s="587"/>
      <c r="AM323" s="587"/>
      <c r="AN323" s="587"/>
      <c r="AO323" s="587"/>
      <c r="AP323" s="587"/>
      <c r="AQ323" s="587"/>
      <c r="AR323" s="587"/>
      <c r="AS323" s="587"/>
      <c r="AT323" s="587"/>
      <c r="AU323" s="587"/>
      <c r="AV323" s="587"/>
      <c r="AW323" s="587"/>
      <c r="AX323" s="587"/>
      <c r="AY323" s="587"/>
      <c r="BA323" s="132"/>
      <c r="BB323" s="130"/>
      <c r="BC323" s="130"/>
      <c r="BD323" s="130"/>
      <c r="BE323" s="130"/>
      <c r="BF323" s="130"/>
      <c r="BG323" s="130"/>
      <c r="BH323" s="130"/>
      <c r="BI323" s="130"/>
      <c r="BJ323" s="130"/>
      <c r="BK323" s="130"/>
      <c r="BL323" s="130"/>
      <c r="BM323" s="130"/>
      <c r="BN323" s="130"/>
      <c r="BO323" s="130"/>
      <c r="BP323" s="130"/>
      <c r="BQ323" s="130"/>
    </row>
    <row r="324" s="399" customFormat="true" ht="15" customHeight="true" x14ac:dyDescent="0.2">
      <c r="B324" s="1682"/>
      <c r="R324" s="587"/>
      <c r="S324" s="587"/>
      <c r="T324" s="587"/>
      <c r="U324" s="587"/>
      <c r="V324" s="587"/>
      <c r="W324" s="587"/>
      <c r="X324" s="587"/>
      <c r="Y324" s="587"/>
      <c r="Z324" s="587"/>
      <c r="AA324" s="587"/>
      <c r="AB324" s="587"/>
      <c r="AC324" s="587"/>
      <c r="AD324" s="587"/>
      <c r="AE324" s="587"/>
      <c r="AF324" s="587"/>
      <c r="AG324" s="587"/>
      <c r="AH324" s="587"/>
      <c r="AI324" s="587"/>
      <c r="AJ324" s="587"/>
      <c r="AK324" s="587"/>
      <c r="AL324" s="587"/>
      <c r="AM324" s="587"/>
      <c r="AN324" s="587"/>
      <c r="AO324" s="587"/>
      <c r="AP324" s="587"/>
      <c r="AQ324" s="587"/>
      <c r="AR324" s="587"/>
      <c r="AS324" s="587"/>
      <c r="AT324" s="587"/>
      <c r="AU324" s="587"/>
      <c r="AV324" s="587"/>
      <c r="AW324" s="587"/>
      <c r="AX324" s="587"/>
      <c r="AY324" s="587"/>
      <c r="BA324" s="132"/>
      <c r="BB324" s="130"/>
      <c r="BC324" s="130"/>
      <c r="BD324" s="130"/>
      <c r="BE324" s="130"/>
      <c r="BF324" s="130"/>
      <c r="BG324" s="130"/>
      <c r="BH324" s="130"/>
      <c r="BI324" s="130"/>
      <c r="BJ324" s="130"/>
      <c r="BK324" s="130"/>
      <c r="BL324" s="130"/>
      <c r="BM324" s="130"/>
      <c r="BN324" s="130"/>
      <c r="BO324" s="130"/>
      <c r="BP324" s="130"/>
      <c r="BQ324" s="130"/>
    </row>
    <row r="325" s="399" customFormat="true" ht="15" customHeight="true" x14ac:dyDescent="0.2">
      <c r="B325" s="1682"/>
      <c r="R325" s="587"/>
      <c r="S325" s="587"/>
      <c r="T325" s="587"/>
      <c r="U325" s="587"/>
      <c r="V325" s="587"/>
      <c r="W325" s="587"/>
      <c r="X325" s="587"/>
      <c r="Y325" s="587"/>
      <c r="Z325" s="587"/>
      <c r="AA325" s="587"/>
      <c r="AB325" s="587"/>
      <c r="AC325" s="587"/>
      <c r="AD325" s="587"/>
      <c r="AE325" s="587"/>
      <c r="AF325" s="587"/>
      <c r="AG325" s="587"/>
      <c r="AH325" s="587"/>
      <c r="AI325" s="587"/>
      <c r="AJ325" s="587"/>
      <c r="AK325" s="587"/>
      <c r="AL325" s="587"/>
      <c r="AM325" s="587"/>
      <c r="AN325" s="587"/>
      <c r="AO325" s="587"/>
      <c r="AP325" s="587"/>
      <c r="AQ325" s="587"/>
      <c r="AR325" s="587"/>
      <c r="AS325" s="587"/>
      <c r="AT325" s="587"/>
      <c r="AU325" s="587"/>
      <c r="AV325" s="587"/>
      <c r="AW325" s="587"/>
      <c r="AX325" s="587"/>
      <c r="AY325" s="587"/>
      <c r="BA325" s="132"/>
      <c r="BB325" s="130"/>
      <c r="BC325" s="130"/>
      <c r="BD325" s="130"/>
      <c r="BE325" s="130"/>
      <c r="BF325" s="130"/>
      <c r="BG325" s="130"/>
      <c r="BH325" s="130"/>
      <c r="BI325" s="130"/>
      <c r="BJ325" s="130"/>
      <c r="BK325" s="130"/>
      <c r="BL325" s="130"/>
      <c r="BM325" s="130"/>
      <c r="BN325" s="130"/>
      <c r="BO325" s="130"/>
      <c r="BP325" s="130"/>
      <c r="BQ325" s="130"/>
    </row>
    <row r="326" s="399" customFormat="true" ht="15" customHeight="true" x14ac:dyDescent="0.2">
      <c r="B326" s="1682"/>
      <c r="R326" s="587"/>
      <c r="S326" s="587"/>
      <c r="T326" s="587"/>
      <c r="U326" s="587"/>
      <c r="V326" s="587"/>
      <c r="W326" s="587"/>
      <c r="X326" s="587"/>
      <c r="Y326" s="587"/>
      <c r="Z326" s="587"/>
      <c r="AA326" s="587"/>
      <c r="AB326" s="587"/>
      <c r="AC326" s="587"/>
      <c r="AD326" s="587"/>
      <c r="AE326" s="587"/>
      <c r="AF326" s="587"/>
      <c r="AG326" s="587"/>
      <c r="AH326" s="587"/>
      <c r="AI326" s="587"/>
      <c r="AJ326" s="587"/>
      <c r="AK326" s="587"/>
      <c r="AL326" s="587"/>
      <c r="AM326" s="587"/>
      <c r="AN326" s="587"/>
      <c r="AO326" s="587"/>
      <c r="AP326" s="587"/>
      <c r="AQ326" s="587"/>
      <c r="AR326" s="587"/>
      <c r="AS326" s="587"/>
      <c r="AT326" s="587"/>
      <c r="AU326" s="587"/>
      <c r="AV326" s="587"/>
      <c r="AW326" s="587"/>
      <c r="AX326" s="587"/>
      <c r="AY326" s="587"/>
      <c r="BA326" s="132"/>
      <c r="BB326" s="130"/>
      <c r="BC326" s="130"/>
      <c r="BD326" s="130"/>
      <c r="BE326" s="130"/>
      <c r="BF326" s="130"/>
      <c r="BG326" s="130"/>
      <c r="BH326" s="130"/>
      <c r="BI326" s="130"/>
      <c r="BJ326" s="130"/>
      <c r="BK326" s="130"/>
      <c r="BL326" s="130"/>
      <c r="BM326" s="130"/>
      <c r="BN326" s="130"/>
      <c r="BO326" s="130"/>
      <c r="BP326" s="130"/>
      <c r="BQ326" s="130"/>
    </row>
    <row r="327" s="399" customFormat="true" ht="15" customHeight="true" x14ac:dyDescent="0.2">
      <c r="B327" s="1682"/>
      <c r="R327" s="587"/>
      <c r="S327" s="587"/>
      <c r="T327" s="587"/>
      <c r="U327" s="587"/>
      <c r="V327" s="587"/>
      <c r="W327" s="587"/>
      <c r="X327" s="587"/>
      <c r="Y327" s="587"/>
      <c r="Z327" s="587"/>
      <c r="AA327" s="587"/>
      <c r="AB327" s="587"/>
      <c r="AC327" s="587"/>
      <c r="AD327" s="587"/>
      <c r="AE327" s="587"/>
      <c r="AF327" s="587"/>
      <c r="AG327" s="587"/>
      <c r="AH327" s="587"/>
      <c r="AI327" s="587"/>
      <c r="AJ327" s="587"/>
      <c r="AK327" s="587"/>
      <c r="AL327" s="587"/>
      <c r="AM327" s="587"/>
      <c r="AN327" s="587"/>
      <c r="AO327" s="587"/>
      <c r="AP327" s="587"/>
      <c r="AQ327" s="587"/>
      <c r="AR327" s="587"/>
      <c r="AS327" s="587"/>
      <c r="AT327" s="587"/>
      <c r="AU327" s="587"/>
      <c r="AV327" s="587"/>
      <c r="AW327" s="587"/>
      <c r="AX327" s="587"/>
      <c r="AY327" s="587"/>
      <c r="BA327" s="132"/>
      <c r="BB327" s="130"/>
      <c r="BC327" s="130"/>
      <c r="BD327" s="130"/>
      <c r="BE327" s="130"/>
      <c r="BF327" s="130"/>
      <c r="BG327" s="130"/>
      <c r="BH327" s="130"/>
      <c r="BI327" s="130"/>
      <c r="BJ327" s="130"/>
      <c r="BK327" s="130"/>
      <c r="BL327" s="130"/>
      <c r="BM327" s="130"/>
      <c r="BN327" s="130"/>
      <c r="BO327" s="130"/>
      <c r="BP327" s="130"/>
      <c r="BQ327" s="130"/>
    </row>
    <row r="328" s="399" customFormat="true" ht="15" customHeight="true" x14ac:dyDescent="0.2">
      <c r="B328" s="1682"/>
      <c r="R328" s="587"/>
      <c r="S328" s="587"/>
      <c r="T328" s="587"/>
      <c r="U328" s="587"/>
      <c r="V328" s="587"/>
      <c r="W328" s="587"/>
      <c r="X328" s="587"/>
      <c r="Y328" s="587"/>
      <c r="Z328" s="587"/>
      <c r="AA328" s="587"/>
      <c r="AB328" s="587"/>
      <c r="AC328" s="587"/>
      <c r="AD328" s="587"/>
      <c r="AE328" s="587"/>
      <c r="AF328" s="587"/>
      <c r="AG328" s="587"/>
      <c r="AH328" s="587"/>
      <c r="AI328" s="587"/>
      <c r="AJ328" s="587"/>
      <c r="AK328" s="587"/>
      <c r="AL328" s="587"/>
      <c r="AM328" s="587"/>
      <c r="AN328" s="587"/>
      <c r="AO328" s="587"/>
      <c r="AP328" s="587"/>
      <c r="AQ328" s="587"/>
      <c r="AR328" s="587"/>
      <c r="AS328" s="587"/>
      <c r="AT328" s="587"/>
      <c r="AU328" s="587"/>
      <c r="AV328" s="587"/>
      <c r="AW328" s="587"/>
      <c r="AX328" s="587"/>
      <c r="AY328" s="587"/>
      <c r="BA328" s="132"/>
      <c r="BB328" s="130"/>
      <c r="BC328" s="130"/>
      <c r="BD328" s="130"/>
      <c r="BE328" s="130"/>
      <c r="BF328" s="130"/>
      <c r="BG328" s="130"/>
      <c r="BH328" s="130"/>
      <c r="BI328" s="130"/>
      <c r="BJ328" s="130"/>
      <c r="BK328" s="130"/>
      <c r="BL328" s="130"/>
      <c r="BM328" s="130"/>
      <c r="BN328" s="130"/>
      <c r="BO328" s="130"/>
      <c r="BP328" s="130"/>
      <c r="BQ328" s="130"/>
    </row>
    <row r="329" s="399" customFormat="true" ht="250.15" customHeight="true" x14ac:dyDescent="0.2">
      <c r="B329" s="1682"/>
      <c r="R329" s="587"/>
      <c r="S329" s="587"/>
      <c r="T329" s="587"/>
      <c r="U329" s="587"/>
      <c r="V329" s="587"/>
      <c r="W329" s="587"/>
      <c r="X329" s="587"/>
      <c r="Y329" s="587"/>
      <c r="Z329" s="587"/>
      <c r="AA329" s="587"/>
      <c r="AB329" s="587"/>
      <c r="AC329" s="587"/>
      <c r="AD329" s="587"/>
      <c r="AE329" s="587"/>
      <c r="AF329" s="587"/>
      <c r="AG329" s="587"/>
      <c r="AH329" s="587"/>
      <c r="AI329" s="587"/>
      <c r="AJ329" s="587"/>
      <c r="AK329" s="587"/>
      <c r="AL329" s="587"/>
      <c r="AM329" s="587"/>
      <c r="AN329" s="587"/>
      <c r="AO329" s="587"/>
      <c r="AP329" s="587"/>
      <c r="AQ329" s="587"/>
      <c r="AR329" s="587"/>
      <c r="AS329" s="587"/>
      <c r="AT329" s="587"/>
      <c r="AU329" s="587"/>
      <c r="AV329" s="587"/>
      <c r="AW329" s="587"/>
      <c r="AX329" s="587"/>
      <c r="AY329" s="587"/>
      <c r="BA329" s="132"/>
      <c r="BB329" s="130"/>
      <c r="BC329" s="130"/>
      <c r="BD329" s="130"/>
      <c r="BE329" s="130"/>
      <c r="BF329" s="130"/>
      <c r="BG329" s="130"/>
      <c r="BH329" s="130"/>
      <c r="BI329" s="130"/>
      <c r="BJ329" s="130"/>
      <c r="BK329" s="130"/>
      <c r="BL329" s="130"/>
      <c r="BM329" s="130"/>
      <c r="BN329" s="130"/>
      <c r="BO329" s="130"/>
      <c r="BP329" s="130"/>
      <c r="BQ329" s="130"/>
    </row>
    <row r="330" s="398" customFormat="true" ht="19.15" customHeight="true" x14ac:dyDescent="0.2">
      <c r="B330" s="1683"/>
      <c r="R330" s="549"/>
      <c r="S330" s="549"/>
      <c r="T330" s="549"/>
      <c r="U330" s="549"/>
      <c r="V330" s="549"/>
      <c r="W330" s="549"/>
      <c r="X330" s="549"/>
      <c r="Y330" s="549"/>
      <c r="Z330" s="549"/>
      <c r="AA330" s="549"/>
      <c r="AB330" s="549"/>
      <c r="AC330" s="549"/>
      <c r="AD330" s="549"/>
      <c r="AE330" s="549"/>
      <c r="AF330" s="549"/>
      <c r="AG330" s="549"/>
      <c r="AH330" s="549"/>
      <c r="AI330" s="549"/>
      <c r="AJ330" s="549"/>
      <c r="AK330" s="549"/>
      <c r="AL330" s="549"/>
      <c r="AM330" s="549"/>
      <c r="AN330" s="549"/>
      <c r="AO330" s="549"/>
      <c r="AP330" s="549"/>
      <c r="AQ330" s="549"/>
      <c r="AR330" s="549"/>
      <c r="AS330" s="549"/>
      <c r="AT330" s="549"/>
      <c r="AU330" s="549"/>
      <c r="AV330" s="549"/>
      <c r="AW330" s="549"/>
      <c r="AX330" s="549"/>
      <c r="AY330" s="549"/>
      <c r="BA330" s="135"/>
      <c r="BB330" s="135"/>
      <c r="BC330" s="391"/>
      <c r="BD330" s="391"/>
      <c r="BE330" s="391"/>
      <c r="BF330" s="391"/>
      <c r="BG330" s="391"/>
      <c r="BH330" s="391"/>
      <c r="BI330" s="391"/>
      <c r="BJ330" s="391"/>
      <c r="BK330" s="391"/>
      <c r="BL330" s="391"/>
      <c r="BM330" s="391"/>
      <c r="BN330" s="391"/>
      <c r="BO330" s="391"/>
      <c r="BP330" s="391"/>
      <c r="BQ330" s="391"/>
    </row>
    <row r="331" s="398" customFormat="true" ht="15" customHeight="true" x14ac:dyDescent="0.2">
      <c r="B331" s="1683"/>
      <c r="R331" s="549"/>
      <c r="S331" s="549"/>
      <c r="T331" s="549"/>
      <c r="U331" s="549"/>
      <c r="V331" s="549"/>
      <c r="W331" s="549"/>
      <c r="X331" s="549"/>
      <c r="Y331" s="549"/>
      <c r="Z331" s="549"/>
      <c r="AA331" s="549"/>
      <c r="AB331" s="549"/>
      <c r="AC331" s="549"/>
      <c r="AD331" s="549"/>
      <c r="AE331" s="549"/>
      <c r="AF331" s="549"/>
      <c r="AG331" s="549"/>
      <c r="AH331" s="549"/>
      <c r="AI331" s="549"/>
      <c r="AJ331" s="549"/>
      <c r="AK331" s="549"/>
      <c r="AL331" s="549"/>
      <c r="AM331" s="549"/>
      <c r="AN331" s="549"/>
      <c r="AO331" s="549"/>
      <c r="AP331" s="549"/>
      <c r="AQ331" s="549"/>
      <c r="AR331" s="549"/>
      <c r="AS331" s="549"/>
      <c r="AT331" s="549"/>
      <c r="AU331" s="549"/>
      <c r="AV331" s="549"/>
      <c r="AW331" s="549"/>
      <c r="AX331" s="549"/>
      <c r="AY331" s="549"/>
      <c r="BA331" s="135"/>
      <c r="BB331" s="135"/>
      <c r="BC331" s="391"/>
      <c r="BD331" s="391"/>
      <c r="BE331" s="391"/>
      <c r="BF331" s="391"/>
      <c r="BG331" s="391"/>
      <c r="BH331" s="391"/>
      <c r="BI331" s="391"/>
      <c r="BJ331" s="391"/>
      <c r="BK331" s="391"/>
      <c r="BL331" s="391"/>
      <c r="BM331" s="391"/>
      <c r="BN331" s="391"/>
      <c r="BO331" s="391"/>
      <c r="BP331" s="391"/>
      <c r="BQ331" s="391"/>
    </row>
    <row r="332" s="398" customFormat="true" ht="15" customHeight="true" x14ac:dyDescent="0.2">
      <c r="B332" s="1683"/>
      <c r="R332" s="549"/>
      <c r="S332" s="549"/>
      <c r="T332" s="549"/>
      <c r="U332" s="549"/>
      <c r="V332" s="549"/>
      <c r="W332" s="549"/>
      <c r="X332" s="549"/>
      <c r="Y332" s="549"/>
      <c r="Z332" s="549"/>
      <c r="AA332" s="549"/>
      <c r="AB332" s="549"/>
      <c r="AC332" s="549"/>
      <c r="AD332" s="549"/>
      <c r="AE332" s="549"/>
      <c r="AF332" s="549"/>
      <c r="AG332" s="549"/>
      <c r="AH332" s="549"/>
      <c r="AI332" s="549"/>
      <c r="AJ332" s="549"/>
      <c r="AK332" s="549"/>
      <c r="AL332" s="549"/>
      <c r="AM332" s="549"/>
      <c r="AN332" s="549"/>
      <c r="AO332" s="549"/>
      <c r="AP332" s="549"/>
      <c r="AQ332" s="549"/>
      <c r="AR332" s="549"/>
      <c r="AS332" s="549"/>
      <c r="AT332" s="549"/>
      <c r="AU332" s="549"/>
      <c r="AV332" s="549"/>
      <c r="AW332" s="549"/>
      <c r="AX332" s="549"/>
      <c r="AY332" s="549"/>
      <c r="BA332" s="135"/>
      <c r="BB332" s="135"/>
      <c r="BC332" s="391"/>
      <c r="BD332" s="391"/>
      <c r="BE332" s="391"/>
      <c r="BF332" s="391"/>
      <c r="BG332" s="391"/>
      <c r="BH332" s="391"/>
      <c r="BI332" s="391"/>
      <c r="BJ332" s="391"/>
      <c r="BK332" s="391"/>
      <c r="BL332" s="391"/>
      <c r="BM332" s="391"/>
      <c r="BN332" s="391"/>
      <c r="BO332" s="391"/>
      <c r="BP332" s="391"/>
      <c r="BQ332" s="391"/>
    </row>
    <row r="333" s="398" customFormat="true" ht="15" customHeight="true" x14ac:dyDescent="0.2">
      <c r="B333" s="1683"/>
      <c r="R333" s="549"/>
      <c r="S333" s="549"/>
      <c r="T333" s="549"/>
      <c r="U333" s="549"/>
      <c r="V333" s="549"/>
      <c r="W333" s="549"/>
      <c r="X333" s="549"/>
      <c r="Y333" s="549"/>
      <c r="Z333" s="549"/>
      <c r="AA333" s="549"/>
      <c r="AB333" s="549"/>
      <c r="AC333" s="549"/>
      <c r="AD333" s="549"/>
      <c r="AE333" s="549"/>
      <c r="AF333" s="549"/>
      <c r="AG333" s="549"/>
      <c r="AH333" s="549"/>
      <c r="AI333" s="549"/>
      <c r="AJ333" s="549"/>
      <c r="AK333" s="549"/>
      <c r="AL333" s="549"/>
      <c r="AM333" s="549"/>
      <c r="AN333" s="549"/>
      <c r="AO333" s="549"/>
      <c r="AP333" s="549"/>
      <c r="AQ333" s="549"/>
      <c r="AR333" s="549"/>
      <c r="AS333" s="549"/>
      <c r="AT333" s="549"/>
      <c r="AU333" s="549"/>
      <c r="AV333" s="549"/>
      <c r="AW333" s="549"/>
      <c r="AX333" s="549"/>
      <c r="AY333" s="549"/>
      <c r="BA333" s="135"/>
      <c r="BB333" s="135"/>
      <c r="BC333" s="391"/>
      <c r="BD333" s="391"/>
      <c r="BE333" s="391"/>
      <c r="BF333" s="391"/>
      <c r="BG333" s="391"/>
      <c r="BH333" s="391"/>
      <c r="BI333" s="391"/>
      <c r="BJ333" s="391"/>
      <c r="BK333" s="391"/>
      <c r="BL333" s="391"/>
      <c r="BM333" s="391"/>
      <c r="BN333" s="391"/>
      <c r="BO333" s="391"/>
      <c r="BP333" s="391"/>
      <c r="BQ333" s="391"/>
    </row>
    <row r="334" s="398" customFormat="true" ht="15" customHeight="true" x14ac:dyDescent="0.2">
      <c r="B334" s="1683"/>
      <c r="R334" s="549"/>
      <c r="S334" s="549"/>
      <c r="T334" s="549"/>
      <c r="U334" s="549"/>
      <c r="V334" s="549"/>
      <c r="W334" s="549"/>
      <c r="X334" s="549"/>
      <c r="Y334" s="549"/>
      <c r="Z334" s="549"/>
      <c r="AA334" s="549"/>
      <c r="AB334" s="549"/>
      <c r="AC334" s="549"/>
      <c r="AD334" s="549"/>
      <c r="AE334" s="549"/>
      <c r="AF334" s="549"/>
      <c r="AG334" s="549"/>
      <c r="AH334" s="549"/>
      <c r="AI334" s="549"/>
      <c r="AJ334" s="549"/>
      <c r="AK334" s="549"/>
      <c r="AL334" s="549"/>
      <c r="AM334" s="549"/>
      <c r="AN334" s="549"/>
      <c r="AO334" s="549"/>
      <c r="AP334" s="549"/>
      <c r="AQ334" s="549"/>
      <c r="AR334" s="549"/>
      <c r="AS334" s="549"/>
      <c r="AT334" s="549"/>
      <c r="AU334" s="549"/>
      <c r="AV334" s="549"/>
      <c r="AW334" s="549"/>
      <c r="AX334" s="549"/>
      <c r="AY334" s="549"/>
      <c r="BA334" s="135"/>
      <c r="BB334" s="135"/>
      <c r="BC334" s="391"/>
      <c r="BD334" s="391"/>
      <c r="BE334" s="391"/>
      <c r="BF334" s="391"/>
      <c r="BG334" s="391"/>
      <c r="BH334" s="391"/>
      <c r="BI334" s="391"/>
      <c r="BJ334" s="391"/>
      <c r="BK334" s="391"/>
      <c r="BL334" s="391"/>
      <c r="BM334" s="391"/>
      <c r="BN334" s="391"/>
      <c r="BO334" s="391"/>
      <c r="BP334" s="391"/>
      <c r="BQ334" s="391"/>
    </row>
    <row r="335" s="398" customFormat="true" ht="15" customHeight="true" x14ac:dyDescent="0.2">
      <c r="B335" s="1683"/>
      <c r="R335" s="549"/>
      <c r="S335" s="549"/>
      <c r="T335" s="549"/>
      <c r="U335" s="549"/>
      <c r="V335" s="549"/>
      <c r="W335" s="549"/>
      <c r="X335" s="549"/>
      <c r="Y335" s="549"/>
      <c r="Z335" s="549"/>
      <c r="AA335" s="549"/>
      <c r="AB335" s="549"/>
      <c r="AC335" s="549"/>
      <c r="AD335" s="549"/>
      <c r="AE335" s="549"/>
      <c r="AF335" s="549"/>
      <c r="AG335" s="549"/>
      <c r="AH335" s="549"/>
      <c r="AI335" s="549"/>
      <c r="AJ335" s="549"/>
      <c r="AK335" s="549"/>
      <c r="AL335" s="549"/>
      <c r="AM335" s="549"/>
      <c r="AN335" s="549"/>
      <c r="AO335" s="549"/>
      <c r="AP335" s="549"/>
      <c r="AQ335" s="549"/>
      <c r="AR335" s="549"/>
      <c r="AS335" s="549"/>
      <c r="AT335" s="549"/>
      <c r="AU335" s="549"/>
      <c r="AV335" s="549"/>
      <c r="AW335" s="549"/>
      <c r="AX335" s="549"/>
      <c r="AY335" s="549"/>
      <c r="BA335" s="135"/>
      <c r="BB335" s="135"/>
      <c r="BC335" s="391"/>
      <c r="BD335" s="391"/>
      <c r="BE335" s="391"/>
      <c r="BF335" s="391"/>
      <c r="BG335" s="391"/>
      <c r="BH335" s="391"/>
      <c r="BI335" s="391"/>
      <c r="BJ335" s="391"/>
      <c r="BK335" s="391"/>
      <c r="BL335" s="391"/>
      <c r="BM335" s="391"/>
      <c r="BN335" s="391"/>
      <c r="BO335" s="391"/>
      <c r="BP335" s="391"/>
      <c r="BQ335" s="391"/>
    </row>
    <row r="336" s="398" customFormat="true" ht="15" customHeight="true" x14ac:dyDescent="0.2">
      <c r="B336" s="1683"/>
      <c r="R336" s="549"/>
      <c r="S336" s="549"/>
      <c r="T336" s="549"/>
      <c r="U336" s="549"/>
      <c r="V336" s="549"/>
      <c r="W336" s="549"/>
      <c r="X336" s="549"/>
      <c r="Y336" s="549"/>
      <c r="Z336" s="549"/>
      <c r="AA336" s="549"/>
      <c r="AB336" s="549"/>
      <c r="AC336" s="549"/>
      <c r="AD336" s="549"/>
      <c r="AE336" s="549"/>
      <c r="AF336" s="549"/>
      <c r="AG336" s="549"/>
      <c r="AH336" s="549"/>
      <c r="AI336" s="549"/>
      <c r="AJ336" s="549"/>
      <c r="AK336" s="549"/>
      <c r="AL336" s="549"/>
      <c r="AM336" s="549"/>
      <c r="AN336" s="549"/>
      <c r="AO336" s="549"/>
      <c r="AP336" s="549"/>
      <c r="AQ336" s="549"/>
      <c r="AR336" s="549"/>
      <c r="AS336" s="549"/>
      <c r="AT336" s="549"/>
      <c r="AU336" s="549"/>
      <c r="AV336" s="549"/>
      <c r="AW336" s="549"/>
      <c r="AX336" s="549"/>
      <c r="AY336" s="549"/>
      <c r="BA336" s="135"/>
      <c r="BB336" s="135"/>
      <c r="BC336" s="391"/>
      <c r="BD336" s="391"/>
      <c r="BE336" s="391"/>
      <c r="BF336" s="391"/>
      <c r="BG336" s="391"/>
      <c r="BH336" s="391"/>
      <c r="BI336" s="391"/>
      <c r="BJ336" s="391"/>
      <c r="BK336" s="391"/>
      <c r="BL336" s="391"/>
      <c r="BM336" s="391"/>
      <c r="BN336" s="391"/>
      <c r="BO336" s="391"/>
      <c r="BP336" s="391"/>
      <c r="BQ336" s="391"/>
    </row>
    <row r="337" s="398" customFormat="true" ht="18" customHeight="true" x14ac:dyDescent="0.2">
      <c r="B337" s="1683"/>
      <c r="R337" s="549"/>
      <c r="S337" s="549"/>
      <c r="T337" s="549"/>
      <c r="U337" s="549"/>
      <c r="V337" s="549"/>
      <c r="W337" s="549"/>
      <c r="X337" s="549"/>
      <c r="Y337" s="549"/>
      <c r="Z337" s="549"/>
      <c r="AA337" s="549"/>
      <c r="AB337" s="549"/>
      <c r="AC337" s="549"/>
      <c r="AD337" s="549"/>
      <c r="AE337" s="549"/>
      <c r="AF337" s="549"/>
      <c r="AG337" s="549"/>
      <c r="AH337" s="549"/>
      <c r="AI337" s="549"/>
      <c r="AJ337" s="549"/>
      <c r="AK337" s="549"/>
      <c r="AL337" s="549"/>
      <c r="AM337" s="549"/>
      <c r="AN337" s="549"/>
      <c r="AO337" s="549"/>
      <c r="AP337" s="549"/>
      <c r="AQ337" s="549"/>
      <c r="AR337" s="549"/>
      <c r="AS337" s="549"/>
      <c r="AT337" s="549"/>
      <c r="AU337" s="549"/>
      <c r="AV337" s="549"/>
      <c r="AW337" s="549"/>
      <c r="AX337" s="549"/>
      <c r="AY337" s="549"/>
      <c r="BA337" s="135"/>
      <c r="BB337" s="135"/>
      <c r="BC337" s="391"/>
      <c r="BD337" s="391"/>
      <c r="BE337" s="391"/>
      <c r="BF337" s="391"/>
      <c r="BG337" s="391"/>
      <c r="BH337" s="391"/>
      <c r="BI337" s="391"/>
      <c r="BJ337" s="391"/>
      <c r="BK337" s="391"/>
      <c r="BL337" s="391"/>
      <c r="BM337" s="391"/>
      <c r="BN337" s="391"/>
      <c r="BO337" s="391"/>
      <c r="BP337" s="391"/>
      <c r="BQ337" s="391"/>
    </row>
    <row r="338" s="398" customFormat="true" ht="18" customHeight="true" x14ac:dyDescent="0.2">
      <c r="B338" s="1683"/>
      <c r="R338" s="549"/>
      <c r="S338" s="549"/>
      <c r="T338" s="549"/>
      <c r="U338" s="549"/>
      <c r="V338" s="549"/>
      <c r="W338" s="549"/>
      <c r="X338" s="549"/>
      <c r="Y338" s="549"/>
      <c r="Z338" s="549"/>
      <c r="AA338" s="549"/>
      <c r="AB338" s="549"/>
      <c r="AC338" s="549"/>
      <c r="AD338" s="549"/>
      <c r="AE338" s="549"/>
      <c r="AF338" s="549"/>
      <c r="AG338" s="549"/>
      <c r="AH338" s="549"/>
      <c r="AI338" s="549"/>
      <c r="AJ338" s="549"/>
      <c r="AK338" s="549"/>
      <c r="AL338" s="549"/>
      <c r="AM338" s="549"/>
      <c r="AN338" s="549"/>
      <c r="AO338" s="549"/>
      <c r="AP338" s="549"/>
      <c r="AQ338" s="549"/>
      <c r="AR338" s="549"/>
      <c r="AS338" s="549"/>
      <c r="AT338" s="549"/>
      <c r="AU338" s="549"/>
      <c r="AV338" s="549"/>
      <c r="AW338" s="549"/>
      <c r="AX338" s="549"/>
      <c r="AY338" s="549"/>
      <c r="BA338" s="135"/>
      <c r="BB338" s="135"/>
      <c r="BC338" s="391"/>
      <c r="BD338" s="391"/>
      <c r="BE338" s="391"/>
      <c r="BF338" s="391"/>
      <c r="BG338" s="391"/>
      <c r="BH338" s="391"/>
      <c r="BI338" s="391"/>
      <c r="BJ338" s="391"/>
      <c r="BK338" s="391"/>
      <c r="BL338" s="391"/>
      <c r="BM338" s="391"/>
      <c r="BN338" s="391"/>
      <c r="BO338" s="391"/>
      <c r="BP338" s="391"/>
      <c r="BQ338" s="391"/>
    </row>
    <row r="339" s="399" customFormat="true" ht="15" customHeight="true" x14ac:dyDescent="0.2">
      <c r="B339" s="1682"/>
      <c r="R339" s="587"/>
      <c r="S339" s="587"/>
      <c r="T339" s="587"/>
      <c r="U339" s="587"/>
      <c r="V339" s="587"/>
      <c r="W339" s="587"/>
      <c r="X339" s="587"/>
      <c r="Y339" s="587"/>
      <c r="Z339" s="587"/>
      <c r="AA339" s="587"/>
      <c r="AB339" s="587"/>
      <c r="AC339" s="587"/>
      <c r="AD339" s="587"/>
      <c r="AE339" s="587"/>
      <c r="AF339" s="587"/>
      <c r="AG339" s="587"/>
      <c r="AH339" s="587"/>
      <c r="AI339" s="587"/>
      <c r="AJ339" s="587"/>
      <c r="AK339" s="587"/>
      <c r="AL339" s="587"/>
      <c r="AM339" s="587"/>
      <c r="AN339" s="587"/>
      <c r="AO339" s="587"/>
      <c r="AP339" s="587"/>
      <c r="AQ339" s="587"/>
      <c r="AR339" s="587"/>
      <c r="AS339" s="587"/>
      <c r="AT339" s="587"/>
      <c r="AU339" s="587"/>
      <c r="AV339" s="587"/>
      <c r="AW339" s="587"/>
      <c r="AX339" s="587"/>
      <c r="AY339" s="587"/>
      <c r="BA339" s="217" t="s">
        <v>128</v>
      </c>
      <c r="BB339" s="117" t="s">
        <v>127</v>
      </c>
      <c r="BC339" s="1942" t="s">
        <v>114</v>
      </c>
      <c r="BD339" s="1943"/>
      <c r="BE339" s="1943"/>
      <c r="BF339" s="1943"/>
      <c r="BG339" s="1944"/>
      <c r="BH339" s="1945" t="s">
        <v>38</v>
      </c>
      <c r="BI339" s="1943"/>
      <c r="BJ339" s="1943"/>
      <c r="BK339" s="1943"/>
      <c r="BL339" s="1944"/>
      <c r="BM339" s="1945" t="s">
        <v>37</v>
      </c>
      <c r="BN339" s="1943"/>
      <c r="BO339" s="1943"/>
      <c r="BP339" s="1943"/>
      <c r="BQ339" s="1946"/>
    </row>
    <row r="340" s="399" customFormat="true" ht="12.75" x14ac:dyDescent="0.2">
      <c r="B340" s="1682"/>
      <c r="R340" s="587"/>
      <c r="S340" s="587"/>
      <c r="T340" s="587"/>
      <c r="U340" s="587"/>
      <c r="V340" s="587"/>
      <c r="W340" s="587"/>
      <c r="X340" s="587"/>
      <c r="Y340" s="587"/>
      <c r="Z340" s="587"/>
      <c r="AA340" s="587"/>
      <c r="AB340" s="587"/>
      <c r="AC340" s="587"/>
      <c r="AD340" s="587"/>
      <c r="AE340" s="587"/>
      <c r="AF340" s="587"/>
      <c r="AG340" s="587"/>
      <c r="AH340" s="587"/>
      <c r="AI340" s="587"/>
      <c r="AJ340" s="587"/>
      <c r="AK340" s="587"/>
      <c r="AL340" s="587"/>
      <c r="AM340" s="587"/>
      <c r="AN340" s="587"/>
      <c r="AO340" s="587"/>
      <c r="AP340" s="587"/>
      <c r="AQ340" s="587"/>
      <c r="AR340" s="587"/>
      <c r="AS340" s="587"/>
      <c r="AT340" s="587"/>
      <c r="AU340" s="587"/>
      <c r="AV340" s="587"/>
      <c r="AW340" s="587"/>
      <c r="AX340" s="587"/>
      <c r="AY340" s="587"/>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row>
    <row r="341" s="399" customFormat="true" ht="15" customHeight="true" x14ac:dyDescent="0.2">
      <c r="B341" s="1682"/>
      <c r="R341" s="587"/>
      <c r="S341" s="587"/>
      <c r="T341" s="587"/>
      <c r="U341" s="587"/>
      <c r="V341" s="587"/>
      <c r="W341" s="587"/>
      <c r="X341" s="587"/>
      <c r="Y341" s="587"/>
      <c r="Z341" s="587"/>
      <c r="AA341" s="587"/>
      <c r="AB341" s="587"/>
      <c r="AC341" s="587"/>
      <c r="AD341" s="587"/>
      <c r="AE341" s="587"/>
      <c r="AF341" s="587"/>
      <c r="AG341" s="587"/>
      <c r="AH341" s="587"/>
      <c r="AI341" s="587"/>
      <c r="AJ341" s="587"/>
      <c r="AK341" s="587"/>
      <c r="AL341" s="587"/>
      <c r="AM341" s="587"/>
      <c r="AN341" s="587"/>
      <c r="AO341" s="587"/>
      <c r="AP341" s="587"/>
      <c r="AQ341" s="587"/>
      <c r="AR341" s="587"/>
      <c r="AS341" s="587"/>
      <c r="AT341" s="587"/>
      <c r="AU341" s="587"/>
      <c r="AV341" s="587"/>
      <c r="AW341" s="587"/>
      <c r="AX341" s="587"/>
      <c r="AY341" s="587"/>
      <c r="BA341" s="1947" t="s">
        <v>144</v>
      </c>
      <c r="BB341" s="162" t="s">
        <v>49</v>
      </c>
      <c r="BC341" s="1006" t="s">
        <v>35</v>
      </c>
      <c r="BD341" s="1026" t="s">
        <v>35</v>
      </c>
      <c r="BE341" s="1026" t="s">
        <v>35</v>
      </c>
      <c r="BF341" s="1026" t="s">
        <v>35</v>
      </c>
      <c r="BG341" s="1046" t="s">
        <v>35</v>
      </c>
      <c r="BH341" s="1065" t="s">
        <v>35</v>
      </c>
      <c r="BI341" s="1026" t="s">
        <v>35</v>
      </c>
      <c r="BJ341" s="1026" t="s">
        <v>35</v>
      </c>
      <c r="BK341" s="1026" t="s">
        <v>35</v>
      </c>
      <c r="BL341" s="1046" t="s">
        <v>35</v>
      </c>
      <c r="BM341" s="1065" t="s">
        <v>35</v>
      </c>
      <c r="BN341" s="1026" t="s">
        <v>35</v>
      </c>
      <c r="BO341" s="1026" t="s">
        <v>35</v>
      </c>
      <c r="BP341" s="1026" t="s">
        <v>35</v>
      </c>
      <c r="BQ341" s="1046" t="s">
        <v>35</v>
      </c>
    </row>
    <row r="342" s="399" customFormat="true" ht="15" customHeight="true" x14ac:dyDescent="0.2">
      <c r="B342" s="1682"/>
      <c r="R342" s="587"/>
      <c r="S342" s="587"/>
      <c r="T342" s="587"/>
      <c r="U342" s="587"/>
      <c r="V342" s="587"/>
      <c r="W342" s="587"/>
      <c r="X342" s="587"/>
      <c r="Y342" s="587"/>
      <c r="Z342" s="587"/>
      <c r="AA342" s="587"/>
      <c r="AB342" s="587"/>
      <c r="AC342" s="587"/>
      <c r="AD342" s="587"/>
      <c r="AE342" s="587"/>
      <c r="AF342" s="587"/>
      <c r="AG342" s="587"/>
      <c r="AH342" s="587"/>
      <c r="AI342" s="587"/>
      <c r="AJ342" s="587"/>
      <c r="AK342" s="587"/>
      <c r="AL342" s="587"/>
      <c r="AM342" s="587"/>
      <c r="AN342" s="587"/>
      <c r="AO342" s="587"/>
      <c r="AP342" s="587"/>
      <c r="AQ342" s="587"/>
      <c r="AR342" s="587"/>
      <c r="AS342" s="587"/>
      <c r="AT342" s="587"/>
      <c r="AU342" s="587"/>
      <c r="AV342" s="587"/>
      <c r="AW342" s="587"/>
      <c r="AX342" s="587"/>
      <c r="AY342" s="587"/>
      <c r="BA342" s="1948"/>
      <c r="BB342" s="163" t="s">
        <v>48</v>
      </c>
      <c r="BC342" s="1007" t="s">
        <v>35</v>
      </c>
      <c r="BD342" s="1027" t="s">
        <v>35</v>
      </c>
      <c r="BE342" s="1027" t="s">
        <v>35</v>
      </c>
      <c r="BF342" s="1027" t="s">
        <v>35</v>
      </c>
      <c r="BG342" s="1047" t="s">
        <v>35</v>
      </c>
      <c r="BH342" s="1066" t="s">
        <v>35</v>
      </c>
      <c r="BI342" s="1027" t="s">
        <v>35</v>
      </c>
      <c r="BJ342" s="1027" t="s">
        <v>35</v>
      </c>
      <c r="BK342" s="1027" t="s">
        <v>35</v>
      </c>
      <c r="BL342" s="1047" t="s">
        <v>35</v>
      </c>
      <c r="BM342" s="1066" t="s">
        <v>35</v>
      </c>
      <c r="BN342" s="1027" t="s">
        <v>35</v>
      </c>
      <c r="BO342" s="1027" t="s">
        <v>35</v>
      </c>
      <c r="BP342" s="1027" t="s">
        <v>35</v>
      </c>
      <c r="BQ342" s="1047" t="s">
        <v>35</v>
      </c>
    </row>
    <row r="343" s="399" customFormat="true" ht="15" customHeight="true" x14ac:dyDescent="0.2">
      <c r="B343" s="1682"/>
      <c r="R343" s="587"/>
      <c r="S343" s="587"/>
      <c r="T343" s="587"/>
      <c r="U343" s="587"/>
      <c r="V343" s="587"/>
      <c r="W343" s="587"/>
      <c r="X343" s="587"/>
      <c r="Y343" s="587"/>
      <c r="Z343" s="587"/>
      <c r="AA343" s="587"/>
      <c r="AB343" s="587"/>
      <c r="AC343" s="587"/>
      <c r="AD343" s="587"/>
      <c r="AE343" s="587"/>
      <c r="AF343" s="587"/>
      <c r="AG343" s="587"/>
      <c r="AH343" s="587"/>
      <c r="AI343" s="587"/>
      <c r="AJ343" s="587"/>
      <c r="AK343" s="587"/>
      <c r="AL343" s="587"/>
      <c r="AM343" s="587"/>
      <c r="AN343" s="587"/>
      <c r="AO343" s="587"/>
      <c r="AP343" s="587"/>
      <c r="AQ343" s="587"/>
      <c r="AR343" s="587"/>
      <c r="AS343" s="587"/>
      <c r="AT343" s="587"/>
      <c r="AU343" s="587"/>
      <c r="AV343" s="587"/>
      <c r="AW343" s="587"/>
      <c r="AX343" s="587"/>
      <c r="AY343" s="587"/>
      <c r="BA343" s="1949" t="s">
        <v>139</v>
      </c>
      <c r="BB343" s="163" t="s">
        <v>49</v>
      </c>
      <c r="BC343" s="1007" t="s">
        <v>35</v>
      </c>
      <c r="BD343" s="1027" t="s">
        <v>35</v>
      </c>
      <c r="BE343" s="1027" t="s">
        <v>35</v>
      </c>
      <c r="BF343" s="1027" t="s">
        <v>35</v>
      </c>
      <c r="BG343" s="1047" t="s">
        <v>35</v>
      </c>
      <c r="BH343" s="1066" t="s">
        <v>35</v>
      </c>
      <c r="BI343" s="1027" t="s">
        <v>35</v>
      </c>
      <c r="BJ343" s="1027" t="s">
        <v>35</v>
      </c>
      <c r="BK343" s="1027" t="s">
        <v>35</v>
      </c>
      <c r="BL343" s="1047" t="s">
        <v>35</v>
      </c>
      <c r="BM343" s="1066" t="s">
        <v>35</v>
      </c>
      <c r="BN343" s="1027" t="s">
        <v>35</v>
      </c>
      <c r="BO343" s="1027" t="s">
        <v>35</v>
      </c>
      <c r="BP343" s="1027" t="s">
        <v>35</v>
      </c>
      <c r="BQ343" s="1047" t="s">
        <v>35</v>
      </c>
    </row>
    <row r="344" s="399" customFormat="true" ht="15" customHeight="true" x14ac:dyDescent="0.2">
      <c r="B344" s="1682"/>
      <c r="R344" s="587"/>
      <c r="S344" s="587"/>
      <c r="T344" s="587"/>
      <c r="U344" s="587"/>
      <c r="V344" s="587"/>
      <c r="W344" s="587"/>
      <c r="X344" s="587"/>
      <c r="Y344" s="587"/>
      <c r="Z344" s="587"/>
      <c r="AA344" s="587"/>
      <c r="AB344" s="587"/>
      <c r="AC344" s="587"/>
      <c r="AD344" s="587"/>
      <c r="AE344" s="587"/>
      <c r="AF344" s="587"/>
      <c r="AG344" s="587"/>
      <c r="AH344" s="587"/>
      <c r="AI344" s="587"/>
      <c r="AJ344" s="587"/>
      <c r="AK344" s="587"/>
      <c r="AL344" s="587"/>
      <c r="AM344" s="587"/>
      <c r="AN344" s="587"/>
      <c r="AO344" s="587"/>
      <c r="AP344" s="587"/>
      <c r="AQ344" s="587"/>
      <c r="AR344" s="587"/>
      <c r="AS344" s="587"/>
      <c r="AT344" s="587"/>
      <c r="AU344" s="587"/>
      <c r="AV344" s="587"/>
      <c r="AW344" s="587"/>
      <c r="AX344" s="587"/>
      <c r="AY344" s="587"/>
      <c r="BA344" s="1948"/>
      <c r="BB344" s="163" t="s">
        <v>48</v>
      </c>
      <c r="BC344" s="1007" t="s">
        <v>35</v>
      </c>
      <c r="BD344" s="1027" t="s">
        <v>35</v>
      </c>
      <c r="BE344" s="1027" t="s">
        <v>35</v>
      </c>
      <c r="BF344" s="1027" t="s">
        <v>35</v>
      </c>
      <c r="BG344" s="1047" t="s">
        <v>35</v>
      </c>
      <c r="BH344" s="1066" t="s">
        <v>35</v>
      </c>
      <c r="BI344" s="1027" t="s">
        <v>35</v>
      </c>
      <c r="BJ344" s="1027" t="s">
        <v>35</v>
      </c>
      <c r="BK344" s="1027" t="s">
        <v>35</v>
      </c>
      <c r="BL344" s="1047" t="s">
        <v>35</v>
      </c>
      <c r="BM344" s="1066" t="s">
        <v>35</v>
      </c>
      <c r="BN344" s="1027" t="s">
        <v>35</v>
      </c>
      <c r="BO344" s="1027" t="s">
        <v>35</v>
      </c>
      <c r="BP344" s="1027" t="s">
        <v>35</v>
      </c>
      <c r="BQ344" s="1047" t="s">
        <v>35</v>
      </c>
    </row>
    <row r="345" s="399" customFormat="true" ht="15" customHeight="true" x14ac:dyDescent="0.2">
      <c r="B345" s="1682"/>
      <c r="R345" s="587"/>
      <c r="S345" s="587"/>
      <c r="T345" s="587"/>
      <c r="U345" s="587"/>
      <c r="V345" s="587"/>
      <c r="W345" s="587"/>
      <c r="X345" s="587"/>
      <c r="Y345" s="587"/>
      <c r="Z345" s="587"/>
      <c r="AA345" s="587"/>
      <c r="AB345" s="587"/>
      <c r="AC345" s="587"/>
      <c r="AD345" s="587"/>
      <c r="AE345" s="587"/>
      <c r="AF345" s="587"/>
      <c r="AG345" s="587"/>
      <c r="AH345" s="587"/>
      <c r="AI345" s="587"/>
      <c r="AJ345" s="587"/>
      <c r="AK345" s="587"/>
      <c r="AL345" s="587"/>
      <c r="AM345" s="587"/>
      <c r="AN345" s="587"/>
      <c r="AO345" s="587"/>
      <c r="AP345" s="587"/>
      <c r="AQ345" s="587"/>
      <c r="AR345" s="587"/>
      <c r="AS345" s="587"/>
      <c r="AT345" s="587"/>
      <c r="AU345" s="587"/>
      <c r="AV345" s="587"/>
      <c r="AW345" s="587"/>
      <c r="AX345" s="587"/>
      <c r="AY345" s="587"/>
      <c r="BA345" s="1949" t="s">
        <v>140</v>
      </c>
      <c r="BB345" s="163" t="s">
        <v>49</v>
      </c>
      <c r="BC345" s="1007" t="s">
        <v>35</v>
      </c>
      <c r="BD345" s="1027" t="s">
        <v>35</v>
      </c>
      <c r="BE345" s="1027" t="s">
        <v>35</v>
      </c>
      <c r="BF345" s="1027" t="s">
        <v>35</v>
      </c>
      <c r="BG345" s="1047" t="s">
        <v>35</v>
      </c>
      <c r="BH345" s="1066" t="s">
        <v>35</v>
      </c>
      <c r="BI345" s="1027" t="s">
        <v>35</v>
      </c>
      <c r="BJ345" s="1027" t="s">
        <v>35</v>
      </c>
      <c r="BK345" s="1027" t="s">
        <v>35</v>
      </c>
      <c r="BL345" s="1047" t="s">
        <v>35</v>
      </c>
      <c r="BM345" s="1066" t="s">
        <v>35</v>
      </c>
      <c r="BN345" s="1027" t="s">
        <v>35</v>
      </c>
      <c r="BO345" s="1027" t="s">
        <v>35</v>
      </c>
      <c r="BP345" s="1027" t="s">
        <v>35</v>
      </c>
      <c r="BQ345" s="1047" t="s">
        <v>35</v>
      </c>
    </row>
    <row r="346" s="399" customFormat="true" ht="15" customHeight="true" x14ac:dyDescent="0.2">
      <c r="B346" s="1682"/>
      <c r="R346" s="587"/>
      <c r="S346" s="587"/>
      <c r="T346" s="587"/>
      <c r="U346" s="587"/>
      <c r="V346" s="587"/>
      <c r="W346" s="587"/>
      <c r="X346" s="587"/>
      <c r="Y346" s="587"/>
      <c r="Z346" s="587"/>
      <c r="AA346" s="587"/>
      <c r="AB346" s="587"/>
      <c r="AC346" s="587"/>
      <c r="AD346" s="587"/>
      <c r="AE346" s="587"/>
      <c r="AF346" s="587"/>
      <c r="AG346" s="587"/>
      <c r="AH346" s="587"/>
      <c r="AI346" s="587"/>
      <c r="AJ346" s="587"/>
      <c r="AK346" s="587"/>
      <c r="AL346" s="587"/>
      <c r="AM346" s="587"/>
      <c r="AN346" s="587"/>
      <c r="AO346" s="587"/>
      <c r="AP346" s="587"/>
      <c r="AQ346" s="587"/>
      <c r="AR346" s="587"/>
      <c r="AS346" s="587"/>
      <c r="AT346" s="587"/>
      <c r="AU346" s="587"/>
      <c r="AV346" s="587"/>
      <c r="AW346" s="587"/>
      <c r="AX346" s="587"/>
      <c r="AY346" s="587"/>
      <c r="BA346" s="1948"/>
      <c r="BB346" s="163" t="s">
        <v>48</v>
      </c>
      <c r="BC346" s="1007" t="s">
        <v>35</v>
      </c>
      <c r="BD346" s="1027" t="s">
        <v>35</v>
      </c>
      <c r="BE346" s="1027" t="s">
        <v>35</v>
      </c>
      <c r="BF346" s="1027" t="s">
        <v>35</v>
      </c>
      <c r="BG346" s="1047" t="s">
        <v>35</v>
      </c>
      <c r="BH346" s="1066" t="s">
        <v>35</v>
      </c>
      <c r="BI346" s="1027" t="s">
        <v>35</v>
      </c>
      <c r="BJ346" s="1027" t="s">
        <v>35</v>
      </c>
      <c r="BK346" s="1027" t="s">
        <v>35</v>
      </c>
      <c r="BL346" s="1047" t="s">
        <v>35</v>
      </c>
      <c r="BM346" s="1066" t="s">
        <v>35</v>
      </c>
      <c r="BN346" s="1027" t="s">
        <v>35</v>
      </c>
      <c r="BO346" s="1027" t="s">
        <v>35</v>
      </c>
      <c r="BP346" s="1027" t="s">
        <v>35</v>
      </c>
      <c r="BQ346" s="1047" t="s">
        <v>35</v>
      </c>
    </row>
    <row r="347" s="399" customFormat="true" ht="15" customHeight="true" x14ac:dyDescent="0.2">
      <c r="B347" s="1682"/>
      <c r="R347" s="587"/>
      <c r="S347" s="587"/>
      <c r="T347" s="587"/>
      <c r="U347" s="587"/>
      <c r="V347" s="587"/>
      <c r="W347" s="587"/>
      <c r="X347" s="587"/>
      <c r="Y347" s="587"/>
      <c r="Z347" s="587"/>
      <c r="AA347" s="587"/>
      <c r="AB347" s="587"/>
      <c r="AC347" s="587"/>
      <c r="AD347" s="587"/>
      <c r="AE347" s="587"/>
      <c r="AF347" s="587"/>
      <c r="AG347" s="587"/>
      <c r="AH347" s="587"/>
      <c r="AI347" s="587"/>
      <c r="AJ347" s="587"/>
      <c r="AK347" s="587"/>
      <c r="AL347" s="587"/>
      <c r="AM347" s="587"/>
      <c r="AN347" s="587"/>
      <c r="AO347" s="587"/>
      <c r="AP347" s="587"/>
      <c r="AQ347" s="587"/>
      <c r="AR347" s="587"/>
      <c r="AS347" s="587"/>
      <c r="AT347" s="587"/>
      <c r="AU347" s="587"/>
      <c r="AV347" s="587"/>
      <c r="AW347" s="587"/>
      <c r="AX347" s="587"/>
      <c r="AY347" s="587"/>
      <c r="BA347" s="1949" t="s">
        <v>141</v>
      </c>
      <c r="BB347" s="163" t="s">
        <v>49</v>
      </c>
      <c r="BC347" s="1007" t="s">
        <v>35</v>
      </c>
      <c r="BD347" s="1027" t="s">
        <v>35</v>
      </c>
      <c r="BE347" s="1027" t="s">
        <v>35</v>
      </c>
      <c r="BF347" s="1027" t="s">
        <v>35</v>
      </c>
      <c r="BG347" s="1047" t="s">
        <v>35</v>
      </c>
      <c r="BH347" s="1066" t="s">
        <v>35</v>
      </c>
      <c r="BI347" s="1027" t="s">
        <v>35</v>
      </c>
      <c r="BJ347" s="1027" t="s">
        <v>35</v>
      </c>
      <c r="BK347" s="1027" t="s">
        <v>35</v>
      </c>
      <c r="BL347" s="1047" t="s">
        <v>35</v>
      </c>
      <c r="BM347" s="1066" t="s">
        <v>35</v>
      </c>
      <c r="BN347" s="1027" t="s">
        <v>35</v>
      </c>
      <c r="BO347" s="1027" t="s">
        <v>35</v>
      </c>
      <c r="BP347" s="1027" t="s">
        <v>35</v>
      </c>
      <c r="BQ347" s="1047" t="s">
        <v>35</v>
      </c>
    </row>
    <row r="348" s="399" customFormat="true" ht="15" customHeight="true" x14ac:dyDescent="0.2">
      <c r="B348" s="1682"/>
      <c r="R348" s="587"/>
      <c r="S348" s="587"/>
      <c r="T348" s="587"/>
      <c r="U348" s="587"/>
      <c r="V348" s="587"/>
      <c r="W348" s="587"/>
      <c r="X348" s="587"/>
      <c r="Y348" s="587"/>
      <c r="Z348" s="587"/>
      <c r="AA348" s="587"/>
      <c r="AB348" s="587"/>
      <c r="AC348" s="587"/>
      <c r="AD348" s="587"/>
      <c r="AE348" s="587"/>
      <c r="AF348" s="587"/>
      <c r="AG348" s="587"/>
      <c r="AH348" s="587"/>
      <c r="AI348" s="587"/>
      <c r="AJ348" s="587"/>
      <c r="AK348" s="587"/>
      <c r="AL348" s="587"/>
      <c r="AM348" s="587"/>
      <c r="AN348" s="587"/>
      <c r="AO348" s="587"/>
      <c r="AP348" s="587"/>
      <c r="AQ348" s="587"/>
      <c r="AR348" s="587"/>
      <c r="AS348" s="587"/>
      <c r="AT348" s="587"/>
      <c r="AU348" s="587"/>
      <c r="AV348" s="587"/>
      <c r="AW348" s="587"/>
      <c r="AX348" s="587"/>
      <c r="AY348" s="587"/>
      <c r="BA348" s="1948"/>
      <c r="BB348" s="163" t="s">
        <v>48</v>
      </c>
      <c r="BC348" s="1007" t="s">
        <v>35</v>
      </c>
      <c r="BD348" s="1027" t="s">
        <v>35</v>
      </c>
      <c r="BE348" s="1027" t="s">
        <v>35</v>
      </c>
      <c r="BF348" s="1027" t="s">
        <v>35</v>
      </c>
      <c r="BG348" s="1047" t="s">
        <v>35</v>
      </c>
      <c r="BH348" s="1066" t="s">
        <v>35</v>
      </c>
      <c r="BI348" s="1027" t="s">
        <v>35</v>
      </c>
      <c r="BJ348" s="1027" t="s">
        <v>35</v>
      </c>
      <c r="BK348" s="1027" t="s">
        <v>35</v>
      </c>
      <c r="BL348" s="1047" t="s">
        <v>35</v>
      </c>
      <c r="BM348" s="1066" t="s">
        <v>35</v>
      </c>
      <c r="BN348" s="1027" t="s">
        <v>35</v>
      </c>
      <c r="BO348" s="1027" t="s">
        <v>35</v>
      </c>
      <c r="BP348" s="1027" t="s">
        <v>35</v>
      </c>
      <c r="BQ348" s="1047" t="s">
        <v>35</v>
      </c>
    </row>
    <row r="349" s="399" customFormat="true" ht="15" customHeight="true" x14ac:dyDescent="0.2">
      <c r="B349" s="1682"/>
      <c r="R349" s="587"/>
      <c r="S349" s="587"/>
      <c r="T349" s="587"/>
      <c r="U349" s="587"/>
      <c r="V349" s="587"/>
      <c r="W349" s="587"/>
      <c r="X349" s="587"/>
      <c r="Y349" s="587"/>
      <c r="Z349" s="587"/>
      <c r="AA349" s="587"/>
      <c r="AB349" s="587"/>
      <c r="AC349" s="587"/>
      <c r="AD349" s="587"/>
      <c r="AE349" s="587"/>
      <c r="AF349" s="587"/>
      <c r="AG349" s="587"/>
      <c r="AH349" s="587"/>
      <c r="AI349" s="587"/>
      <c r="AJ349" s="587"/>
      <c r="AK349" s="587"/>
      <c r="AL349" s="587"/>
      <c r="AM349" s="587"/>
      <c r="AN349" s="587"/>
      <c r="AO349" s="587"/>
      <c r="AP349" s="587"/>
      <c r="AQ349" s="587"/>
      <c r="AR349" s="587"/>
      <c r="AS349" s="587"/>
      <c r="AT349" s="587"/>
      <c r="AU349" s="587"/>
      <c r="AV349" s="587"/>
      <c r="AW349" s="587"/>
      <c r="AX349" s="587"/>
      <c r="AY349" s="587"/>
      <c r="BA349" s="1949" t="s">
        <v>142</v>
      </c>
      <c r="BB349" s="163" t="s">
        <v>49</v>
      </c>
      <c r="BC349" s="1007" t="s">
        <v>35</v>
      </c>
      <c r="BD349" s="1027" t="s">
        <v>35</v>
      </c>
      <c r="BE349" s="1027" t="s">
        <v>35</v>
      </c>
      <c r="BF349" s="1027" t="s">
        <v>35</v>
      </c>
      <c r="BG349" s="1047" t="s">
        <v>35</v>
      </c>
      <c r="BH349" s="1066" t="s">
        <v>35</v>
      </c>
      <c r="BI349" s="1027" t="s">
        <v>35</v>
      </c>
      <c r="BJ349" s="1027" t="s">
        <v>35</v>
      </c>
      <c r="BK349" s="1027" t="s">
        <v>35</v>
      </c>
      <c r="BL349" s="1047" t="s">
        <v>35</v>
      </c>
      <c r="BM349" s="1066" t="s">
        <v>35</v>
      </c>
      <c r="BN349" s="1027" t="s">
        <v>35</v>
      </c>
      <c r="BO349" s="1027" t="s">
        <v>35</v>
      </c>
      <c r="BP349" s="1027" t="s">
        <v>35</v>
      </c>
      <c r="BQ349" s="1047" t="s">
        <v>35</v>
      </c>
    </row>
    <row r="350" s="399" customFormat="true" ht="15" customHeight="true" x14ac:dyDescent="0.2">
      <c r="B350" s="1682"/>
      <c r="R350" s="587"/>
      <c r="S350" s="587"/>
      <c r="T350" s="587"/>
      <c r="U350" s="587"/>
      <c r="V350" s="587"/>
      <c r="W350" s="587"/>
      <c r="X350" s="587"/>
      <c r="Y350" s="587"/>
      <c r="Z350" s="587"/>
      <c r="AA350" s="587"/>
      <c r="AB350" s="587"/>
      <c r="AC350" s="587"/>
      <c r="AD350" s="587"/>
      <c r="AE350" s="587"/>
      <c r="AF350" s="587"/>
      <c r="AG350" s="587"/>
      <c r="AH350" s="587"/>
      <c r="AI350" s="587"/>
      <c r="AJ350" s="587"/>
      <c r="AK350" s="587"/>
      <c r="AL350" s="587"/>
      <c r="AM350" s="587"/>
      <c r="AN350" s="587"/>
      <c r="AO350" s="587"/>
      <c r="AP350" s="587"/>
      <c r="AQ350" s="587"/>
      <c r="AR350" s="587"/>
      <c r="AS350" s="587"/>
      <c r="AT350" s="587"/>
      <c r="AU350" s="587"/>
      <c r="AV350" s="587"/>
      <c r="AW350" s="587"/>
      <c r="AX350" s="587"/>
      <c r="AY350" s="587"/>
      <c r="BA350" s="1948"/>
      <c r="BB350" s="163" t="s">
        <v>48</v>
      </c>
      <c r="BC350" s="1007" t="s">
        <v>35</v>
      </c>
      <c r="BD350" s="1027" t="s">
        <v>35</v>
      </c>
      <c r="BE350" s="1027" t="s">
        <v>35</v>
      </c>
      <c r="BF350" s="1027" t="s">
        <v>35</v>
      </c>
      <c r="BG350" s="1047" t="s">
        <v>35</v>
      </c>
      <c r="BH350" s="1066" t="s">
        <v>35</v>
      </c>
      <c r="BI350" s="1027" t="s">
        <v>35</v>
      </c>
      <c r="BJ350" s="1027" t="s">
        <v>35</v>
      </c>
      <c r="BK350" s="1027" t="s">
        <v>35</v>
      </c>
      <c r="BL350" s="1047" t="s">
        <v>35</v>
      </c>
      <c r="BM350" s="1066" t="s">
        <v>35</v>
      </c>
      <c r="BN350" s="1027" t="s">
        <v>35</v>
      </c>
      <c r="BO350" s="1027" t="s">
        <v>35</v>
      </c>
      <c r="BP350" s="1027" t="s">
        <v>35</v>
      </c>
      <c r="BQ350" s="1047" t="s">
        <v>35</v>
      </c>
    </row>
    <row r="351" s="399" customFormat="true" ht="15" customHeight="true" x14ac:dyDescent="0.2">
      <c r="B351" s="1682"/>
      <c r="R351" s="587"/>
      <c r="S351" s="587"/>
      <c r="T351" s="587"/>
      <c r="U351" s="587"/>
      <c r="V351" s="587"/>
      <c r="W351" s="587"/>
      <c r="X351" s="587"/>
      <c r="Y351" s="587"/>
      <c r="Z351" s="587"/>
      <c r="AA351" s="587"/>
      <c r="AB351" s="587"/>
      <c r="AC351" s="587"/>
      <c r="AD351" s="587"/>
      <c r="AE351" s="587"/>
      <c r="AF351" s="587"/>
      <c r="AG351" s="587"/>
      <c r="AH351" s="587"/>
      <c r="AI351" s="587"/>
      <c r="AJ351" s="587"/>
      <c r="AK351" s="587"/>
      <c r="AL351" s="587"/>
      <c r="AM351" s="587"/>
      <c r="AN351" s="587"/>
      <c r="AO351" s="587"/>
      <c r="AP351" s="587"/>
      <c r="AQ351" s="587"/>
      <c r="AR351" s="587"/>
      <c r="AS351" s="587"/>
      <c r="AT351" s="587"/>
      <c r="AU351" s="587"/>
      <c r="AV351" s="587"/>
      <c r="AW351" s="587"/>
      <c r="AX351" s="587"/>
      <c r="AY351" s="587"/>
      <c r="BA351" s="1949" t="s">
        <v>143</v>
      </c>
      <c r="BB351" s="163" t="s">
        <v>49</v>
      </c>
      <c r="BC351" s="1007" t="s">
        <v>35</v>
      </c>
      <c r="BD351" s="1027" t="s">
        <v>35</v>
      </c>
      <c r="BE351" s="1027" t="s">
        <v>35</v>
      </c>
      <c r="BF351" s="1027" t="s">
        <v>35</v>
      </c>
      <c r="BG351" s="1047" t="s">
        <v>35</v>
      </c>
      <c r="BH351" s="1066" t="s">
        <v>35</v>
      </c>
      <c r="BI351" s="1027" t="s">
        <v>35</v>
      </c>
      <c r="BJ351" s="1027" t="s">
        <v>35</v>
      </c>
      <c r="BK351" s="1027" t="s">
        <v>35</v>
      </c>
      <c r="BL351" s="1047" t="s">
        <v>35</v>
      </c>
      <c r="BM351" s="1066" t="s">
        <v>35</v>
      </c>
      <c r="BN351" s="1027" t="s">
        <v>35</v>
      </c>
      <c r="BO351" s="1027" t="s">
        <v>35</v>
      </c>
      <c r="BP351" s="1027" t="s">
        <v>35</v>
      </c>
      <c r="BQ351" s="1047" t="s">
        <v>35</v>
      </c>
    </row>
    <row r="352" s="399" customFormat="true" ht="15" customHeight="true" x14ac:dyDescent="0.2">
      <c r="B352" s="1682"/>
      <c r="R352" s="587"/>
      <c r="S352" s="587"/>
      <c r="T352" s="587"/>
      <c r="U352" s="587"/>
      <c r="V352" s="587"/>
      <c r="W352" s="587"/>
      <c r="X352" s="587"/>
      <c r="Y352" s="587"/>
      <c r="Z352" s="587"/>
      <c r="AA352" s="587"/>
      <c r="AB352" s="587"/>
      <c r="AC352" s="587"/>
      <c r="AD352" s="587"/>
      <c r="AE352" s="587"/>
      <c r="AF352" s="587"/>
      <c r="AG352" s="587"/>
      <c r="AH352" s="587"/>
      <c r="AI352" s="587"/>
      <c r="AJ352" s="587"/>
      <c r="AK352" s="587"/>
      <c r="AL352" s="587"/>
      <c r="AM352" s="587"/>
      <c r="AN352" s="587"/>
      <c r="AO352" s="587"/>
      <c r="AP352" s="587"/>
      <c r="AQ352" s="587"/>
      <c r="AR352" s="587"/>
      <c r="AS352" s="587"/>
      <c r="AT352" s="587"/>
      <c r="AU352" s="587"/>
      <c r="AV352" s="587"/>
      <c r="AW352" s="587"/>
      <c r="AX352" s="587"/>
      <c r="AY352" s="587"/>
      <c r="BA352" s="1948"/>
      <c r="BB352" s="163" t="s">
        <v>48</v>
      </c>
      <c r="BC352" s="1007" t="s">
        <v>35</v>
      </c>
      <c r="BD352" s="1027" t="s">
        <v>35</v>
      </c>
      <c r="BE352" s="1027" t="s">
        <v>35</v>
      </c>
      <c r="BF352" s="1027" t="s">
        <v>35</v>
      </c>
      <c r="BG352" s="1047" t="s">
        <v>35</v>
      </c>
      <c r="BH352" s="1066" t="s">
        <v>35</v>
      </c>
      <c r="BI352" s="1027" t="s">
        <v>35</v>
      </c>
      <c r="BJ352" s="1027" t="s">
        <v>35</v>
      </c>
      <c r="BK352" s="1027" t="s">
        <v>35</v>
      </c>
      <c r="BL352" s="1047" t="s">
        <v>35</v>
      </c>
      <c r="BM352" s="1066" t="s">
        <v>35</v>
      </c>
      <c r="BN352" s="1027" t="s">
        <v>35</v>
      </c>
      <c r="BO352" s="1027" t="s">
        <v>35</v>
      </c>
      <c r="BP352" s="1027" t="s">
        <v>35</v>
      </c>
      <c r="BQ352" s="1047" t="s">
        <v>35</v>
      </c>
    </row>
    <row r="353" s="399" customFormat="true" ht="15" customHeight="true" x14ac:dyDescent="0.2">
      <c r="B353" s="1682"/>
      <c r="R353" s="587"/>
      <c r="S353" s="587"/>
      <c r="T353" s="587"/>
      <c r="U353" s="587"/>
      <c r="V353" s="587"/>
      <c r="W353" s="587"/>
      <c r="X353" s="587"/>
      <c r="Y353" s="587"/>
      <c r="Z353" s="587"/>
      <c r="AA353" s="587"/>
      <c r="AB353" s="587"/>
      <c r="AC353" s="587"/>
      <c r="AD353" s="587"/>
      <c r="AE353" s="587"/>
      <c r="AF353" s="587"/>
      <c r="AG353" s="587"/>
      <c r="AH353" s="587"/>
      <c r="AI353" s="587"/>
      <c r="AJ353" s="587"/>
      <c r="AK353" s="587"/>
      <c r="AL353" s="587"/>
      <c r="AM353" s="587"/>
      <c r="AN353" s="587"/>
      <c r="AO353" s="587"/>
      <c r="AP353" s="587"/>
      <c r="AQ353" s="587"/>
      <c r="AR353" s="587"/>
      <c r="AS353" s="587"/>
      <c r="AT353" s="587"/>
      <c r="AU353" s="587"/>
      <c r="AV353" s="587"/>
      <c r="AW353" s="587"/>
      <c r="AX353" s="587"/>
      <c r="AY353" s="587"/>
      <c r="BA353" s="1949" t="s">
        <v>138</v>
      </c>
      <c r="BB353" s="163" t="s">
        <v>49</v>
      </c>
      <c r="BC353" s="1007" t="s">
        <v>35</v>
      </c>
      <c r="BD353" s="1027" t="s">
        <v>35</v>
      </c>
      <c r="BE353" s="1027" t="s">
        <v>35</v>
      </c>
      <c r="BF353" s="1027" t="s">
        <v>35</v>
      </c>
      <c r="BG353" s="1047" t="s">
        <v>35</v>
      </c>
      <c r="BH353" s="1066" t="s">
        <v>35</v>
      </c>
      <c r="BI353" s="1027" t="s">
        <v>35</v>
      </c>
      <c r="BJ353" s="1027" t="s">
        <v>35</v>
      </c>
      <c r="BK353" s="1027" t="s">
        <v>35</v>
      </c>
      <c r="BL353" s="1047" t="s">
        <v>35</v>
      </c>
      <c r="BM353" s="1066" t="s">
        <v>35</v>
      </c>
      <c r="BN353" s="1027" t="s">
        <v>35</v>
      </c>
      <c r="BO353" s="1027" t="s">
        <v>35</v>
      </c>
      <c r="BP353" s="1027" t="s">
        <v>35</v>
      </c>
      <c r="BQ353" s="1047" t="s">
        <v>35</v>
      </c>
    </row>
    <row r="354" s="399" customFormat="true" ht="15" customHeight="true" x14ac:dyDescent="0.2">
      <c r="B354" s="1682"/>
      <c r="R354" s="587"/>
      <c r="S354" s="587"/>
      <c r="T354" s="587"/>
      <c r="U354" s="587"/>
      <c r="V354" s="587"/>
      <c r="W354" s="587"/>
      <c r="X354" s="587"/>
      <c r="Y354" s="587"/>
      <c r="Z354" s="587"/>
      <c r="AA354" s="587"/>
      <c r="AB354" s="587"/>
      <c r="AC354" s="587"/>
      <c r="AD354" s="587"/>
      <c r="AE354" s="587"/>
      <c r="AF354" s="587"/>
      <c r="AG354" s="587"/>
      <c r="AH354" s="587"/>
      <c r="AI354" s="587"/>
      <c r="AJ354" s="587"/>
      <c r="AK354" s="587"/>
      <c r="AL354" s="587"/>
      <c r="AM354" s="587"/>
      <c r="AN354" s="587"/>
      <c r="AO354" s="587"/>
      <c r="AP354" s="587"/>
      <c r="AQ354" s="587"/>
      <c r="AR354" s="587"/>
      <c r="AS354" s="587"/>
      <c r="AT354" s="587"/>
      <c r="AU354" s="587"/>
      <c r="AV354" s="587"/>
      <c r="AW354" s="587"/>
      <c r="AX354" s="587"/>
      <c r="AY354" s="587"/>
      <c r="BA354" s="1950"/>
      <c r="BB354" s="164" t="s">
        <v>48</v>
      </c>
      <c r="BC354" s="1008" t="s">
        <v>35</v>
      </c>
      <c r="BD354" s="1028" t="s">
        <v>35</v>
      </c>
      <c r="BE354" s="1028" t="s">
        <v>35</v>
      </c>
      <c r="BF354" s="1028" t="s">
        <v>35</v>
      </c>
      <c r="BG354" s="1048" t="s">
        <v>35</v>
      </c>
      <c r="BH354" s="1067" t="s">
        <v>35</v>
      </c>
      <c r="BI354" s="1028" t="s">
        <v>35</v>
      </c>
      <c r="BJ354" s="1028" t="s">
        <v>35</v>
      </c>
      <c r="BK354" s="1028" t="s">
        <v>35</v>
      </c>
      <c r="BL354" s="1048" t="s">
        <v>35</v>
      </c>
      <c r="BM354" s="1067" t="s">
        <v>35</v>
      </c>
      <c r="BN354" s="1028" t="s">
        <v>35</v>
      </c>
      <c r="BO354" s="1028" t="s">
        <v>35</v>
      </c>
      <c r="BP354" s="1028" t="s">
        <v>35</v>
      </c>
      <c r="BQ354" s="1048" t="s">
        <v>35</v>
      </c>
    </row>
    <row r="355" s="399" customFormat="true" ht="15" customHeight="true" x14ac:dyDescent="0.2">
      <c r="B355" s="1682"/>
      <c r="R355" s="587"/>
      <c r="S355" s="587"/>
      <c r="T355" s="587"/>
      <c r="U355" s="587"/>
      <c r="V355" s="587"/>
      <c r="W355" s="587"/>
      <c r="X355" s="587"/>
      <c r="Y355" s="587"/>
      <c r="Z355" s="587"/>
      <c r="AA355" s="587"/>
      <c r="AB355" s="587"/>
      <c r="AC355" s="587"/>
      <c r="AD355" s="587"/>
      <c r="AE355" s="587"/>
      <c r="AF355" s="587"/>
      <c r="AG355" s="587"/>
      <c r="AH355" s="587"/>
      <c r="AI355" s="587"/>
      <c r="AJ355" s="587"/>
      <c r="AK355" s="587"/>
      <c r="AL355" s="587"/>
      <c r="AM355" s="587"/>
      <c r="AN355" s="587"/>
      <c r="AO355" s="587"/>
      <c r="AP355" s="587"/>
      <c r="AQ355" s="587"/>
      <c r="AR355" s="587"/>
      <c r="AS355" s="587"/>
      <c r="AT355" s="587"/>
      <c r="AU355" s="587"/>
      <c r="AV355" s="587"/>
      <c r="AW355" s="587"/>
      <c r="AX355" s="587"/>
      <c r="AY355" s="587"/>
      <c r="BA355" s="239"/>
      <c r="BB355" s="135"/>
      <c r="BC355" s="310"/>
      <c r="BD355" s="310"/>
      <c r="BE355" s="310"/>
      <c r="BF355" s="310"/>
      <c r="BG355" s="310"/>
      <c r="BH355" s="310"/>
      <c r="BI355" s="310"/>
      <c r="BJ355" s="310"/>
      <c r="BK355" s="310"/>
      <c r="BL355" s="310"/>
      <c r="BM355" s="310"/>
      <c r="BN355" s="310"/>
      <c r="BO355" s="310"/>
      <c r="BP355" s="310"/>
      <c r="BQ355" s="310"/>
    </row>
    <row r="356" s="399" customFormat="true" ht="15" customHeight="true" x14ac:dyDescent="0.2">
      <c r="B356" s="1682"/>
      <c r="R356" s="587"/>
      <c r="S356" s="587"/>
      <c r="T356" s="587"/>
      <c r="U356" s="587"/>
      <c r="V356" s="587"/>
      <c r="W356" s="587"/>
      <c r="X356" s="587"/>
      <c r="Y356" s="587"/>
      <c r="Z356" s="587"/>
      <c r="AA356" s="587"/>
      <c r="AB356" s="587"/>
      <c r="AC356" s="587"/>
      <c r="AD356" s="587"/>
      <c r="AE356" s="587"/>
      <c r="AF356" s="587"/>
      <c r="AG356" s="587"/>
      <c r="AH356" s="587"/>
      <c r="AI356" s="587"/>
      <c r="AJ356" s="587"/>
      <c r="AK356" s="587"/>
      <c r="AL356" s="587"/>
      <c r="AM356" s="587"/>
      <c r="AN356" s="587"/>
      <c r="AO356" s="587"/>
      <c r="AP356" s="587"/>
      <c r="AQ356" s="587"/>
      <c r="AR356" s="587"/>
      <c r="AS356" s="587"/>
      <c r="AT356" s="587"/>
      <c r="AU356" s="587"/>
      <c r="AV356" s="587"/>
      <c r="AW356" s="587"/>
      <c r="AX356" s="587"/>
      <c r="AY356" s="587"/>
      <c r="BA356" s="239"/>
      <c r="BB356" s="135"/>
      <c r="BC356" s="239"/>
      <c r="BD356" s="239"/>
      <c r="BE356" s="239"/>
      <c r="BF356" s="239"/>
      <c r="BG356" s="239"/>
      <c r="BH356" s="239"/>
      <c r="BI356" s="239"/>
      <c r="BJ356" s="239"/>
      <c r="BK356" s="239"/>
      <c r="BL356" s="239"/>
      <c r="BM356" s="239"/>
      <c r="BN356" s="239"/>
      <c r="BO356" s="239"/>
      <c r="BP356" s="239"/>
      <c r="BQ356" s="239"/>
    </row>
    <row r="357" s="585" customFormat="true" ht="15" customHeight="true" x14ac:dyDescent="0.2">
      <c r="B357" s="1699"/>
      <c r="R357" s="587"/>
      <c r="S357" s="587"/>
      <c r="T357" s="587"/>
      <c r="U357" s="587"/>
      <c r="V357" s="587"/>
      <c r="W357" s="587"/>
      <c r="X357" s="587"/>
      <c r="Y357" s="587"/>
      <c r="Z357" s="587"/>
      <c r="AA357" s="587"/>
      <c r="AB357" s="587"/>
      <c r="AC357" s="587"/>
      <c r="AD357" s="587"/>
      <c r="AE357" s="587"/>
      <c r="AF357" s="587"/>
      <c r="AG357" s="587"/>
      <c r="AH357" s="587"/>
      <c r="AI357" s="587"/>
      <c r="AJ357" s="587"/>
      <c r="AK357" s="587"/>
      <c r="AL357" s="587"/>
      <c r="AM357" s="587"/>
      <c r="AN357" s="587"/>
      <c r="AO357" s="587"/>
      <c r="AP357" s="587"/>
      <c r="AQ357" s="587"/>
      <c r="AR357" s="587"/>
      <c r="AS357" s="587"/>
      <c r="AT357" s="587"/>
      <c r="AU357" s="587"/>
      <c r="AV357" s="587"/>
      <c r="AW357" s="587"/>
      <c r="AX357" s="587"/>
      <c r="AY357" s="587"/>
      <c r="BA357" s="239"/>
      <c r="BB357" s="135"/>
      <c r="BC357" s="239"/>
      <c r="BD357" s="239"/>
      <c r="BE357" s="239"/>
      <c r="BF357" s="239"/>
      <c r="BG357" s="239"/>
      <c r="BH357" s="239"/>
      <c r="BI357" s="239"/>
      <c r="BJ357" s="239"/>
      <c r="BK357" s="239"/>
      <c r="BL357" s="239"/>
      <c r="BM357" s="239"/>
      <c r="BN357" s="239"/>
      <c r="BO357" s="239"/>
      <c r="BP357" s="239"/>
      <c r="BQ357" s="239"/>
    </row>
    <row r="358" s="585" customFormat="true" ht="15" customHeight="true" x14ac:dyDescent="0.2">
      <c r="B358" s="1699"/>
      <c r="R358" s="587"/>
      <c r="S358" s="587"/>
      <c r="T358" s="587"/>
      <c r="U358" s="587"/>
      <c r="V358" s="587"/>
      <c r="W358" s="587"/>
      <c r="X358" s="587"/>
      <c r="Y358" s="587"/>
      <c r="Z358" s="587"/>
      <c r="AA358" s="587"/>
      <c r="AB358" s="587"/>
      <c r="AC358" s="587"/>
      <c r="AD358" s="587"/>
      <c r="AE358" s="587"/>
      <c r="AF358" s="587"/>
      <c r="AG358" s="587"/>
      <c r="AH358" s="587"/>
      <c r="AI358" s="587"/>
      <c r="AJ358" s="587"/>
      <c r="AK358" s="587"/>
      <c r="AL358" s="587"/>
      <c r="AM358" s="587"/>
      <c r="AN358" s="587"/>
      <c r="AO358" s="587"/>
      <c r="AP358" s="587"/>
      <c r="AQ358" s="587"/>
      <c r="AR358" s="587"/>
      <c r="AS358" s="587"/>
      <c r="AT358" s="587"/>
      <c r="AU358" s="587"/>
      <c r="AV358" s="587"/>
      <c r="AW358" s="587"/>
      <c r="AX358" s="587"/>
      <c r="AY358" s="587"/>
      <c r="BA358" s="239"/>
      <c r="BB358" s="135"/>
      <c r="BC358" s="239"/>
      <c r="BD358" s="239"/>
      <c r="BE358" s="239"/>
      <c r="BF358" s="239"/>
      <c r="BG358" s="239"/>
      <c r="BH358" s="239"/>
      <c r="BI358" s="239"/>
      <c r="BJ358" s="239"/>
      <c r="BK358" s="239"/>
      <c r="BL358" s="239"/>
      <c r="BM358" s="239"/>
      <c r="BN358" s="239"/>
      <c r="BO358" s="239"/>
      <c r="BP358" s="239"/>
      <c r="BQ358" s="239"/>
    </row>
    <row r="359" s="585" customFormat="true" ht="15" customHeight="true" x14ac:dyDescent="0.2">
      <c r="B359" s="1699"/>
      <c r="R359" s="587"/>
      <c r="S359" s="587"/>
      <c r="T359" s="587"/>
      <c r="U359" s="587"/>
      <c r="V359" s="587"/>
      <c r="W359" s="587"/>
      <c r="X359" s="587"/>
      <c r="Y359" s="587"/>
      <c r="Z359" s="587"/>
      <c r="AA359" s="587"/>
      <c r="AB359" s="587"/>
      <c r="AC359" s="587"/>
      <c r="AD359" s="587"/>
      <c r="AE359" s="587"/>
      <c r="AF359" s="587"/>
      <c r="AG359" s="587"/>
      <c r="AH359" s="587"/>
      <c r="AI359" s="587"/>
      <c r="AJ359" s="587"/>
      <c r="AK359" s="587"/>
      <c r="AL359" s="587"/>
      <c r="AM359" s="587"/>
      <c r="AN359" s="587"/>
      <c r="AO359" s="587"/>
      <c r="AP359" s="587"/>
      <c r="AQ359" s="587"/>
      <c r="AR359" s="587"/>
      <c r="AS359" s="587"/>
      <c r="AT359" s="587"/>
      <c r="AU359" s="587"/>
      <c r="AV359" s="587"/>
      <c r="AW359" s="587"/>
      <c r="AX359" s="587"/>
      <c r="AY359" s="587"/>
      <c r="BA359" s="239"/>
      <c r="BB359" s="135"/>
      <c r="BC359" s="239"/>
      <c r="BD359" s="239"/>
      <c r="BE359" s="239"/>
      <c r="BF359" s="239"/>
      <c r="BG359" s="239"/>
      <c r="BH359" s="239"/>
      <c r="BI359" s="239"/>
      <c r="BJ359" s="239"/>
      <c r="BK359" s="239"/>
      <c r="BL359" s="239"/>
      <c r="BM359" s="239"/>
      <c r="BN359" s="239"/>
      <c r="BO359" s="239"/>
      <c r="BP359" s="239"/>
      <c r="BQ359" s="239"/>
    </row>
    <row r="360" s="585" customFormat="true" ht="15" customHeight="true" x14ac:dyDescent="0.2">
      <c r="B360" s="1699"/>
      <c r="R360" s="587"/>
      <c r="S360" s="587"/>
      <c r="T360" s="587"/>
      <c r="U360" s="587"/>
      <c r="V360" s="587"/>
      <c r="W360" s="587"/>
      <c r="X360" s="587"/>
      <c r="Y360" s="587"/>
      <c r="Z360" s="587"/>
      <c r="AA360" s="587"/>
      <c r="AB360" s="587"/>
      <c r="AC360" s="587"/>
      <c r="AD360" s="587"/>
      <c r="AE360" s="587"/>
      <c r="AF360" s="587"/>
      <c r="AG360" s="587"/>
      <c r="AH360" s="587"/>
      <c r="AI360" s="587"/>
      <c r="AJ360" s="587"/>
      <c r="AK360" s="587"/>
      <c r="AL360" s="587"/>
      <c r="AM360" s="587"/>
      <c r="AN360" s="587"/>
      <c r="AO360" s="587"/>
      <c r="AP360" s="587"/>
      <c r="AQ360" s="587"/>
      <c r="AR360" s="587"/>
      <c r="AS360" s="587"/>
      <c r="AT360" s="587"/>
      <c r="AU360" s="587"/>
      <c r="AV360" s="587"/>
      <c r="AW360" s="587"/>
      <c r="AX360" s="587"/>
      <c r="AY360" s="587"/>
      <c r="BA360" s="239"/>
      <c r="BB360" s="135"/>
      <c r="BC360" s="239"/>
      <c r="BD360" s="239"/>
      <c r="BE360" s="239"/>
      <c r="BF360" s="239"/>
      <c r="BG360" s="239"/>
      <c r="BH360" s="239"/>
      <c r="BI360" s="239"/>
      <c r="BJ360" s="239"/>
      <c r="BK360" s="239"/>
      <c r="BL360" s="239"/>
      <c r="BM360" s="239"/>
      <c r="BN360" s="239"/>
      <c r="BO360" s="239"/>
      <c r="BP360" s="239"/>
      <c r="BQ360" s="239"/>
    </row>
    <row r="361" s="585" customFormat="true" ht="15" customHeight="true" x14ac:dyDescent="0.2">
      <c r="B361" s="1699"/>
      <c r="R361" s="587"/>
      <c r="S361" s="587"/>
      <c r="T361" s="587"/>
      <c r="U361" s="587"/>
      <c r="V361" s="587"/>
      <c r="W361" s="587"/>
      <c r="X361" s="587"/>
      <c r="Y361" s="587"/>
      <c r="Z361" s="587"/>
      <c r="AA361" s="587"/>
      <c r="AB361" s="587"/>
      <c r="AC361" s="587"/>
      <c r="AD361" s="587"/>
      <c r="AE361" s="587"/>
      <c r="AF361" s="587"/>
      <c r="AG361" s="587"/>
      <c r="AH361" s="587"/>
      <c r="AI361" s="587"/>
      <c r="AJ361" s="587"/>
      <c r="AK361" s="587"/>
      <c r="AL361" s="587"/>
      <c r="AM361" s="587"/>
      <c r="AN361" s="587"/>
      <c r="AO361" s="587"/>
      <c r="AP361" s="587"/>
      <c r="AQ361" s="587"/>
      <c r="AR361" s="587"/>
      <c r="AS361" s="587"/>
      <c r="AT361" s="587"/>
      <c r="AU361" s="587"/>
      <c r="AV361" s="587"/>
      <c r="AW361" s="587"/>
      <c r="AX361" s="587"/>
      <c r="AY361" s="587"/>
      <c r="BA361" s="239"/>
      <c r="BB361" s="135"/>
      <c r="BC361" s="239"/>
      <c r="BD361" s="239"/>
      <c r="BE361" s="239"/>
      <c r="BF361" s="239"/>
      <c r="BG361" s="239"/>
      <c r="BH361" s="239"/>
      <c r="BI361" s="239"/>
      <c r="BJ361" s="239"/>
      <c r="BK361" s="239"/>
      <c r="BL361" s="239"/>
      <c r="BM361" s="239"/>
      <c r="BN361" s="239"/>
      <c r="BO361" s="239"/>
      <c r="BP361" s="239"/>
      <c r="BQ361" s="239"/>
    </row>
    <row r="362" s="585" customFormat="true" ht="15" customHeight="true" x14ac:dyDescent="0.2">
      <c r="B362" s="1699"/>
      <c r="R362" s="587"/>
      <c r="S362" s="587"/>
      <c r="T362" s="587"/>
      <c r="U362" s="587"/>
      <c r="V362" s="587"/>
      <c r="W362" s="587"/>
      <c r="X362" s="587"/>
      <c r="Y362" s="587"/>
      <c r="Z362" s="587"/>
      <c r="AA362" s="587"/>
      <c r="AB362" s="587"/>
      <c r="AC362" s="587"/>
      <c r="AD362" s="587"/>
      <c r="AE362" s="587"/>
      <c r="AF362" s="587"/>
      <c r="AG362" s="587"/>
      <c r="AH362" s="587"/>
      <c r="AI362" s="587"/>
      <c r="AJ362" s="587"/>
      <c r="AK362" s="587"/>
      <c r="AL362" s="587"/>
      <c r="AM362" s="587"/>
      <c r="AN362" s="587"/>
      <c r="AO362" s="587"/>
      <c r="AP362" s="587"/>
      <c r="AQ362" s="587"/>
      <c r="AR362" s="587"/>
      <c r="AS362" s="587"/>
      <c r="AT362" s="587"/>
      <c r="AU362" s="587"/>
      <c r="AV362" s="587"/>
      <c r="AW362" s="587"/>
      <c r="AX362" s="587"/>
      <c r="AY362" s="587"/>
      <c r="BA362" s="239"/>
      <c r="BB362" s="135"/>
      <c r="BC362" s="239"/>
      <c r="BD362" s="239"/>
      <c r="BE362" s="239"/>
      <c r="BF362" s="239"/>
      <c r="BG362" s="239"/>
      <c r="BH362" s="239"/>
      <c r="BI362" s="239"/>
      <c r="BJ362" s="239"/>
      <c r="BK362" s="239"/>
      <c r="BL362" s="239"/>
      <c r="BM362" s="239"/>
      <c r="BN362" s="239"/>
      <c r="BO362" s="239"/>
      <c r="BP362" s="239"/>
      <c r="BQ362" s="239"/>
    </row>
    <row r="363" s="585" customFormat="true" ht="15" customHeight="true" x14ac:dyDescent="0.2">
      <c r="B363" s="1699"/>
      <c r="R363" s="587"/>
      <c r="S363" s="587"/>
      <c r="T363" s="587"/>
      <c r="U363" s="587"/>
      <c r="V363" s="587"/>
      <c r="W363" s="587"/>
      <c r="X363" s="587"/>
      <c r="Y363" s="587"/>
      <c r="Z363" s="587"/>
      <c r="AA363" s="587"/>
      <c r="AB363" s="587"/>
      <c r="AC363" s="587"/>
      <c r="AD363" s="587"/>
      <c r="AE363" s="587"/>
      <c r="AF363" s="587"/>
      <c r="AG363" s="587"/>
      <c r="AH363" s="587"/>
      <c r="AI363" s="587"/>
      <c r="AJ363" s="587"/>
      <c r="AK363" s="587"/>
      <c r="AL363" s="587"/>
      <c r="AM363" s="587"/>
      <c r="AN363" s="587"/>
      <c r="AO363" s="587"/>
      <c r="AP363" s="587"/>
      <c r="AQ363" s="587"/>
      <c r="AR363" s="587"/>
      <c r="AS363" s="587"/>
      <c r="AT363" s="587"/>
      <c r="AU363" s="587"/>
      <c r="AV363" s="587"/>
      <c r="AW363" s="587"/>
      <c r="AX363" s="587"/>
      <c r="AY363" s="587"/>
      <c r="BA363" s="239"/>
      <c r="BB363" s="135"/>
      <c r="BC363" s="239"/>
      <c r="BD363" s="239"/>
      <c r="BE363" s="239"/>
      <c r="BF363" s="239"/>
      <c r="BG363" s="239"/>
      <c r="BH363" s="239"/>
      <c r="BI363" s="239"/>
      <c r="BJ363" s="239"/>
      <c r="BK363" s="239"/>
      <c r="BL363" s="239"/>
      <c r="BM363" s="239"/>
      <c r="BN363" s="239"/>
      <c r="BO363" s="239"/>
      <c r="BP363" s="239"/>
      <c r="BQ363" s="239"/>
    </row>
    <row r="364" s="585" customFormat="true" ht="15" customHeight="true" x14ac:dyDescent="0.2">
      <c r="B364" s="1699"/>
      <c r="R364" s="587"/>
      <c r="S364" s="587"/>
      <c r="T364" s="587"/>
      <c r="U364" s="587"/>
      <c r="V364" s="587"/>
      <c r="W364" s="587"/>
      <c r="X364" s="587"/>
      <c r="Y364" s="587"/>
      <c r="Z364" s="587"/>
      <c r="AA364" s="587"/>
      <c r="AB364" s="587"/>
      <c r="AC364" s="587"/>
      <c r="AD364" s="587"/>
      <c r="AE364" s="587"/>
      <c r="AF364" s="587"/>
      <c r="AG364" s="587"/>
      <c r="AH364" s="587"/>
      <c r="AI364" s="587"/>
      <c r="AJ364" s="587"/>
      <c r="AK364" s="587"/>
      <c r="AL364" s="587"/>
      <c r="AM364" s="587"/>
      <c r="AN364" s="587"/>
      <c r="AO364" s="587"/>
      <c r="AP364" s="587"/>
      <c r="AQ364" s="587"/>
      <c r="AR364" s="587"/>
      <c r="AS364" s="587"/>
      <c r="AT364" s="587"/>
      <c r="AU364" s="587"/>
      <c r="AV364" s="587"/>
      <c r="AW364" s="587"/>
      <c r="AX364" s="587"/>
      <c r="AY364" s="587"/>
      <c r="BA364" s="239"/>
      <c r="BB364" s="135"/>
      <c r="BC364" s="239"/>
      <c r="BD364" s="239"/>
      <c r="BE364" s="239"/>
      <c r="BF364" s="239"/>
      <c r="BG364" s="239"/>
      <c r="BH364" s="239"/>
      <c r="BI364" s="239"/>
      <c r="BJ364" s="239"/>
      <c r="BK364" s="239"/>
      <c r="BL364" s="239"/>
      <c r="BM364" s="239"/>
      <c r="BN364" s="239"/>
      <c r="BO364" s="239"/>
      <c r="BP364" s="239"/>
      <c r="BQ364" s="239"/>
    </row>
    <row r="365" s="585" customFormat="true" ht="15" customHeight="true" x14ac:dyDescent="0.2">
      <c r="B365" s="1699"/>
      <c r="R365" s="587"/>
      <c r="S365" s="587"/>
      <c r="T365" s="587"/>
      <c r="U365" s="587"/>
      <c r="V365" s="587"/>
      <c r="W365" s="587"/>
      <c r="X365" s="587"/>
      <c r="Y365" s="587"/>
      <c r="Z365" s="587"/>
      <c r="AA365" s="587"/>
      <c r="AB365" s="587"/>
      <c r="AC365" s="587"/>
      <c r="AD365" s="587"/>
      <c r="AE365" s="587"/>
      <c r="AF365" s="587"/>
      <c r="AG365" s="587"/>
      <c r="AH365" s="587"/>
      <c r="AI365" s="587"/>
      <c r="AJ365" s="587"/>
      <c r="AK365" s="587"/>
      <c r="AL365" s="587"/>
      <c r="AM365" s="587"/>
      <c r="AN365" s="587"/>
      <c r="AO365" s="587"/>
      <c r="AP365" s="587"/>
      <c r="AQ365" s="587"/>
      <c r="AR365" s="587"/>
      <c r="AS365" s="587"/>
      <c r="AT365" s="587"/>
      <c r="AU365" s="587"/>
      <c r="AV365" s="587"/>
      <c r="AW365" s="587"/>
      <c r="AX365" s="587"/>
      <c r="AY365" s="587"/>
      <c r="BA365" s="239"/>
      <c r="BB365" s="135"/>
      <c r="BC365" s="239"/>
      <c r="BD365" s="239"/>
      <c r="BE365" s="239"/>
      <c r="BF365" s="239"/>
      <c r="BG365" s="239"/>
      <c r="BH365" s="239"/>
      <c r="BI365" s="239"/>
      <c r="BJ365" s="239"/>
      <c r="BK365" s="239"/>
      <c r="BL365" s="239"/>
      <c r="BM365" s="239"/>
      <c r="BN365" s="239"/>
      <c r="BO365" s="239"/>
      <c r="BP365" s="239"/>
      <c r="BQ365" s="239"/>
    </row>
    <row r="366" s="585" customFormat="true" ht="15" customHeight="true" x14ac:dyDescent="0.2">
      <c r="B366" s="1699"/>
      <c r="R366" s="587"/>
      <c r="S366" s="587"/>
      <c r="T366" s="587"/>
      <c r="U366" s="587"/>
      <c r="V366" s="587"/>
      <c r="W366" s="587"/>
      <c r="X366" s="587"/>
      <c r="Y366" s="587"/>
      <c r="Z366" s="587"/>
      <c r="AA366" s="587"/>
      <c r="AB366" s="587"/>
      <c r="AC366" s="587"/>
      <c r="AD366" s="587"/>
      <c r="AE366" s="587"/>
      <c r="AF366" s="587"/>
      <c r="AG366" s="587"/>
      <c r="AH366" s="587"/>
      <c r="AI366" s="587"/>
      <c r="AJ366" s="587"/>
      <c r="AK366" s="587"/>
      <c r="AL366" s="587"/>
      <c r="AM366" s="587"/>
      <c r="AN366" s="587"/>
      <c r="AO366" s="587"/>
      <c r="AP366" s="587"/>
      <c r="AQ366" s="587"/>
      <c r="AR366" s="587"/>
      <c r="AS366" s="587"/>
      <c r="AT366" s="587"/>
      <c r="AU366" s="587"/>
      <c r="AV366" s="587"/>
      <c r="AW366" s="587"/>
      <c r="AX366" s="587"/>
      <c r="AY366" s="587"/>
      <c r="BA366" s="239"/>
      <c r="BB366" s="135"/>
      <c r="BC366" s="239"/>
      <c r="BD366" s="239"/>
      <c r="BE366" s="239"/>
      <c r="BF366" s="239"/>
      <c r="BG366" s="239"/>
      <c r="BH366" s="239"/>
      <c r="BI366" s="239"/>
      <c r="BJ366" s="239"/>
      <c r="BK366" s="239"/>
      <c r="BL366" s="239"/>
      <c r="BM366" s="239"/>
      <c r="BN366" s="239"/>
      <c r="BO366" s="239"/>
      <c r="BP366" s="239"/>
      <c r="BQ366" s="239"/>
    </row>
    <row r="367" s="585" customFormat="true" ht="15" customHeight="true" x14ac:dyDescent="0.2">
      <c r="B367" s="1699"/>
      <c r="R367" s="587"/>
      <c r="S367" s="587"/>
      <c r="T367" s="587"/>
      <c r="U367" s="587"/>
      <c r="V367" s="587"/>
      <c r="W367" s="587"/>
      <c r="X367" s="587"/>
      <c r="Y367" s="587"/>
      <c r="Z367" s="587"/>
      <c r="AA367" s="587"/>
      <c r="AB367" s="587"/>
      <c r="AC367" s="587"/>
      <c r="AD367" s="587"/>
      <c r="AE367" s="587"/>
      <c r="AF367" s="587"/>
      <c r="AG367" s="587"/>
      <c r="AH367" s="587"/>
      <c r="AI367" s="587"/>
      <c r="AJ367" s="587"/>
      <c r="AK367" s="587"/>
      <c r="AL367" s="587"/>
      <c r="AM367" s="587"/>
      <c r="AN367" s="587"/>
      <c r="AO367" s="587"/>
      <c r="AP367" s="587"/>
      <c r="AQ367" s="587"/>
      <c r="AR367" s="587"/>
      <c r="AS367" s="587"/>
      <c r="AT367" s="587"/>
      <c r="AU367" s="587"/>
      <c r="AV367" s="587"/>
      <c r="AW367" s="587"/>
      <c r="AX367" s="587"/>
      <c r="AY367" s="587"/>
      <c r="BA367" s="239"/>
      <c r="BB367" s="135"/>
      <c r="BC367" s="239"/>
      <c r="BD367" s="239"/>
      <c r="BE367" s="239"/>
      <c r="BF367" s="239"/>
      <c r="BG367" s="239"/>
      <c r="BH367" s="239"/>
      <c r="BI367" s="239"/>
      <c r="BJ367" s="239"/>
      <c r="BK367" s="239"/>
      <c r="BL367" s="239"/>
      <c r="BM367" s="239"/>
      <c r="BN367" s="239"/>
      <c r="BO367" s="239"/>
      <c r="BP367" s="239"/>
      <c r="BQ367" s="239"/>
    </row>
    <row r="368" s="585" customFormat="true" ht="15" customHeight="true" x14ac:dyDescent="0.2">
      <c r="B368" s="1699"/>
      <c r="R368" s="587"/>
      <c r="S368" s="587"/>
      <c r="T368" s="587"/>
      <c r="U368" s="587"/>
      <c r="V368" s="587"/>
      <c r="W368" s="587"/>
      <c r="X368" s="587"/>
      <c r="Y368" s="587"/>
      <c r="Z368" s="587"/>
      <c r="AA368" s="587"/>
      <c r="AB368" s="587"/>
      <c r="AC368" s="587"/>
      <c r="AD368" s="587"/>
      <c r="AE368" s="587"/>
      <c r="AF368" s="587"/>
      <c r="AG368" s="587"/>
      <c r="AH368" s="587"/>
      <c r="AI368" s="587"/>
      <c r="AJ368" s="587"/>
      <c r="AK368" s="587"/>
      <c r="AL368" s="587"/>
      <c r="AM368" s="587"/>
      <c r="AN368" s="587"/>
      <c r="AO368" s="587"/>
      <c r="AP368" s="587"/>
      <c r="AQ368" s="587"/>
      <c r="AR368" s="587"/>
      <c r="AS368" s="587"/>
      <c r="AT368" s="587"/>
      <c r="AU368" s="587"/>
      <c r="AV368" s="587"/>
      <c r="AW368" s="587"/>
      <c r="AX368" s="587"/>
      <c r="AY368" s="587"/>
      <c r="BA368" s="239"/>
      <c r="BB368" s="135"/>
      <c r="BC368" s="239"/>
      <c r="BD368" s="239"/>
      <c r="BE368" s="239"/>
      <c r="BF368" s="239"/>
      <c r="BG368" s="239"/>
      <c r="BH368" s="239"/>
      <c r="BI368" s="239"/>
      <c r="BJ368" s="239"/>
      <c r="BK368" s="239"/>
      <c r="BL368" s="239"/>
      <c r="BM368" s="239"/>
      <c r="BN368" s="239"/>
      <c r="BO368" s="239"/>
      <c r="BP368" s="239"/>
      <c r="BQ368" s="239"/>
    </row>
    <row r="369" s="585" customFormat="true" ht="15" customHeight="true" x14ac:dyDescent="0.2">
      <c r="B369" s="1699"/>
      <c r="R369" s="587"/>
      <c r="S369" s="587"/>
      <c r="T369" s="587"/>
      <c r="U369" s="587"/>
      <c r="V369" s="587"/>
      <c r="W369" s="587"/>
      <c r="X369" s="587"/>
      <c r="Y369" s="587"/>
      <c r="Z369" s="587"/>
      <c r="AA369" s="587"/>
      <c r="AB369" s="587"/>
      <c r="AC369" s="587"/>
      <c r="AD369" s="587"/>
      <c r="AE369" s="587"/>
      <c r="AF369" s="587"/>
      <c r="AG369" s="587"/>
      <c r="AH369" s="587"/>
      <c r="AI369" s="587"/>
      <c r="AJ369" s="587"/>
      <c r="AK369" s="587"/>
      <c r="AL369" s="587"/>
      <c r="AM369" s="587"/>
      <c r="AN369" s="587"/>
      <c r="AO369" s="587"/>
      <c r="AP369" s="587"/>
      <c r="AQ369" s="587"/>
      <c r="AR369" s="587"/>
      <c r="AS369" s="587"/>
      <c r="AT369" s="587"/>
      <c r="AU369" s="587"/>
      <c r="AV369" s="587"/>
      <c r="AW369" s="587"/>
      <c r="AX369" s="587"/>
      <c r="AY369" s="587"/>
      <c r="BA369" s="239"/>
      <c r="BB369" s="135"/>
      <c r="BC369" s="239"/>
      <c r="BD369" s="239"/>
      <c r="BE369" s="239"/>
      <c r="BF369" s="239"/>
      <c r="BG369" s="239"/>
      <c r="BH369" s="239"/>
      <c r="BI369" s="239"/>
      <c r="BJ369" s="239"/>
      <c r="BK369" s="239"/>
      <c r="BL369" s="239"/>
      <c r="BM369" s="239"/>
      <c r="BN369" s="239"/>
      <c r="BO369" s="239"/>
      <c r="BP369" s="239"/>
      <c r="BQ369" s="239"/>
    </row>
    <row r="370" s="585" customFormat="true" ht="15" customHeight="true" x14ac:dyDescent="0.2">
      <c r="B370" s="1699"/>
      <c r="R370" s="587"/>
      <c r="S370" s="587"/>
      <c r="T370" s="587"/>
      <c r="U370" s="587"/>
      <c r="V370" s="587"/>
      <c r="W370" s="587"/>
      <c r="X370" s="587"/>
      <c r="Y370" s="587"/>
      <c r="Z370" s="587"/>
      <c r="AA370" s="587"/>
      <c r="AB370" s="587"/>
      <c r="AC370" s="587"/>
      <c r="AD370" s="587"/>
      <c r="AE370" s="587"/>
      <c r="AF370" s="587"/>
      <c r="AG370" s="587"/>
      <c r="AH370" s="587"/>
      <c r="AI370" s="587"/>
      <c r="AJ370" s="587"/>
      <c r="AK370" s="587"/>
      <c r="AL370" s="587"/>
      <c r="AM370" s="587"/>
      <c r="AN370" s="587"/>
      <c r="AO370" s="587"/>
      <c r="AP370" s="587"/>
      <c r="AQ370" s="587"/>
      <c r="AR370" s="587"/>
      <c r="AS370" s="587"/>
      <c r="AT370" s="587"/>
      <c r="AU370" s="587"/>
      <c r="AV370" s="587"/>
      <c r="AW370" s="587"/>
      <c r="AX370" s="587"/>
      <c r="AY370" s="587"/>
      <c r="BA370" s="239"/>
      <c r="BB370" s="135"/>
      <c r="BC370" s="239"/>
      <c r="BD370" s="239"/>
      <c r="BE370" s="239"/>
      <c r="BF370" s="239"/>
      <c r="BG370" s="239"/>
      <c r="BH370" s="239"/>
      <c r="BI370" s="239"/>
      <c r="BJ370" s="239"/>
      <c r="BK370" s="239"/>
      <c r="BL370" s="239"/>
      <c r="BM370" s="239"/>
      <c r="BN370" s="239"/>
      <c r="BO370" s="239"/>
      <c r="BP370" s="239"/>
      <c r="BQ370" s="239"/>
    </row>
    <row r="371" s="585" customFormat="true" ht="15" customHeight="true" x14ac:dyDescent="0.2">
      <c r="B371" s="1699"/>
      <c r="R371" s="587"/>
      <c r="S371" s="587"/>
      <c r="T371" s="587"/>
      <c r="U371" s="587"/>
      <c r="V371" s="587"/>
      <c r="W371" s="587"/>
      <c r="X371" s="587"/>
      <c r="Y371" s="587"/>
      <c r="Z371" s="587"/>
      <c r="AA371" s="587"/>
      <c r="AB371" s="587"/>
      <c r="AC371" s="587"/>
      <c r="AD371" s="587"/>
      <c r="AE371" s="587"/>
      <c r="AF371" s="587"/>
      <c r="AG371" s="587"/>
      <c r="AH371" s="587"/>
      <c r="AI371" s="587"/>
      <c r="AJ371" s="587"/>
      <c r="AK371" s="587"/>
      <c r="AL371" s="587"/>
      <c r="AM371" s="587"/>
      <c r="AN371" s="587"/>
      <c r="AO371" s="587"/>
      <c r="AP371" s="587"/>
      <c r="AQ371" s="587"/>
      <c r="AR371" s="587"/>
      <c r="AS371" s="587"/>
      <c r="AT371" s="587"/>
      <c r="AU371" s="587"/>
      <c r="AV371" s="587"/>
      <c r="AW371" s="587"/>
      <c r="AX371" s="587"/>
      <c r="AY371" s="587"/>
      <c r="BA371" s="239"/>
      <c r="BB371" s="135"/>
      <c r="BC371" s="239"/>
      <c r="BD371" s="239"/>
      <c r="BE371" s="239"/>
      <c r="BF371" s="239"/>
      <c r="BG371" s="239"/>
      <c r="BH371" s="239"/>
      <c r="BI371" s="239"/>
      <c r="BJ371" s="239"/>
      <c r="BK371" s="239"/>
      <c r="BL371" s="239"/>
      <c r="BM371" s="239"/>
      <c r="BN371" s="239"/>
      <c r="BO371" s="239"/>
      <c r="BP371" s="239"/>
      <c r="BQ371" s="239"/>
    </row>
    <row r="372" s="585" customFormat="true" ht="15" customHeight="true" x14ac:dyDescent="0.2">
      <c r="B372" s="1699"/>
      <c r="R372" s="587"/>
      <c r="S372" s="587"/>
      <c r="T372" s="587"/>
      <c r="U372" s="587"/>
      <c r="V372" s="587"/>
      <c r="W372" s="587"/>
      <c r="X372" s="587"/>
      <c r="Y372" s="587"/>
      <c r="Z372" s="587"/>
      <c r="AA372" s="587"/>
      <c r="AB372" s="587"/>
      <c r="AC372" s="587"/>
      <c r="AD372" s="587"/>
      <c r="AE372" s="587"/>
      <c r="AF372" s="587"/>
      <c r="AG372" s="587"/>
      <c r="AH372" s="587"/>
      <c r="AI372" s="587"/>
      <c r="AJ372" s="587"/>
      <c r="AK372" s="587"/>
      <c r="AL372" s="587"/>
      <c r="AM372" s="587"/>
      <c r="AN372" s="587"/>
      <c r="AO372" s="587"/>
      <c r="AP372" s="587"/>
      <c r="AQ372" s="587"/>
      <c r="AR372" s="587"/>
      <c r="AS372" s="587"/>
      <c r="AT372" s="587"/>
      <c r="AU372" s="587"/>
      <c r="AV372" s="587"/>
      <c r="AW372" s="587"/>
      <c r="AX372" s="587"/>
      <c r="AY372" s="587"/>
      <c r="BA372" s="239"/>
      <c r="BB372" s="135"/>
      <c r="BC372" s="239"/>
      <c r="BD372" s="239"/>
      <c r="BE372" s="239"/>
      <c r="BF372" s="239"/>
      <c r="BG372" s="239"/>
      <c r="BH372" s="239"/>
      <c r="BI372" s="239"/>
      <c r="BJ372" s="239"/>
      <c r="BK372" s="239"/>
      <c r="BL372" s="239"/>
      <c r="BM372" s="239"/>
      <c r="BN372" s="239"/>
      <c r="BO372" s="239"/>
      <c r="BP372" s="239"/>
      <c r="BQ372" s="239"/>
    </row>
    <row r="373" s="585" customFormat="true" ht="15" customHeight="true" x14ac:dyDescent="0.2">
      <c r="B373" s="1699"/>
      <c r="R373" s="587"/>
      <c r="S373" s="587"/>
      <c r="T373" s="587"/>
      <c r="U373" s="587"/>
      <c r="V373" s="587"/>
      <c r="W373" s="587"/>
      <c r="X373" s="587"/>
      <c r="Y373" s="587"/>
      <c r="Z373" s="587"/>
      <c r="AA373" s="587"/>
      <c r="AB373" s="587"/>
      <c r="AC373" s="587"/>
      <c r="AD373" s="587"/>
      <c r="AE373" s="587"/>
      <c r="AF373" s="587"/>
      <c r="AG373" s="587"/>
      <c r="AH373" s="587"/>
      <c r="AI373" s="587"/>
      <c r="AJ373" s="587"/>
      <c r="AK373" s="587"/>
      <c r="AL373" s="587"/>
      <c r="AM373" s="587"/>
      <c r="AN373" s="587"/>
      <c r="AO373" s="587"/>
      <c r="AP373" s="587"/>
      <c r="AQ373" s="587"/>
      <c r="AR373" s="587"/>
      <c r="AS373" s="587"/>
      <c r="AT373" s="587"/>
      <c r="AU373" s="587"/>
      <c r="AV373" s="587"/>
      <c r="AW373" s="587"/>
      <c r="AX373" s="587"/>
      <c r="AY373" s="587"/>
      <c r="BA373" s="239"/>
      <c r="BB373" s="135"/>
      <c r="BC373" s="239"/>
      <c r="BD373" s="239"/>
      <c r="BE373" s="239"/>
      <c r="BF373" s="239"/>
      <c r="BG373" s="239"/>
      <c r="BH373" s="239"/>
      <c r="BI373" s="239"/>
      <c r="BJ373" s="239"/>
      <c r="BK373" s="239"/>
      <c r="BL373" s="239"/>
      <c r="BM373" s="239"/>
      <c r="BN373" s="239"/>
      <c r="BO373" s="239"/>
      <c r="BP373" s="239"/>
      <c r="BQ373" s="239"/>
    </row>
    <row r="374" s="585" customFormat="true" ht="15" customHeight="true" x14ac:dyDescent="0.2">
      <c r="B374" s="1699"/>
      <c r="R374" s="587"/>
      <c r="S374" s="587"/>
      <c r="T374" s="587"/>
      <c r="U374" s="587"/>
      <c r="V374" s="587"/>
      <c r="W374" s="587"/>
      <c r="X374" s="587"/>
      <c r="Y374" s="587"/>
      <c r="Z374" s="587"/>
      <c r="AA374" s="587"/>
      <c r="AB374" s="587"/>
      <c r="AC374" s="587"/>
      <c r="AD374" s="587"/>
      <c r="AE374" s="587"/>
      <c r="AF374" s="587"/>
      <c r="AG374" s="587"/>
      <c r="AH374" s="587"/>
      <c r="AI374" s="587"/>
      <c r="AJ374" s="587"/>
      <c r="AK374" s="587"/>
      <c r="AL374" s="587"/>
      <c r="AM374" s="587"/>
      <c r="AN374" s="587"/>
      <c r="AO374" s="587"/>
      <c r="AP374" s="587"/>
      <c r="AQ374" s="587"/>
      <c r="AR374" s="587"/>
      <c r="AS374" s="587"/>
      <c r="AT374" s="587"/>
      <c r="AU374" s="587"/>
      <c r="AV374" s="587"/>
      <c r="AW374" s="587"/>
      <c r="AX374" s="587"/>
      <c r="AY374" s="587"/>
      <c r="BA374" s="239"/>
      <c r="BB374" s="135"/>
      <c r="BC374" s="239"/>
      <c r="BD374" s="239"/>
      <c r="BE374" s="239"/>
      <c r="BF374" s="239"/>
      <c r="BG374" s="239"/>
      <c r="BH374" s="239"/>
      <c r="BI374" s="239"/>
      <c r="BJ374" s="239"/>
      <c r="BK374" s="239"/>
      <c r="BL374" s="239"/>
      <c r="BM374" s="239"/>
      <c r="BN374" s="239"/>
      <c r="BO374" s="239"/>
      <c r="BP374" s="239"/>
      <c r="BQ374" s="239"/>
    </row>
    <row r="375" s="585" customFormat="true" ht="15" customHeight="true" x14ac:dyDescent="0.2">
      <c r="B375" s="1699"/>
      <c r="R375" s="587"/>
      <c r="S375" s="587"/>
      <c r="T375" s="587"/>
      <c r="U375" s="587"/>
      <c r="V375" s="587"/>
      <c r="W375" s="587"/>
      <c r="X375" s="587"/>
      <c r="Y375" s="587"/>
      <c r="Z375" s="587"/>
      <c r="AA375" s="587"/>
      <c r="AB375" s="587"/>
      <c r="AC375" s="587"/>
      <c r="AD375" s="587"/>
      <c r="AE375" s="587"/>
      <c r="AF375" s="587"/>
      <c r="AG375" s="587"/>
      <c r="AH375" s="587"/>
      <c r="AI375" s="587"/>
      <c r="AJ375" s="587"/>
      <c r="AK375" s="587"/>
      <c r="AL375" s="587"/>
      <c r="AM375" s="587"/>
      <c r="AN375" s="587"/>
      <c r="AO375" s="587"/>
      <c r="AP375" s="587"/>
      <c r="AQ375" s="587"/>
      <c r="AR375" s="587"/>
      <c r="AS375" s="587"/>
      <c r="AT375" s="587"/>
      <c r="AU375" s="587"/>
      <c r="AV375" s="587"/>
      <c r="AW375" s="587"/>
      <c r="AX375" s="587"/>
      <c r="AY375" s="587"/>
      <c r="BA375" s="132"/>
      <c r="BB375" s="130"/>
      <c r="BC375" s="130"/>
      <c r="BD375" s="130"/>
      <c r="BE375" s="130"/>
      <c r="BF375" s="130"/>
      <c r="BG375" s="130"/>
      <c r="BH375" s="130"/>
      <c r="BI375" s="130"/>
      <c r="BJ375" s="130"/>
      <c r="BK375" s="130"/>
      <c r="BL375" s="130"/>
      <c r="BM375" s="130"/>
      <c r="BN375" s="130"/>
      <c r="BO375" s="130"/>
      <c r="BP375" s="130"/>
      <c r="BQ375" s="130"/>
    </row>
    <row r="376" s="585" customFormat="true" ht="15" customHeight="true" x14ac:dyDescent="0.2">
      <c r="B376" s="1699"/>
      <c r="R376" s="587"/>
      <c r="S376" s="587"/>
      <c r="T376" s="587"/>
      <c r="U376" s="587"/>
      <c r="V376" s="587"/>
      <c r="W376" s="587"/>
      <c r="X376" s="587"/>
      <c r="Y376" s="587"/>
      <c r="Z376" s="587"/>
      <c r="AA376" s="587"/>
      <c r="AB376" s="587"/>
      <c r="AC376" s="587"/>
      <c r="AD376" s="587"/>
      <c r="AE376" s="587"/>
      <c r="AF376" s="587"/>
      <c r="AG376" s="587"/>
      <c r="AH376" s="587"/>
      <c r="AI376" s="587"/>
      <c r="AJ376" s="587"/>
      <c r="AK376" s="587"/>
      <c r="AL376" s="587"/>
      <c r="AM376" s="587"/>
      <c r="AN376" s="587"/>
      <c r="AO376" s="587"/>
      <c r="AP376" s="587"/>
      <c r="AQ376" s="587"/>
      <c r="AR376" s="587"/>
      <c r="AS376" s="587"/>
      <c r="AT376" s="587"/>
      <c r="AU376" s="587"/>
      <c r="AV376" s="587"/>
      <c r="AW376" s="587"/>
      <c r="AX376" s="587"/>
      <c r="AY376" s="587"/>
      <c r="BA376" s="132"/>
      <c r="BB376" s="130"/>
      <c r="BC376" s="130"/>
      <c r="BD376" s="130"/>
      <c r="BE376" s="130"/>
      <c r="BF376" s="130"/>
      <c r="BG376" s="130"/>
      <c r="BH376" s="130"/>
      <c r="BI376" s="130"/>
      <c r="BJ376" s="130"/>
      <c r="BK376" s="130"/>
      <c r="BL376" s="130"/>
      <c r="BM376" s="130"/>
      <c r="BN376" s="130"/>
      <c r="BO376" s="130"/>
      <c r="BP376" s="130"/>
      <c r="BQ376" s="130"/>
    </row>
    <row r="377" s="585" customFormat="true" ht="15" customHeight="true" x14ac:dyDescent="0.2">
      <c r="B377" s="1699"/>
      <c r="R377" s="587"/>
      <c r="S377" s="587"/>
      <c r="T377" s="587"/>
      <c r="U377" s="587"/>
      <c r="V377" s="587"/>
      <c r="W377" s="587"/>
      <c r="X377" s="587"/>
      <c r="Y377" s="587"/>
      <c r="Z377" s="587"/>
      <c r="AA377" s="587"/>
      <c r="AB377" s="587"/>
      <c r="AC377" s="587"/>
      <c r="AD377" s="587"/>
      <c r="AE377" s="587"/>
      <c r="AF377" s="587"/>
      <c r="AG377" s="587"/>
      <c r="AH377" s="587"/>
      <c r="AI377" s="587"/>
      <c r="AJ377" s="587"/>
      <c r="AK377" s="587"/>
      <c r="AL377" s="587"/>
      <c r="AM377" s="587"/>
      <c r="AN377" s="587"/>
      <c r="AO377" s="587"/>
      <c r="AP377" s="587"/>
      <c r="AQ377" s="587"/>
      <c r="AR377" s="587"/>
      <c r="AS377" s="587"/>
      <c r="AT377" s="587"/>
      <c r="AU377" s="587"/>
      <c r="AV377" s="587"/>
      <c r="AW377" s="587"/>
      <c r="AX377" s="587"/>
      <c r="AY377" s="587"/>
      <c r="BA377" s="132"/>
      <c r="BB377" s="130"/>
      <c r="BC377" s="130"/>
      <c r="BD377" s="130"/>
      <c r="BE377" s="130"/>
      <c r="BF377" s="130"/>
      <c r="BG377" s="130"/>
      <c r="BH377" s="130"/>
      <c r="BI377" s="130"/>
      <c r="BJ377" s="130"/>
      <c r="BK377" s="130"/>
      <c r="BL377" s="130"/>
      <c r="BM377" s="130"/>
      <c r="BN377" s="130"/>
      <c r="BO377" s="130"/>
      <c r="BP377" s="130"/>
      <c r="BQ377" s="130"/>
    </row>
    <row r="378" s="585" customFormat="true" ht="15" customHeight="true" x14ac:dyDescent="0.2">
      <c r="B378" s="1699"/>
      <c r="R378" s="587"/>
      <c r="S378" s="587"/>
      <c r="T378" s="587"/>
      <c r="U378" s="587"/>
      <c r="V378" s="587"/>
      <c r="W378" s="587"/>
      <c r="X378" s="587"/>
      <c r="Y378" s="587"/>
      <c r="Z378" s="587"/>
      <c r="AA378" s="587"/>
      <c r="AB378" s="587"/>
      <c r="AC378" s="587"/>
      <c r="AD378" s="587"/>
      <c r="AE378" s="587"/>
      <c r="AF378" s="587"/>
      <c r="AG378" s="587"/>
      <c r="AH378" s="587"/>
      <c r="AI378" s="587"/>
      <c r="AJ378" s="587"/>
      <c r="AK378" s="587"/>
      <c r="AL378" s="587"/>
      <c r="AM378" s="587"/>
      <c r="AN378" s="587"/>
      <c r="AO378" s="587"/>
      <c r="AP378" s="587"/>
      <c r="AQ378" s="587"/>
      <c r="AR378" s="587"/>
      <c r="AS378" s="587"/>
      <c r="AT378" s="587"/>
      <c r="AU378" s="587"/>
      <c r="AV378" s="587"/>
      <c r="AW378" s="587"/>
      <c r="AX378" s="587"/>
      <c r="AY378" s="587"/>
      <c r="BA378" s="132"/>
      <c r="BB378" s="130"/>
      <c r="BC378" s="130"/>
      <c r="BD378" s="130"/>
      <c r="BE378" s="130"/>
      <c r="BF378" s="130"/>
      <c r="BG378" s="130"/>
      <c r="BH378" s="130"/>
      <c r="BI378" s="130"/>
      <c r="BJ378" s="130"/>
      <c r="BK378" s="130"/>
      <c r="BL378" s="130"/>
      <c r="BM378" s="130"/>
      <c r="BN378" s="130"/>
      <c r="BO378" s="130"/>
      <c r="BP378" s="130"/>
      <c r="BQ378" s="130"/>
    </row>
    <row r="379" s="585" customFormat="true" ht="15" customHeight="true" x14ac:dyDescent="0.2">
      <c r="B379" s="1699"/>
      <c r="R379" s="587"/>
      <c r="S379" s="587"/>
      <c r="T379" s="587"/>
      <c r="U379" s="587"/>
      <c r="V379" s="587"/>
      <c r="W379" s="587"/>
      <c r="X379" s="587"/>
      <c r="Y379" s="587"/>
      <c r="Z379" s="587"/>
      <c r="AA379" s="587"/>
      <c r="AB379" s="587"/>
      <c r="AC379" s="587"/>
      <c r="AD379" s="587"/>
      <c r="AE379" s="587"/>
      <c r="AF379" s="587"/>
      <c r="AG379" s="587"/>
      <c r="AH379" s="587"/>
      <c r="AI379" s="587"/>
      <c r="AJ379" s="587"/>
      <c r="AK379" s="587"/>
      <c r="AL379" s="587"/>
      <c r="AM379" s="587"/>
      <c r="AN379" s="587"/>
      <c r="AO379" s="587"/>
      <c r="AP379" s="587"/>
      <c r="AQ379" s="587"/>
      <c r="AR379" s="587"/>
      <c r="AS379" s="587"/>
      <c r="AT379" s="587"/>
      <c r="AU379" s="587"/>
      <c r="AV379" s="587"/>
      <c r="AW379" s="587"/>
      <c r="AX379" s="587"/>
      <c r="AY379" s="587"/>
      <c r="BA379" s="132"/>
      <c r="BB379" s="130"/>
      <c r="BC379" s="130"/>
      <c r="BD379" s="130"/>
      <c r="BE379" s="130"/>
      <c r="BF379" s="130"/>
      <c r="BG379" s="130"/>
      <c r="BH379" s="130"/>
      <c r="BI379" s="130"/>
      <c r="BJ379" s="130"/>
      <c r="BK379" s="130"/>
      <c r="BL379" s="130"/>
      <c r="BM379" s="130"/>
      <c r="BN379" s="130"/>
      <c r="BO379" s="130"/>
      <c r="BP379" s="130"/>
      <c r="BQ379" s="130"/>
    </row>
    <row r="380" s="585" customFormat="true" ht="15" customHeight="true" x14ac:dyDescent="0.2">
      <c r="B380" s="1699"/>
      <c r="R380" s="587"/>
      <c r="S380" s="587"/>
      <c r="T380" s="587"/>
      <c r="U380" s="587"/>
      <c r="V380" s="587"/>
      <c r="W380" s="587"/>
      <c r="X380" s="587"/>
      <c r="Y380" s="587"/>
      <c r="Z380" s="587"/>
      <c r="AA380" s="587"/>
      <c r="AB380" s="587"/>
      <c r="AC380" s="587"/>
      <c r="AD380" s="587"/>
      <c r="AE380" s="587"/>
      <c r="AF380" s="587"/>
      <c r="AG380" s="587"/>
      <c r="AH380" s="587"/>
      <c r="AI380" s="587"/>
      <c r="AJ380" s="587"/>
      <c r="AK380" s="587"/>
      <c r="AL380" s="587"/>
      <c r="AM380" s="587"/>
      <c r="AN380" s="587"/>
      <c r="AO380" s="587"/>
      <c r="AP380" s="587"/>
      <c r="AQ380" s="587"/>
      <c r="AR380" s="587"/>
      <c r="AS380" s="587"/>
      <c r="AT380" s="587"/>
      <c r="AU380" s="587"/>
      <c r="AV380" s="587"/>
      <c r="AW380" s="587"/>
      <c r="AX380" s="587"/>
      <c r="AY380" s="587"/>
      <c r="BA380" s="132"/>
      <c r="BB380" s="130"/>
      <c r="BC380" s="130"/>
      <c r="BD380" s="130"/>
      <c r="BE380" s="130"/>
      <c r="BF380" s="130"/>
      <c r="BG380" s="130"/>
      <c r="BH380" s="130"/>
      <c r="BI380" s="130"/>
      <c r="BJ380" s="130"/>
      <c r="BK380" s="130"/>
      <c r="BL380" s="130"/>
      <c r="BM380" s="130"/>
      <c r="BN380" s="130"/>
      <c r="BO380" s="130"/>
      <c r="BP380" s="130"/>
      <c r="BQ380" s="130"/>
    </row>
    <row r="381" s="585" customFormat="true" ht="15" customHeight="true" x14ac:dyDescent="0.2">
      <c r="B381" s="1699"/>
      <c r="R381" s="587"/>
      <c r="S381" s="587"/>
      <c r="T381" s="587"/>
      <c r="U381" s="587"/>
      <c r="V381" s="587"/>
      <c r="W381" s="587"/>
      <c r="X381" s="587"/>
      <c r="Y381" s="587"/>
      <c r="Z381" s="587"/>
      <c r="AA381" s="587"/>
      <c r="AB381" s="587"/>
      <c r="AC381" s="587"/>
      <c r="AD381" s="587"/>
      <c r="AE381" s="587"/>
      <c r="AF381" s="587"/>
      <c r="AG381" s="587"/>
      <c r="AH381" s="587"/>
      <c r="AI381" s="587"/>
      <c r="AJ381" s="587"/>
      <c r="AK381" s="587"/>
      <c r="AL381" s="587"/>
      <c r="AM381" s="587"/>
      <c r="AN381" s="587"/>
      <c r="AO381" s="587"/>
      <c r="AP381" s="587"/>
      <c r="AQ381" s="587"/>
      <c r="AR381" s="587"/>
      <c r="AS381" s="587"/>
      <c r="AT381" s="587"/>
      <c r="AU381" s="587"/>
      <c r="AV381" s="587"/>
      <c r="AW381" s="587"/>
      <c r="AX381" s="587"/>
      <c r="AY381" s="587"/>
      <c r="BA381" s="132"/>
      <c r="BB381" s="130"/>
      <c r="BC381" s="130"/>
      <c r="BD381" s="130"/>
      <c r="BE381" s="130"/>
      <c r="BF381" s="130"/>
      <c r="BG381" s="130"/>
      <c r="BH381" s="130"/>
      <c r="BI381" s="130"/>
      <c r="BJ381" s="130"/>
      <c r="BK381" s="130"/>
      <c r="BL381" s="130"/>
      <c r="BM381" s="130"/>
      <c r="BN381" s="130"/>
      <c r="BO381" s="130"/>
      <c r="BP381" s="130"/>
      <c r="BQ381" s="130"/>
    </row>
    <row r="382" s="585" customFormat="true" ht="15" customHeight="true" x14ac:dyDescent="0.2">
      <c r="B382" s="1699"/>
      <c r="R382" s="587"/>
      <c r="S382" s="587"/>
      <c r="T382" s="587"/>
      <c r="U382" s="587"/>
      <c r="V382" s="587"/>
      <c r="W382" s="587"/>
      <c r="X382" s="587"/>
      <c r="Y382" s="587"/>
      <c r="Z382" s="587"/>
      <c r="AA382" s="587"/>
      <c r="AB382" s="587"/>
      <c r="AC382" s="587"/>
      <c r="AD382" s="587"/>
      <c r="AE382" s="587"/>
      <c r="AF382" s="587"/>
      <c r="AG382" s="587"/>
      <c r="AH382" s="587"/>
      <c r="AI382" s="587"/>
      <c r="AJ382" s="587"/>
      <c r="AK382" s="587"/>
      <c r="AL382" s="587"/>
      <c r="AM382" s="587"/>
      <c r="AN382" s="587"/>
      <c r="AO382" s="587"/>
      <c r="AP382" s="587"/>
      <c r="AQ382" s="587"/>
      <c r="AR382" s="587"/>
      <c r="AS382" s="587"/>
      <c r="AT382" s="587"/>
      <c r="AU382" s="587"/>
      <c r="AV382" s="587"/>
      <c r="AW382" s="587"/>
      <c r="AX382" s="587"/>
      <c r="AY382" s="587"/>
      <c r="BA382" s="132"/>
      <c r="BB382" s="130"/>
      <c r="BC382" s="130"/>
      <c r="BD382" s="130"/>
      <c r="BE382" s="130"/>
      <c r="BF382" s="130"/>
      <c r="BG382" s="130"/>
      <c r="BH382" s="130"/>
      <c r="BI382" s="130"/>
      <c r="BJ382" s="130"/>
      <c r="BK382" s="130"/>
      <c r="BL382" s="130"/>
      <c r="BM382" s="130"/>
      <c r="BN382" s="130"/>
      <c r="BO382" s="130"/>
      <c r="BP382" s="130"/>
      <c r="BQ382" s="130"/>
    </row>
    <row r="383" s="585" customFormat="true" ht="15" customHeight="true" x14ac:dyDescent="0.2">
      <c r="B383" s="1699"/>
      <c r="R383" s="587"/>
      <c r="S383" s="587"/>
      <c r="T383" s="587"/>
      <c r="U383" s="587"/>
      <c r="V383" s="587"/>
      <c r="W383" s="587"/>
      <c r="X383" s="587"/>
      <c r="Y383" s="587"/>
      <c r="Z383" s="587"/>
      <c r="AA383" s="587"/>
      <c r="AB383" s="587"/>
      <c r="AC383" s="587"/>
      <c r="AD383" s="587"/>
      <c r="AE383" s="587"/>
      <c r="AF383" s="587"/>
      <c r="AG383" s="587"/>
      <c r="AH383" s="587"/>
      <c r="AI383" s="587"/>
      <c r="AJ383" s="587"/>
      <c r="AK383" s="587"/>
      <c r="AL383" s="587"/>
      <c r="AM383" s="587"/>
      <c r="AN383" s="587"/>
      <c r="AO383" s="587"/>
      <c r="AP383" s="587"/>
      <c r="AQ383" s="587"/>
      <c r="AR383" s="587"/>
      <c r="AS383" s="587"/>
      <c r="AT383" s="587"/>
      <c r="AU383" s="587"/>
      <c r="AV383" s="587"/>
      <c r="AW383" s="587"/>
      <c r="AX383" s="587"/>
      <c r="AY383" s="587"/>
      <c r="BA383" s="132"/>
      <c r="BB383" s="130"/>
      <c r="BC383" s="130"/>
      <c r="BD383" s="130"/>
      <c r="BE383" s="130"/>
      <c r="BF383" s="130"/>
      <c r="BG383" s="130"/>
      <c r="BH383" s="130"/>
      <c r="BI383" s="130"/>
      <c r="BJ383" s="130"/>
      <c r="BK383" s="130"/>
      <c r="BL383" s="130"/>
      <c r="BM383" s="130"/>
      <c r="BN383" s="130"/>
      <c r="BO383" s="130"/>
      <c r="BP383" s="130"/>
      <c r="BQ383" s="130"/>
    </row>
    <row r="384" s="585" customFormat="true" ht="15" customHeight="true" x14ac:dyDescent="0.2">
      <c r="B384" s="1699"/>
      <c r="R384" s="587"/>
      <c r="S384" s="587"/>
      <c r="T384" s="587"/>
      <c r="U384" s="587"/>
      <c r="V384" s="587"/>
      <c r="W384" s="587"/>
      <c r="X384" s="587"/>
      <c r="Y384" s="587"/>
      <c r="Z384" s="587"/>
      <c r="AA384" s="587"/>
      <c r="AB384" s="587"/>
      <c r="AC384" s="587"/>
      <c r="AD384" s="587"/>
      <c r="AE384" s="587"/>
      <c r="AF384" s="587"/>
      <c r="AG384" s="587"/>
      <c r="AH384" s="587"/>
      <c r="AI384" s="587"/>
      <c r="AJ384" s="587"/>
      <c r="AK384" s="587"/>
      <c r="AL384" s="587"/>
      <c r="AM384" s="587"/>
      <c r="AN384" s="587"/>
      <c r="AO384" s="587"/>
      <c r="AP384" s="587"/>
      <c r="AQ384" s="587"/>
      <c r="AR384" s="587"/>
      <c r="AS384" s="587"/>
      <c r="AT384" s="587"/>
      <c r="AU384" s="587"/>
      <c r="AV384" s="587"/>
      <c r="AW384" s="587"/>
      <c r="AX384" s="587"/>
      <c r="AY384" s="587"/>
      <c r="BA384" s="132"/>
      <c r="BB384" s="130"/>
      <c r="BC384" s="130"/>
      <c r="BD384" s="130"/>
      <c r="BE384" s="130"/>
      <c r="BF384" s="130"/>
      <c r="BG384" s="130"/>
      <c r="BH384" s="130"/>
      <c r="BI384" s="130"/>
      <c r="BJ384" s="130"/>
      <c r="BK384" s="130"/>
      <c r="BL384" s="130"/>
      <c r="BM384" s="130"/>
      <c r="BN384" s="130"/>
      <c r="BO384" s="130"/>
      <c r="BP384" s="130"/>
      <c r="BQ384" s="130"/>
    </row>
    <row r="385" s="585" customFormat="true" ht="15" customHeight="true" x14ac:dyDescent="0.2">
      <c r="B385" s="1699"/>
      <c r="R385" s="587"/>
      <c r="S385" s="587"/>
      <c r="T385" s="587"/>
      <c r="U385" s="587"/>
      <c r="V385" s="587"/>
      <c r="W385" s="587"/>
      <c r="X385" s="587"/>
      <c r="Y385" s="587"/>
      <c r="Z385" s="587"/>
      <c r="AA385" s="587"/>
      <c r="AB385" s="587"/>
      <c r="AC385" s="587"/>
      <c r="AD385" s="587"/>
      <c r="AE385" s="587"/>
      <c r="AF385" s="587"/>
      <c r="AG385" s="587"/>
      <c r="AH385" s="587"/>
      <c r="AI385" s="587"/>
      <c r="AJ385" s="587"/>
      <c r="AK385" s="587"/>
      <c r="AL385" s="587"/>
      <c r="AM385" s="587"/>
      <c r="AN385" s="587"/>
      <c r="AO385" s="587"/>
      <c r="AP385" s="587"/>
      <c r="AQ385" s="587"/>
      <c r="AR385" s="587"/>
      <c r="AS385" s="587"/>
      <c r="AT385" s="587"/>
      <c r="AU385" s="587"/>
      <c r="AV385" s="587"/>
      <c r="AW385" s="587"/>
      <c r="AX385" s="587"/>
      <c r="AY385" s="587"/>
      <c r="BA385" s="132"/>
      <c r="BB385" s="130"/>
      <c r="BC385" s="130"/>
      <c r="BD385" s="130"/>
      <c r="BE385" s="130"/>
      <c r="BF385" s="130"/>
      <c r="BG385" s="130"/>
      <c r="BH385" s="130"/>
      <c r="BI385" s="130"/>
      <c r="BJ385" s="130"/>
      <c r="BK385" s="130"/>
      <c r="BL385" s="130"/>
      <c r="BM385" s="130"/>
      <c r="BN385" s="130"/>
      <c r="BO385" s="130"/>
      <c r="BP385" s="130"/>
      <c r="BQ385" s="130"/>
    </row>
    <row r="386" s="585" customFormat="true" ht="15" customHeight="true" x14ac:dyDescent="0.2">
      <c r="B386" s="1699"/>
      <c r="R386" s="587"/>
      <c r="S386" s="587"/>
      <c r="T386" s="587"/>
      <c r="U386" s="587"/>
      <c r="V386" s="587"/>
      <c r="W386" s="587"/>
      <c r="X386" s="587"/>
      <c r="Y386" s="587"/>
      <c r="Z386" s="587"/>
      <c r="AA386" s="587"/>
      <c r="AB386" s="587"/>
      <c r="AC386" s="587"/>
      <c r="AD386" s="587"/>
      <c r="AE386" s="587"/>
      <c r="AF386" s="587"/>
      <c r="AG386" s="587"/>
      <c r="AH386" s="587"/>
      <c r="AI386" s="587"/>
      <c r="AJ386" s="587"/>
      <c r="AK386" s="587"/>
      <c r="AL386" s="587"/>
      <c r="AM386" s="587"/>
      <c r="AN386" s="587"/>
      <c r="AO386" s="587"/>
      <c r="AP386" s="587"/>
      <c r="AQ386" s="587"/>
      <c r="AR386" s="587"/>
      <c r="AS386" s="587"/>
      <c r="AT386" s="587"/>
      <c r="AU386" s="587"/>
      <c r="AV386" s="587"/>
      <c r="AW386" s="587"/>
      <c r="AX386" s="587"/>
      <c r="AY386" s="587"/>
      <c r="BA386" s="132"/>
      <c r="BB386" s="130"/>
      <c r="BC386" s="130"/>
      <c r="BD386" s="130"/>
      <c r="BE386" s="130"/>
      <c r="BF386" s="130"/>
      <c r="BG386" s="130"/>
      <c r="BH386" s="130"/>
      <c r="BI386" s="130"/>
      <c r="BJ386" s="130"/>
      <c r="BK386" s="130"/>
      <c r="BL386" s="130"/>
      <c r="BM386" s="130"/>
      <c r="BN386" s="130"/>
      <c r="BO386" s="130"/>
      <c r="BP386" s="130"/>
      <c r="BQ386" s="130"/>
    </row>
    <row r="387" s="585" customFormat="true" ht="15" customHeight="true" x14ac:dyDescent="0.2">
      <c r="B387" s="1699"/>
      <c r="R387" s="587"/>
      <c r="S387" s="587"/>
      <c r="T387" s="587"/>
      <c r="U387" s="587"/>
      <c r="V387" s="587"/>
      <c r="W387" s="587"/>
      <c r="X387" s="587"/>
      <c r="Y387" s="587"/>
      <c r="Z387" s="587"/>
      <c r="AA387" s="587"/>
      <c r="AB387" s="587"/>
      <c r="AC387" s="587"/>
      <c r="AD387" s="587"/>
      <c r="AE387" s="587"/>
      <c r="AF387" s="587"/>
      <c r="AG387" s="587"/>
      <c r="AH387" s="587"/>
      <c r="AI387" s="587"/>
      <c r="AJ387" s="587"/>
      <c r="AK387" s="587"/>
      <c r="AL387" s="587"/>
      <c r="AM387" s="587"/>
      <c r="AN387" s="587"/>
      <c r="AO387" s="587"/>
      <c r="AP387" s="587"/>
      <c r="AQ387" s="587"/>
      <c r="AR387" s="587"/>
      <c r="AS387" s="587"/>
      <c r="AT387" s="587"/>
      <c r="AU387" s="587"/>
      <c r="AV387" s="587"/>
      <c r="AW387" s="587"/>
      <c r="AX387" s="587"/>
      <c r="AY387" s="587"/>
      <c r="BA387" s="132"/>
      <c r="BB387" s="130"/>
      <c r="BC387" s="130"/>
      <c r="BD387" s="130"/>
      <c r="BE387" s="130"/>
      <c r="BF387" s="130"/>
      <c r="BG387" s="130"/>
      <c r="BH387" s="130"/>
      <c r="BI387" s="130"/>
      <c r="BJ387" s="130"/>
      <c r="BK387" s="130"/>
      <c r="BL387" s="130"/>
      <c r="BM387" s="130"/>
      <c r="BN387" s="130"/>
      <c r="BO387" s="130"/>
      <c r="BP387" s="130"/>
      <c r="BQ387" s="130"/>
    </row>
    <row r="388" s="585" customFormat="true" ht="15" customHeight="true" x14ac:dyDescent="0.2">
      <c r="B388" s="1699"/>
      <c r="R388" s="587"/>
      <c r="S388" s="587"/>
      <c r="T388" s="587"/>
      <c r="U388" s="587"/>
      <c r="V388" s="587"/>
      <c r="W388" s="587"/>
      <c r="X388" s="587"/>
      <c r="Y388" s="587"/>
      <c r="Z388" s="587"/>
      <c r="AA388" s="587"/>
      <c r="AB388" s="587"/>
      <c r="AC388" s="587"/>
      <c r="AD388" s="587"/>
      <c r="AE388" s="587"/>
      <c r="AF388" s="587"/>
      <c r="AG388" s="587"/>
      <c r="AH388" s="587"/>
      <c r="AI388" s="587"/>
      <c r="AJ388" s="587"/>
      <c r="AK388" s="587"/>
      <c r="AL388" s="587"/>
      <c r="AM388" s="587"/>
      <c r="AN388" s="587"/>
      <c r="AO388" s="587"/>
      <c r="AP388" s="587"/>
      <c r="AQ388" s="587"/>
      <c r="AR388" s="587"/>
      <c r="AS388" s="587"/>
      <c r="AT388" s="587"/>
      <c r="AU388" s="587"/>
      <c r="AV388" s="587"/>
      <c r="AW388" s="587"/>
      <c r="AX388" s="587"/>
      <c r="AY388" s="587"/>
      <c r="BA388" s="132"/>
      <c r="BB388" s="130"/>
      <c r="BC388" s="130"/>
      <c r="BD388" s="130"/>
      <c r="BE388" s="130"/>
      <c r="BF388" s="130"/>
      <c r="BG388" s="130"/>
      <c r="BH388" s="130"/>
      <c r="BI388" s="130"/>
      <c r="BJ388" s="130"/>
      <c r="BK388" s="130"/>
      <c r="BL388" s="130"/>
      <c r="BM388" s="130"/>
      <c r="BN388" s="130"/>
      <c r="BO388" s="130"/>
      <c r="BP388" s="130"/>
      <c r="BQ388" s="130"/>
    </row>
    <row r="389" s="585" customFormat="true" ht="15" customHeight="true" x14ac:dyDescent="0.2">
      <c r="B389" s="1699"/>
      <c r="R389" s="587"/>
      <c r="S389" s="587"/>
      <c r="T389" s="587"/>
      <c r="U389" s="587"/>
      <c r="V389" s="587"/>
      <c r="W389" s="587"/>
      <c r="X389" s="587"/>
      <c r="Y389" s="587"/>
      <c r="Z389" s="587"/>
      <c r="AA389" s="587"/>
      <c r="AB389" s="587"/>
      <c r="AC389" s="587"/>
      <c r="AD389" s="587"/>
      <c r="AE389" s="587"/>
      <c r="AF389" s="587"/>
      <c r="AG389" s="587"/>
      <c r="AH389" s="587"/>
      <c r="AI389" s="587"/>
      <c r="AJ389" s="587"/>
      <c r="AK389" s="587"/>
      <c r="AL389" s="587"/>
      <c r="AM389" s="587"/>
      <c r="AN389" s="587"/>
      <c r="AO389" s="587"/>
      <c r="AP389" s="587"/>
      <c r="AQ389" s="587"/>
      <c r="AR389" s="587"/>
      <c r="AS389" s="587"/>
      <c r="AT389" s="587"/>
      <c r="AU389" s="587"/>
      <c r="AV389" s="587"/>
      <c r="AW389" s="587"/>
      <c r="AX389" s="587"/>
      <c r="AY389" s="587"/>
      <c r="BA389" s="132"/>
      <c r="BB389" s="130"/>
      <c r="BC389" s="130"/>
      <c r="BD389" s="130"/>
      <c r="BE389" s="130"/>
      <c r="BF389" s="130"/>
      <c r="BG389" s="130"/>
      <c r="BH389" s="130"/>
      <c r="BI389" s="130"/>
      <c r="BJ389" s="130"/>
      <c r="BK389" s="130"/>
      <c r="BL389" s="130"/>
      <c r="BM389" s="130"/>
      <c r="BN389" s="130"/>
      <c r="BO389" s="130"/>
      <c r="BP389" s="130"/>
      <c r="BQ389" s="130"/>
    </row>
    <row r="390" s="399" customFormat="true" ht="15" customHeight="true" x14ac:dyDescent="0.2">
      <c r="B390" s="1682"/>
      <c r="R390" s="587"/>
      <c r="S390" s="587"/>
      <c r="T390" s="587"/>
      <c r="U390" s="587"/>
      <c r="V390" s="587"/>
      <c r="W390" s="587"/>
      <c r="X390" s="587"/>
      <c r="Y390" s="587"/>
      <c r="Z390" s="587"/>
      <c r="AA390" s="587"/>
      <c r="AB390" s="587"/>
      <c r="AC390" s="587"/>
      <c r="AD390" s="587"/>
      <c r="AE390" s="587"/>
      <c r="AF390" s="587"/>
      <c r="AG390" s="587"/>
      <c r="AH390" s="587"/>
      <c r="AI390" s="587"/>
      <c r="AJ390" s="587"/>
      <c r="AK390" s="587"/>
      <c r="AL390" s="587"/>
      <c r="AM390" s="587"/>
      <c r="AN390" s="587"/>
      <c r="AO390" s="587"/>
      <c r="AP390" s="587"/>
      <c r="AQ390" s="587"/>
      <c r="AR390" s="587"/>
      <c r="AS390" s="587"/>
      <c r="AT390" s="587"/>
      <c r="AU390" s="587"/>
      <c r="AV390" s="587"/>
      <c r="AW390" s="587"/>
      <c r="AX390" s="587"/>
      <c r="AY390" s="587"/>
      <c r="BA390" s="132"/>
      <c r="BB390" s="130"/>
      <c r="BC390" s="130"/>
      <c r="BD390" s="130"/>
      <c r="BE390" s="130"/>
      <c r="BF390" s="130"/>
      <c r="BG390" s="130"/>
      <c r="BH390" s="130"/>
      <c r="BI390" s="130"/>
      <c r="BJ390" s="130"/>
      <c r="BK390" s="130"/>
      <c r="BL390" s="130"/>
      <c r="BM390" s="130"/>
      <c r="BN390" s="130"/>
      <c r="BO390" s="130"/>
      <c r="BP390" s="130"/>
      <c r="BQ390" s="130"/>
    </row>
    <row r="391" s="399" customFormat="true" ht="15" customHeight="true" x14ac:dyDescent="0.2">
      <c r="B391" s="1682"/>
      <c r="R391" s="587"/>
      <c r="S391" s="587"/>
      <c r="T391" s="587"/>
      <c r="U391" s="587"/>
      <c r="V391" s="587"/>
      <c r="W391" s="587"/>
      <c r="X391" s="587"/>
      <c r="Y391" s="587"/>
      <c r="Z391" s="587"/>
      <c r="AA391" s="587"/>
      <c r="AB391" s="587"/>
      <c r="AC391" s="587"/>
      <c r="AD391" s="587"/>
      <c r="AE391" s="587"/>
      <c r="AF391" s="587"/>
      <c r="AG391" s="587"/>
      <c r="AH391" s="587"/>
      <c r="AI391" s="587"/>
      <c r="AJ391" s="587"/>
      <c r="AK391" s="587"/>
      <c r="AL391" s="587"/>
      <c r="AM391" s="587"/>
      <c r="AN391" s="587"/>
      <c r="AO391" s="587"/>
      <c r="AP391" s="587"/>
      <c r="AQ391" s="587"/>
      <c r="AR391" s="587"/>
      <c r="AS391" s="587"/>
      <c r="AT391" s="587"/>
      <c r="AU391" s="587"/>
      <c r="AV391" s="587"/>
      <c r="AW391" s="587"/>
      <c r="AX391" s="587"/>
      <c r="AY391" s="587"/>
      <c r="BA391" s="132"/>
      <c r="BB391" s="130"/>
      <c r="BC391" s="130"/>
      <c r="BD391" s="130"/>
      <c r="BE391" s="130"/>
      <c r="BF391" s="130"/>
      <c r="BG391" s="130"/>
      <c r="BH391" s="130"/>
      <c r="BI391" s="130"/>
      <c r="BJ391" s="130"/>
      <c r="BK391" s="130"/>
      <c r="BL391" s="130"/>
      <c r="BM391" s="130"/>
      <c r="BN391" s="130"/>
      <c r="BO391" s="130"/>
      <c r="BP391" s="130"/>
      <c r="BQ391" s="130"/>
    </row>
    <row r="392" s="399" customFormat="true" ht="15" customHeight="true" x14ac:dyDescent="0.2">
      <c r="B392" s="1700"/>
      <c r="R392" s="587"/>
      <c r="S392" s="587"/>
      <c r="T392" s="587"/>
      <c r="U392" s="587"/>
      <c r="V392" s="587"/>
      <c r="W392" s="587"/>
      <c r="X392" s="587"/>
      <c r="Y392" s="587"/>
      <c r="Z392" s="587"/>
      <c r="AA392" s="587"/>
      <c r="AB392" s="587"/>
      <c r="AC392" s="587"/>
      <c r="AD392" s="587"/>
      <c r="AE392" s="587"/>
      <c r="AF392" s="587"/>
      <c r="AG392" s="587"/>
      <c r="AH392" s="587"/>
      <c r="AI392" s="587"/>
      <c r="AJ392" s="587"/>
      <c r="AK392" s="587"/>
      <c r="AL392" s="587"/>
      <c r="AM392" s="587"/>
      <c r="AN392" s="587"/>
      <c r="AO392" s="587"/>
      <c r="AP392" s="587"/>
      <c r="AQ392" s="587"/>
      <c r="AR392" s="587"/>
      <c r="AS392" s="587"/>
      <c r="AT392" s="587"/>
      <c r="AU392" s="587"/>
      <c r="AV392" s="587"/>
      <c r="AW392" s="587"/>
      <c r="AX392" s="587"/>
      <c r="AY392" s="587"/>
      <c r="BA392" s="132"/>
      <c r="BB392" s="130"/>
      <c r="BC392" s="130"/>
      <c r="BD392" s="130"/>
      <c r="BE392" s="130"/>
      <c r="BF392" s="130"/>
      <c r="BG392" s="130"/>
      <c r="BH392" s="130"/>
      <c r="BI392" s="130"/>
      <c r="BJ392" s="130"/>
      <c r="BK392" s="130"/>
      <c r="BL392" s="130"/>
      <c r="BM392" s="130"/>
      <c r="BN392" s="130"/>
      <c r="BO392" s="130"/>
      <c r="BP392" s="130"/>
      <c r="BQ392" s="130"/>
    </row>
    <row r="393" s="399" customFormat="true" ht="15" customHeight="true" x14ac:dyDescent="0.2">
      <c r="B393" s="1700"/>
      <c r="R393" s="587"/>
      <c r="S393" s="587"/>
      <c r="T393" s="587"/>
      <c r="U393" s="587"/>
      <c r="V393" s="587"/>
      <c r="W393" s="587"/>
      <c r="X393" s="587"/>
      <c r="Y393" s="587"/>
      <c r="Z393" s="587"/>
      <c r="AA393" s="587"/>
      <c r="AB393" s="587"/>
      <c r="AC393" s="587"/>
      <c r="AD393" s="587"/>
      <c r="AE393" s="587"/>
      <c r="AF393" s="587"/>
      <c r="AG393" s="587"/>
      <c r="AH393" s="587"/>
      <c r="AI393" s="587"/>
      <c r="AJ393" s="587"/>
      <c r="AK393" s="587"/>
      <c r="AL393" s="587"/>
      <c r="AM393" s="587"/>
      <c r="AN393" s="587"/>
      <c r="AO393" s="587"/>
      <c r="AP393" s="587"/>
      <c r="AQ393" s="587"/>
      <c r="AR393" s="587"/>
      <c r="AS393" s="587"/>
      <c r="AT393" s="587"/>
      <c r="AU393" s="587"/>
      <c r="AV393" s="587"/>
      <c r="AW393" s="587"/>
      <c r="AX393" s="587"/>
      <c r="AY393" s="587"/>
      <c r="BA393" s="132"/>
      <c r="BB393" s="130"/>
      <c r="BC393" s="130"/>
      <c r="BD393" s="130"/>
      <c r="BE393" s="130"/>
      <c r="BF393" s="130"/>
      <c r="BG393" s="130"/>
      <c r="BH393" s="130"/>
      <c r="BI393" s="130"/>
      <c r="BJ393" s="130"/>
      <c r="BK393" s="130"/>
      <c r="BL393" s="130"/>
      <c r="BM393" s="130"/>
      <c r="BN393" s="130"/>
      <c r="BO393" s="130"/>
      <c r="BP393" s="130"/>
      <c r="BQ393" s="130"/>
    </row>
    <row r="394" s="399" customFormat="true" ht="15" customHeight="true" x14ac:dyDescent="0.2">
      <c r="B394" s="1700"/>
      <c r="R394" s="587"/>
      <c r="S394" s="587"/>
      <c r="T394" s="587"/>
      <c r="U394" s="587"/>
      <c r="V394" s="587"/>
      <c r="W394" s="587"/>
      <c r="X394" s="587"/>
      <c r="Y394" s="587"/>
      <c r="Z394" s="587"/>
      <c r="AA394" s="587"/>
      <c r="AB394" s="587"/>
      <c r="AC394" s="587"/>
      <c r="AD394" s="587"/>
      <c r="AE394" s="587"/>
      <c r="AF394" s="587"/>
      <c r="AG394" s="587"/>
      <c r="AH394" s="587"/>
      <c r="AI394" s="587"/>
      <c r="AJ394" s="587"/>
      <c r="AK394" s="587"/>
      <c r="AL394" s="587"/>
      <c r="AM394" s="587"/>
      <c r="AN394" s="587"/>
      <c r="AO394" s="587"/>
      <c r="AP394" s="587"/>
      <c r="AQ394" s="587"/>
      <c r="AR394" s="587"/>
      <c r="AS394" s="587"/>
      <c r="AT394" s="587"/>
      <c r="AU394" s="587"/>
      <c r="AV394" s="587"/>
      <c r="AW394" s="587"/>
      <c r="AX394" s="587"/>
      <c r="AY394" s="587"/>
      <c r="BA394" s="132"/>
      <c r="BB394" s="130"/>
      <c r="BC394" s="130"/>
      <c r="BD394" s="130"/>
      <c r="BE394" s="130"/>
      <c r="BF394" s="130"/>
      <c r="BG394" s="130"/>
      <c r="BH394" s="130"/>
      <c r="BI394" s="130"/>
      <c r="BJ394" s="130"/>
      <c r="BK394" s="130"/>
      <c r="BL394" s="130"/>
      <c r="BM394" s="130"/>
      <c r="BN394" s="130"/>
      <c r="BO394" s="130"/>
      <c r="BP394" s="130"/>
      <c r="BQ394" s="130"/>
    </row>
    <row r="395" s="399" customFormat="true" ht="15" customHeight="true" x14ac:dyDescent="0.2">
      <c r="B395" s="1700"/>
      <c r="R395" s="587"/>
      <c r="S395" s="587"/>
      <c r="T395" s="587"/>
      <c r="U395" s="587"/>
      <c r="V395" s="587"/>
      <c r="W395" s="587"/>
      <c r="X395" s="587"/>
      <c r="Y395" s="587"/>
      <c r="Z395" s="587"/>
      <c r="AA395" s="587"/>
      <c r="AB395" s="587"/>
      <c r="AC395" s="587"/>
      <c r="AD395" s="587"/>
      <c r="AE395" s="587"/>
      <c r="AF395" s="587"/>
      <c r="AG395" s="587"/>
      <c r="AH395" s="587"/>
      <c r="AI395" s="587"/>
      <c r="AJ395" s="587"/>
      <c r="AK395" s="587"/>
      <c r="AL395" s="587"/>
      <c r="AM395" s="587"/>
      <c r="AN395" s="587"/>
      <c r="AO395" s="587"/>
      <c r="AP395" s="587"/>
      <c r="AQ395" s="587"/>
      <c r="AR395" s="587"/>
      <c r="AS395" s="587"/>
      <c r="AT395" s="587"/>
      <c r="AU395" s="587"/>
      <c r="AV395" s="587"/>
      <c r="AW395" s="587"/>
      <c r="AX395" s="587"/>
      <c r="AY395" s="587"/>
      <c r="BA395" s="132"/>
      <c r="BB395" s="130"/>
      <c r="BC395" s="130"/>
      <c r="BD395" s="130"/>
      <c r="BE395" s="130"/>
      <c r="BF395" s="130"/>
      <c r="BG395" s="130"/>
      <c r="BH395" s="130"/>
      <c r="BI395" s="130"/>
      <c r="BJ395" s="130"/>
      <c r="BK395" s="130"/>
      <c r="BL395" s="130"/>
      <c r="BM395" s="130"/>
      <c r="BN395" s="130"/>
      <c r="BO395" s="130"/>
      <c r="BP395" s="130"/>
      <c r="BQ395" s="130"/>
    </row>
    <row r="396" s="399" customFormat="true" ht="15" customHeight="true" x14ac:dyDescent="0.2">
      <c r="B396" s="1700"/>
      <c r="R396" s="587"/>
      <c r="S396" s="587"/>
      <c r="T396" s="587"/>
      <c r="U396" s="587"/>
      <c r="V396" s="587"/>
      <c r="W396" s="587"/>
      <c r="X396" s="587"/>
      <c r="Y396" s="587"/>
      <c r="Z396" s="587"/>
      <c r="AA396" s="587"/>
      <c r="AB396" s="587"/>
      <c r="AC396" s="587"/>
      <c r="AD396" s="587"/>
      <c r="AE396" s="587"/>
      <c r="AF396" s="587"/>
      <c r="AG396" s="587"/>
      <c r="AH396" s="587"/>
      <c r="AI396" s="587"/>
      <c r="AJ396" s="587"/>
      <c r="AK396" s="587"/>
      <c r="AL396" s="587"/>
      <c r="AM396" s="587"/>
      <c r="AN396" s="587"/>
      <c r="AO396" s="587"/>
      <c r="AP396" s="587"/>
      <c r="AQ396" s="587"/>
      <c r="AR396" s="587"/>
      <c r="AS396" s="587"/>
      <c r="AT396" s="587"/>
      <c r="AU396" s="587"/>
      <c r="AV396" s="587"/>
      <c r="AW396" s="587"/>
      <c r="AX396" s="587"/>
      <c r="AY396" s="587"/>
      <c r="BA396" s="132"/>
      <c r="BB396" s="130"/>
      <c r="BC396" s="130"/>
      <c r="BD396" s="130"/>
      <c r="BE396" s="130"/>
      <c r="BF396" s="130"/>
      <c r="BG396" s="130"/>
      <c r="BH396" s="130"/>
      <c r="BI396" s="130"/>
      <c r="BJ396" s="130"/>
      <c r="BK396" s="130"/>
      <c r="BL396" s="130"/>
      <c r="BM396" s="130"/>
      <c r="BN396" s="130"/>
      <c r="BO396" s="130"/>
      <c r="BP396" s="130"/>
      <c r="BQ396" s="130"/>
    </row>
    <row r="397" s="399" customFormat="true" ht="15" customHeight="true" x14ac:dyDescent="0.2">
      <c r="B397" s="1700"/>
      <c r="R397" s="587"/>
      <c r="S397" s="587"/>
      <c r="T397" s="587"/>
      <c r="U397" s="587"/>
      <c r="V397" s="587"/>
      <c r="W397" s="587"/>
      <c r="X397" s="587"/>
      <c r="Y397" s="587"/>
      <c r="Z397" s="587"/>
      <c r="AA397" s="587"/>
      <c r="AB397" s="587"/>
      <c r="AC397" s="587"/>
      <c r="AD397" s="587"/>
      <c r="AE397" s="587"/>
      <c r="AF397" s="587"/>
      <c r="AG397" s="587"/>
      <c r="AH397" s="587"/>
      <c r="AI397" s="587"/>
      <c r="AJ397" s="587"/>
      <c r="AK397" s="587"/>
      <c r="AL397" s="587"/>
      <c r="AM397" s="587"/>
      <c r="AN397" s="587"/>
      <c r="AO397" s="587"/>
      <c r="AP397" s="587"/>
      <c r="AQ397" s="587"/>
      <c r="AR397" s="587"/>
      <c r="AS397" s="587"/>
      <c r="AT397" s="587"/>
      <c r="AU397" s="587"/>
      <c r="AV397" s="587"/>
      <c r="AW397" s="587"/>
      <c r="AX397" s="587"/>
      <c r="AY397" s="587"/>
      <c r="BA397" s="132"/>
      <c r="BB397" s="130"/>
      <c r="BC397" s="130"/>
      <c r="BD397" s="130"/>
      <c r="BE397" s="130"/>
      <c r="BF397" s="130"/>
      <c r="BG397" s="130"/>
      <c r="BH397" s="130"/>
      <c r="BI397" s="130"/>
      <c r="BJ397" s="130"/>
      <c r="BK397" s="130"/>
      <c r="BL397" s="130"/>
      <c r="BM397" s="130"/>
      <c r="BN397" s="130"/>
      <c r="BO397" s="130"/>
      <c r="BP397" s="130"/>
      <c r="BQ397" s="130"/>
    </row>
    <row r="398" s="399" customFormat="true" ht="15" customHeight="true" x14ac:dyDescent="0.2">
      <c r="B398" s="1700"/>
      <c r="R398" s="587"/>
      <c r="S398" s="587"/>
      <c r="T398" s="587"/>
      <c r="U398" s="587"/>
      <c r="V398" s="587"/>
      <c r="W398" s="587"/>
      <c r="X398" s="587"/>
      <c r="Y398" s="587"/>
      <c r="Z398" s="587"/>
      <c r="AA398" s="587"/>
      <c r="AB398" s="587"/>
      <c r="AC398" s="587"/>
      <c r="AD398" s="587"/>
      <c r="AE398" s="587"/>
      <c r="AF398" s="587"/>
      <c r="AG398" s="587"/>
      <c r="AH398" s="587"/>
      <c r="AI398" s="587"/>
      <c r="AJ398" s="587"/>
      <c r="AK398" s="587"/>
      <c r="AL398" s="587"/>
      <c r="AM398" s="587"/>
      <c r="AN398" s="587"/>
      <c r="AO398" s="587"/>
      <c r="AP398" s="587"/>
      <c r="AQ398" s="587"/>
      <c r="AR398" s="587"/>
      <c r="AS398" s="587"/>
      <c r="AT398" s="587"/>
      <c r="AU398" s="587"/>
      <c r="AV398" s="587"/>
      <c r="AW398" s="587"/>
      <c r="AX398" s="587"/>
      <c r="AY398" s="587"/>
      <c r="BA398" s="132"/>
      <c r="BB398" s="130"/>
      <c r="BC398" s="130"/>
      <c r="BD398" s="130"/>
      <c r="BE398" s="130"/>
      <c r="BF398" s="130"/>
      <c r="BG398" s="130"/>
      <c r="BH398" s="130"/>
      <c r="BI398" s="130"/>
      <c r="BJ398" s="130"/>
      <c r="BK398" s="130"/>
      <c r="BL398" s="130"/>
      <c r="BM398" s="130"/>
      <c r="BN398" s="130"/>
      <c r="BO398" s="130"/>
      <c r="BP398" s="130"/>
      <c r="BQ398" s="130"/>
    </row>
    <row r="399" s="442" customFormat="true" ht="15" customHeight="true" x14ac:dyDescent="0.25">
      <c r="A399" s="136"/>
      <c r="B399" s="1701"/>
      <c r="C399" s="1840" t="s">
        <v>129</v>
      </c>
      <c r="D399" s="1841"/>
      <c r="E399" s="1841"/>
      <c r="F399" s="1841"/>
      <c r="G399" s="136"/>
      <c r="H399" s="1842" t="s">
        <v>130</v>
      </c>
      <c r="I399" s="1843"/>
      <c r="J399" s="1843"/>
      <c r="K399" s="1843"/>
      <c r="M399" s="1842" t="s">
        <v>131</v>
      </c>
      <c r="N399" s="1843"/>
      <c r="O399" s="1843"/>
      <c r="P399" s="1843"/>
      <c r="R399" s="211"/>
      <c r="S399" s="211"/>
      <c r="T399" s="211"/>
      <c r="U399" s="211"/>
      <c r="V399" s="211"/>
      <c r="W399" s="211"/>
      <c r="X399" s="211"/>
      <c r="Y399" s="211"/>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row>
    <row r="400" s="398" customFormat="true" ht="24" customHeight="true" x14ac:dyDescent="0.2">
      <c r="B400" s="1702"/>
      <c r="C400" s="1836" t="s">
        <v>195</v>
      </c>
      <c r="D400" s="1837"/>
      <c r="E400" s="1837"/>
      <c r="H400" s="1836" t="s">
        <v>195</v>
      </c>
      <c r="I400" s="1837"/>
      <c r="J400" s="1837"/>
      <c r="M400" s="1836" t="s">
        <v>195</v>
      </c>
      <c r="N400" s="1837"/>
      <c r="O400" s="1837"/>
      <c r="R400" s="549"/>
      <c r="S400" s="549"/>
      <c r="T400" s="549"/>
      <c r="U400" s="549"/>
      <c r="V400" s="549"/>
      <c r="W400" s="549"/>
      <c r="X400" s="549"/>
      <c r="Y400" s="549"/>
      <c r="Z400" s="549"/>
      <c r="AA400" s="549"/>
      <c r="AB400" s="549"/>
      <c r="AC400" s="549"/>
      <c r="AD400" s="549"/>
      <c r="AE400" s="549"/>
      <c r="AF400" s="549"/>
      <c r="AG400" s="549"/>
      <c r="AH400" s="549"/>
      <c r="AI400" s="549"/>
      <c r="AJ400" s="549"/>
      <c r="AK400" s="549"/>
      <c r="AL400" s="549"/>
      <c r="AM400" s="549"/>
      <c r="AN400" s="549"/>
      <c r="AO400" s="549"/>
      <c r="AP400" s="549"/>
      <c r="AQ400" s="549"/>
      <c r="AR400" s="549"/>
      <c r="AS400" s="549"/>
      <c r="AT400" s="549"/>
      <c r="AU400" s="549"/>
      <c r="AV400" s="549"/>
      <c r="AW400" s="549"/>
      <c r="AX400" s="549"/>
      <c r="AY400" s="549"/>
      <c r="BA400" s="442"/>
      <c r="BB400" s="136"/>
      <c r="BC400" s="442"/>
      <c r="BD400" s="442"/>
      <c r="BE400" s="442"/>
      <c r="BF400" s="442"/>
      <c r="BG400" s="442"/>
      <c r="BH400" s="442"/>
      <c r="BI400" s="442"/>
      <c r="BJ400" s="442"/>
      <c r="BK400" s="442"/>
      <c r="BL400" s="442"/>
      <c r="BM400" s="442"/>
      <c r="BN400" s="442"/>
      <c r="BO400" s="442"/>
      <c r="BP400" s="442"/>
      <c r="BQ400" s="442"/>
    </row>
    <row r="401" s="398" customFormat="true" ht="25.15" customHeight="true" x14ac:dyDescent="0.2">
      <c r="B401" s="1702"/>
      <c r="C401" s="1836"/>
      <c r="D401" s="1837"/>
      <c r="E401" s="415" t="s">
        <v>196</v>
      </c>
      <c r="H401" s="1836"/>
      <c r="I401" s="1837"/>
      <c r="J401" s="416" t="s">
        <v>196</v>
      </c>
      <c r="M401" s="1836"/>
      <c r="N401" s="1837"/>
      <c r="O401" s="417" t="s">
        <v>196</v>
      </c>
      <c r="R401" s="549"/>
      <c r="S401" s="549"/>
      <c r="T401" s="549"/>
      <c r="U401" s="549"/>
      <c r="V401" s="549"/>
      <c r="W401" s="549"/>
      <c r="X401" s="549"/>
      <c r="Y401" s="549"/>
      <c r="Z401" s="549"/>
      <c r="AA401" s="549"/>
      <c r="AB401" s="549"/>
      <c r="AC401" s="549"/>
      <c r="AD401" s="549"/>
      <c r="AE401" s="549"/>
      <c r="AF401" s="549"/>
      <c r="AG401" s="549"/>
      <c r="AH401" s="549"/>
      <c r="AI401" s="549"/>
      <c r="AJ401" s="549"/>
      <c r="AK401" s="549"/>
      <c r="AL401" s="549"/>
      <c r="AM401" s="549"/>
      <c r="AN401" s="549"/>
      <c r="AO401" s="549"/>
      <c r="AP401" s="549"/>
      <c r="AQ401" s="549"/>
      <c r="AR401" s="549"/>
      <c r="AS401" s="549"/>
      <c r="AT401" s="549"/>
      <c r="AU401" s="549"/>
      <c r="AV401" s="549"/>
      <c r="AW401" s="549"/>
      <c r="AX401" s="549"/>
      <c r="AY401" s="549"/>
      <c r="BA401" s="442"/>
      <c r="BB401" s="136"/>
      <c r="BC401" s="442"/>
      <c r="BD401" s="442"/>
      <c r="BE401" s="442"/>
      <c r="BF401" s="442"/>
      <c r="BG401" s="442"/>
      <c r="BH401" s="442"/>
      <c r="BI401" s="442"/>
      <c r="BJ401" s="442"/>
      <c r="BK401" s="442"/>
      <c r="BL401" s="442"/>
      <c r="BM401" s="442"/>
      <c r="BN401" s="442"/>
      <c r="BO401" s="442"/>
      <c r="BP401" s="442"/>
      <c r="BQ401" s="442"/>
    </row>
    <row r="402" s="398" customFormat="true" ht="25.15" customHeight="true" x14ac:dyDescent="0.2">
      <c r="B402" s="1838" t="s">
        <v>427</v>
      </c>
      <c r="C402" s="1837"/>
      <c r="D402" s="1837"/>
      <c r="E402" s="418" t="s">
        <v>197</v>
      </c>
      <c r="H402" s="1837"/>
      <c r="I402" s="1837"/>
      <c r="J402" s="419" t="s">
        <v>197</v>
      </c>
      <c r="M402" s="1837"/>
      <c r="N402" s="1837"/>
      <c r="O402" s="420" t="s">
        <v>197</v>
      </c>
      <c r="R402" s="549"/>
      <c r="S402" s="549"/>
      <c r="T402" s="549"/>
      <c r="U402" s="549"/>
      <c r="V402" s="549"/>
      <c r="W402" s="549"/>
      <c r="X402" s="549"/>
      <c r="Y402" s="549"/>
      <c r="Z402" s="549"/>
      <c r="AA402" s="549"/>
      <c r="AB402" s="549"/>
      <c r="AC402" s="549"/>
      <c r="AD402" s="549"/>
      <c r="AE402" s="549"/>
      <c r="AF402" s="549"/>
      <c r="AG402" s="549"/>
      <c r="AH402" s="549"/>
      <c r="AI402" s="549"/>
      <c r="AJ402" s="549"/>
      <c r="AK402" s="549"/>
      <c r="AL402" s="549"/>
      <c r="AM402" s="549"/>
      <c r="AN402" s="549"/>
      <c r="AO402" s="549"/>
      <c r="AP402" s="549"/>
      <c r="AQ402" s="549"/>
      <c r="AR402" s="549"/>
      <c r="AS402" s="549"/>
      <c r="AT402" s="549"/>
      <c r="AU402" s="549"/>
      <c r="AV402" s="549"/>
      <c r="AW402" s="549"/>
      <c r="AX402" s="549"/>
      <c r="AY402" s="549"/>
      <c r="BA402" s="442"/>
      <c r="BB402" s="136"/>
      <c r="BC402" s="442"/>
      <c r="BD402" s="442"/>
      <c r="BE402" s="442"/>
      <c r="BF402" s="442"/>
      <c r="BG402" s="442"/>
      <c r="BH402" s="442"/>
      <c r="BI402" s="442"/>
      <c r="BJ402" s="442"/>
      <c r="BK402" s="442"/>
      <c r="BL402" s="442"/>
      <c r="BM402" s="442"/>
      <c r="BN402" s="442"/>
      <c r="BO402" s="442"/>
      <c r="BP402" s="442"/>
      <c r="BQ402" s="442"/>
    </row>
    <row r="403" s="398" customFormat="true" ht="25.15" customHeight="true" x14ac:dyDescent="0.2">
      <c r="B403" s="1839"/>
      <c r="C403" s="1802" t="s">
        <v>198</v>
      </c>
      <c r="D403" s="1801"/>
      <c r="E403" s="472">
        <v>-0.72455197614102074</v>
      </c>
      <c r="F403" s="455"/>
      <c r="G403" s="455"/>
      <c r="H403" s="1802" t="s">
        <v>199</v>
      </c>
      <c r="I403" s="1801"/>
      <c r="J403" s="473">
        <v>0.68546376167014667</v>
      </c>
      <c r="K403" s="455"/>
      <c r="L403" s="455"/>
      <c r="M403" s="1802" t="s">
        <v>198</v>
      </c>
      <c r="N403" s="1801"/>
      <c r="O403" s="474">
        <v>-0.74464870201522626</v>
      </c>
      <c r="P403" s="455"/>
      <c r="Q403" s="455"/>
      <c r="R403" s="549"/>
      <c r="S403" s="549"/>
      <c r="T403" s="549"/>
      <c r="U403" s="549"/>
      <c r="V403" s="549"/>
      <c r="W403" s="549"/>
      <c r="X403" s="549"/>
      <c r="Y403" s="549"/>
      <c r="Z403" s="549"/>
      <c r="AA403" s="549"/>
      <c r="AB403" s="549"/>
      <c r="AC403" s="549"/>
      <c r="AD403" s="549"/>
      <c r="AE403" s="549"/>
      <c r="AF403" s="549"/>
      <c r="AG403" s="549"/>
      <c r="AH403" s="549"/>
      <c r="AI403" s="549"/>
      <c r="AJ403" s="549"/>
      <c r="AK403" s="549"/>
      <c r="AL403" s="549"/>
      <c r="AM403" s="549"/>
      <c r="AN403" s="549"/>
      <c r="AO403" s="549"/>
      <c r="AP403" s="549"/>
      <c r="AQ403" s="549"/>
      <c r="AR403" s="549"/>
      <c r="AS403" s="549"/>
      <c r="AT403" s="549"/>
      <c r="AU403" s="549"/>
      <c r="AV403" s="549"/>
      <c r="AW403" s="549"/>
      <c r="AX403" s="549"/>
      <c r="AY403" s="549"/>
      <c r="BA403" s="213"/>
      <c r="BB403" s="287"/>
      <c r="BC403" s="213"/>
      <c r="BD403" s="213"/>
      <c r="BE403" s="213"/>
      <c r="BF403" s="213"/>
      <c r="BG403" s="213"/>
      <c r="BH403" s="213"/>
      <c r="BI403" s="213"/>
      <c r="BJ403" s="213"/>
      <c r="BK403" s="213"/>
      <c r="BL403" s="213"/>
      <c r="BM403" s="213"/>
      <c r="BN403" s="213"/>
      <c r="BO403" s="213"/>
      <c r="BP403" s="213"/>
      <c r="BQ403" s="213"/>
    </row>
    <row r="404" s="398" customFormat="true" ht="25.15" customHeight="true" x14ac:dyDescent="0.2">
      <c r="B404" s="1839"/>
      <c r="C404" s="1802" t="s">
        <v>200</v>
      </c>
      <c r="D404" s="1801"/>
      <c r="E404" s="475">
        <v>0.68267493812758961</v>
      </c>
      <c r="F404" s="455"/>
      <c r="G404" s="455"/>
      <c r="H404" s="1802" t="s">
        <v>200</v>
      </c>
      <c r="I404" s="1801"/>
      <c r="J404" s="476">
        <v>0.66272022222127758</v>
      </c>
      <c r="K404" s="455"/>
      <c r="L404" s="455"/>
      <c r="M404" s="1802" t="s">
        <v>200</v>
      </c>
      <c r="N404" s="1801"/>
      <c r="O404" s="477">
        <v>0.68880472998821907</v>
      </c>
      <c r="P404" s="455"/>
      <c r="Q404" s="455"/>
      <c r="R404" s="549"/>
      <c r="S404" s="549"/>
      <c r="T404" s="549"/>
      <c r="U404" s="549"/>
      <c r="V404" s="549"/>
      <c r="W404" s="549"/>
      <c r="X404" s="549"/>
      <c r="Y404" s="549"/>
      <c r="Z404" s="549"/>
      <c r="AA404" s="549"/>
      <c r="AB404" s="549"/>
      <c r="AC404" s="549"/>
      <c r="AD404" s="549"/>
      <c r="AE404" s="549"/>
      <c r="AF404" s="549"/>
      <c r="AG404" s="549"/>
      <c r="AH404" s="549"/>
      <c r="AI404" s="549"/>
      <c r="AJ404" s="549"/>
      <c r="AK404" s="549"/>
      <c r="AL404" s="549"/>
      <c r="AM404" s="549"/>
      <c r="AN404" s="549"/>
      <c r="AO404" s="549"/>
      <c r="AP404" s="549"/>
      <c r="AQ404" s="549"/>
      <c r="AR404" s="549"/>
      <c r="AS404" s="549"/>
      <c r="AT404" s="549"/>
      <c r="AU404" s="549"/>
      <c r="AV404" s="549"/>
      <c r="AW404" s="549"/>
      <c r="AX404" s="549"/>
      <c r="AY404" s="549"/>
      <c r="BA404" s="213"/>
      <c r="BB404" s="287"/>
      <c r="BC404" s="213"/>
      <c r="BD404" s="213"/>
      <c r="BE404" s="213"/>
      <c r="BF404" s="213"/>
      <c r="BG404" s="213"/>
      <c r="BH404" s="213"/>
      <c r="BI404" s="213"/>
      <c r="BJ404" s="213"/>
      <c r="BK404" s="213"/>
      <c r="BL404" s="213"/>
      <c r="BM404" s="213"/>
      <c r="BN404" s="213"/>
      <c r="BO404" s="213"/>
      <c r="BP404" s="213"/>
      <c r="BQ404" s="213"/>
    </row>
    <row r="405" s="398" customFormat="true" ht="25.15" customHeight="true" x14ac:dyDescent="0.2">
      <c r="B405" s="1839"/>
      <c r="C405" s="1802" t="s">
        <v>201</v>
      </c>
      <c r="D405" s="1801"/>
      <c r="E405" s="475">
        <v>0.66291468740667026</v>
      </c>
      <c r="F405" s="455"/>
      <c r="G405" s="455"/>
      <c r="H405" s="1802" t="s">
        <v>202</v>
      </c>
      <c r="I405" s="1801"/>
      <c r="J405" s="476">
        <v>0.6539444994888145</v>
      </c>
      <c r="K405" s="455"/>
      <c r="L405" s="455"/>
      <c r="M405" s="1802" t="s">
        <v>203</v>
      </c>
      <c r="N405" s="1801"/>
      <c r="O405" s="477">
        <v>0.63656454678929364</v>
      </c>
      <c r="P405" s="455"/>
      <c r="Q405" s="455"/>
      <c r="R405" s="549"/>
      <c r="S405" s="549"/>
      <c r="T405" s="549"/>
      <c r="U405" s="549"/>
      <c r="V405" s="549"/>
      <c r="W405" s="549"/>
      <c r="X405" s="549"/>
      <c r="Y405" s="549"/>
      <c r="Z405" s="549"/>
      <c r="AA405" s="549"/>
      <c r="AB405" s="549"/>
      <c r="AC405" s="549"/>
      <c r="AD405" s="549"/>
      <c r="AE405" s="549"/>
      <c r="AF405" s="549"/>
      <c r="AG405" s="549"/>
      <c r="AH405" s="549"/>
      <c r="AI405" s="549"/>
      <c r="AJ405" s="549"/>
      <c r="AK405" s="549"/>
      <c r="AL405" s="549"/>
      <c r="AM405" s="549"/>
      <c r="AN405" s="549"/>
      <c r="AO405" s="549"/>
      <c r="AP405" s="549"/>
      <c r="AQ405" s="549"/>
      <c r="AR405" s="549"/>
      <c r="AS405" s="549"/>
      <c r="AT405" s="549"/>
      <c r="AU405" s="549"/>
      <c r="AV405" s="549"/>
      <c r="AW405" s="549"/>
      <c r="AX405" s="549"/>
      <c r="AY405" s="549"/>
      <c r="BA405" s="213"/>
      <c r="BB405" s="287"/>
      <c r="BC405" s="213"/>
      <c r="BD405" s="213"/>
      <c r="BE405" s="213"/>
      <c r="BF405" s="213"/>
      <c r="BG405" s="213"/>
      <c r="BH405" s="213"/>
      <c r="BI405" s="213"/>
      <c r="BJ405" s="213"/>
      <c r="BK405" s="213"/>
      <c r="BL405" s="213"/>
      <c r="BM405" s="213"/>
      <c r="BN405" s="213"/>
      <c r="BO405" s="213"/>
      <c r="BP405" s="213"/>
      <c r="BQ405" s="213"/>
    </row>
    <row r="406" s="398" customFormat="true" ht="25.15" customHeight="true" x14ac:dyDescent="0.2">
      <c r="B406" s="1839"/>
      <c r="C406" s="1802" t="s">
        <v>203</v>
      </c>
      <c r="D406" s="1801"/>
      <c r="E406" s="475">
        <v>0.65265989945778402</v>
      </c>
      <c r="F406" s="455"/>
      <c r="G406" s="455"/>
      <c r="H406" s="1802" t="s">
        <v>203</v>
      </c>
      <c r="I406" s="1801"/>
      <c r="J406" s="476">
        <v>0.64866027705970075</v>
      </c>
      <c r="K406" s="455"/>
      <c r="L406" s="455"/>
      <c r="M406" s="1802" t="s">
        <v>204</v>
      </c>
      <c r="N406" s="1801"/>
      <c r="O406" s="477">
        <v>-0.63124640954505984</v>
      </c>
      <c r="P406" s="455"/>
      <c r="Q406" s="455"/>
      <c r="R406" s="549"/>
      <c r="S406" s="549"/>
      <c r="T406" s="549"/>
      <c r="U406" s="549"/>
      <c r="V406" s="549"/>
      <c r="W406" s="549"/>
      <c r="X406" s="549"/>
      <c r="Y406" s="549"/>
      <c r="Z406" s="549"/>
      <c r="AA406" s="549"/>
      <c r="AB406" s="549"/>
      <c r="AC406" s="549"/>
      <c r="AD406" s="549"/>
      <c r="AE406" s="549"/>
      <c r="AF406" s="549"/>
      <c r="AG406" s="549"/>
      <c r="AH406" s="549"/>
      <c r="AI406" s="549"/>
      <c r="AJ406" s="549"/>
      <c r="AK406" s="549"/>
      <c r="AL406" s="549"/>
      <c r="AM406" s="549"/>
      <c r="AN406" s="549"/>
      <c r="AO406" s="549"/>
      <c r="AP406" s="549"/>
      <c r="AQ406" s="549"/>
      <c r="AR406" s="549"/>
      <c r="AS406" s="549"/>
      <c r="AT406" s="549"/>
      <c r="AU406" s="549"/>
      <c r="AV406" s="549"/>
      <c r="AW406" s="549"/>
      <c r="AX406" s="549"/>
      <c r="AY406" s="549"/>
      <c r="BA406" s="213"/>
      <c r="BB406" s="287"/>
      <c r="BC406" s="213"/>
      <c r="BD406" s="213"/>
      <c r="BE406" s="213"/>
      <c r="BF406" s="213"/>
      <c r="BG406" s="213"/>
      <c r="BH406" s="213"/>
      <c r="BI406" s="213"/>
      <c r="BJ406" s="213"/>
      <c r="BK406" s="213"/>
      <c r="BL406" s="213"/>
      <c r="BM406" s="213"/>
      <c r="BN406" s="213"/>
      <c r="BO406" s="213"/>
      <c r="BP406" s="213"/>
      <c r="BQ406" s="213"/>
    </row>
    <row r="407" s="398" customFormat="true" ht="25.15" customHeight="true" x14ac:dyDescent="0.2">
      <c r="B407" s="1839"/>
      <c r="C407" s="1802" t="s">
        <v>199</v>
      </c>
      <c r="D407" s="1801"/>
      <c r="E407" s="475">
        <v>0.63738376037772926</v>
      </c>
      <c r="F407" s="455"/>
      <c r="G407" s="455"/>
      <c r="H407" s="1802" t="s">
        <v>198</v>
      </c>
      <c r="I407" s="1801"/>
      <c r="J407" s="476">
        <v>-0.58450636060094707</v>
      </c>
      <c r="K407" s="455"/>
      <c r="L407" s="455"/>
      <c r="M407" s="1802" t="s">
        <v>201</v>
      </c>
      <c r="N407" s="1801"/>
      <c r="O407" s="477">
        <v>0.62869246279956315</v>
      </c>
      <c r="P407" s="455"/>
      <c r="Q407" s="455"/>
      <c r="R407" s="549"/>
      <c r="S407" s="549"/>
      <c r="T407" s="549"/>
      <c r="U407" s="549"/>
      <c r="V407" s="549"/>
      <c r="W407" s="549"/>
      <c r="X407" s="549"/>
      <c r="Y407" s="549"/>
      <c r="Z407" s="549"/>
      <c r="AA407" s="549"/>
      <c r="AB407" s="549"/>
      <c r="AC407" s="549"/>
      <c r="AD407" s="549"/>
      <c r="AE407" s="549"/>
      <c r="AF407" s="549"/>
      <c r="AG407" s="549"/>
      <c r="AH407" s="549"/>
      <c r="AI407" s="549"/>
      <c r="AJ407" s="549"/>
      <c r="AK407" s="549"/>
      <c r="AL407" s="549"/>
      <c r="AM407" s="549"/>
      <c r="AN407" s="549"/>
      <c r="AO407" s="549"/>
      <c r="AP407" s="549"/>
      <c r="AQ407" s="549"/>
      <c r="AR407" s="549"/>
      <c r="AS407" s="549"/>
      <c r="AT407" s="549"/>
      <c r="AU407" s="549"/>
      <c r="AV407" s="549"/>
      <c r="AW407" s="549"/>
      <c r="AX407" s="549"/>
      <c r="AY407" s="549"/>
      <c r="BA407" s="213"/>
      <c r="BB407" s="287"/>
      <c r="BC407" s="213"/>
      <c r="BD407" s="213"/>
      <c r="BE407" s="213"/>
      <c r="BF407" s="213"/>
      <c r="BG407" s="213"/>
      <c r="BH407" s="213"/>
      <c r="BI407" s="213"/>
      <c r="BJ407" s="213"/>
      <c r="BK407" s="213"/>
      <c r="BL407" s="213"/>
      <c r="BM407" s="213"/>
      <c r="BN407" s="213"/>
      <c r="BO407" s="213"/>
      <c r="BP407" s="213"/>
      <c r="BQ407" s="213"/>
    </row>
    <row r="408" s="398" customFormat="true" ht="25.15" customHeight="true" x14ac:dyDescent="0.2">
      <c r="B408" s="1839"/>
      <c r="C408" s="1802" t="s">
        <v>202</v>
      </c>
      <c r="D408" s="1801"/>
      <c r="E408" s="475">
        <v>0.57935255554854237</v>
      </c>
      <c r="F408" s="455"/>
      <c r="G408" s="455"/>
      <c r="H408" s="1802" t="s">
        <v>201</v>
      </c>
      <c r="I408" s="1801"/>
      <c r="J408" s="476">
        <v>0.57686916546269584</v>
      </c>
      <c r="K408" s="455"/>
      <c r="L408" s="455"/>
      <c r="M408" s="1802" t="s">
        <v>205</v>
      </c>
      <c r="N408" s="1801"/>
      <c r="O408" s="477">
        <v>0.55341972265483097</v>
      </c>
      <c r="P408" s="455"/>
      <c r="Q408" s="455"/>
      <c r="R408" s="549"/>
      <c r="S408" s="549"/>
      <c r="T408" s="549"/>
      <c r="U408" s="549"/>
      <c r="V408" s="549"/>
      <c r="W408" s="549"/>
      <c r="X408" s="549"/>
      <c r="Y408" s="549"/>
      <c r="Z408" s="549"/>
      <c r="AA408" s="549"/>
      <c r="AB408" s="549"/>
      <c r="AC408" s="549"/>
      <c r="AD408" s="549"/>
      <c r="AE408" s="549"/>
      <c r="AF408" s="549"/>
      <c r="AG408" s="549"/>
      <c r="AH408" s="549"/>
      <c r="AI408" s="549"/>
      <c r="AJ408" s="549"/>
      <c r="AK408" s="549"/>
      <c r="AL408" s="549"/>
      <c r="AM408" s="549"/>
      <c r="AN408" s="549"/>
      <c r="AO408" s="549"/>
      <c r="AP408" s="549"/>
      <c r="AQ408" s="549"/>
      <c r="AR408" s="549"/>
      <c r="AS408" s="549"/>
      <c r="AT408" s="549"/>
      <c r="AU408" s="549"/>
      <c r="AV408" s="549"/>
      <c r="AW408" s="549"/>
      <c r="AX408" s="549"/>
      <c r="AY408" s="549"/>
      <c r="BA408" s="213"/>
      <c r="BB408" s="287"/>
      <c r="BC408" s="213"/>
      <c r="BD408" s="213"/>
      <c r="BE408" s="213"/>
      <c r="BF408" s="213"/>
      <c r="BG408" s="213"/>
      <c r="BH408" s="213"/>
      <c r="BI408" s="213"/>
      <c r="BJ408" s="213"/>
      <c r="BK408" s="213"/>
      <c r="BL408" s="213"/>
      <c r="BM408" s="213"/>
      <c r="BN408" s="213"/>
      <c r="BO408" s="213"/>
      <c r="BP408" s="213"/>
      <c r="BQ408" s="213"/>
    </row>
    <row r="409" s="398" customFormat="true" ht="25.15" customHeight="true" x14ac:dyDescent="0.2">
      <c r="B409" s="1839"/>
      <c r="C409" s="1802" t="s">
        <v>205</v>
      </c>
      <c r="D409" s="1801"/>
      <c r="E409" s="475">
        <v>0.56439777539832625</v>
      </c>
      <c r="F409" s="455"/>
      <c r="G409" s="455"/>
      <c r="H409" s="1802" t="s">
        <v>206</v>
      </c>
      <c r="I409" s="1801"/>
      <c r="J409" s="476">
        <v>0.56687010563390161</v>
      </c>
      <c r="K409" s="455"/>
      <c r="L409" s="455"/>
      <c r="M409" s="1802" t="s">
        <v>199</v>
      </c>
      <c r="N409" s="1801"/>
      <c r="O409" s="477">
        <v>0.54793039439888169</v>
      </c>
      <c r="P409" s="455"/>
      <c r="Q409" s="455"/>
      <c r="R409" s="549"/>
      <c r="S409" s="549"/>
      <c r="T409" s="549"/>
      <c r="U409" s="549"/>
      <c r="V409" s="549"/>
      <c r="W409" s="549"/>
      <c r="X409" s="549"/>
      <c r="Y409" s="549"/>
      <c r="Z409" s="549"/>
      <c r="AA409" s="549"/>
      <c r="AB409" s="549"/>
      <c r="AC409" s="549"/>
      <c r="AD409" s="549"/>
      <c r="AE409" s="549"/>
      <c r="AF409" s="549"/>
      <c r="AG409" s="549"/>
      <c r="AH409" s="549"/>
      <c r="AI409" s="549"/>
      <c r="AJ409" s="549"/>
      <c r="AK409" s="549"/>
      <c r="AL409" s="549"/>
      <c r="AM409" s="549"/>
      <c r="AN409" s="549"/>
      <c r="AO409" s="549"/>
      <c r="AP409" s="549"/>
      <c r="AQ409" s="549"/>
      <c r="AR409" s="549"/>
      <c r="AS409" s="549"/>
      <c r="AT409" s="549"/>
      <c r="AU409" s="549"/>
      <c r="AV409" s="549"/>
      <c r="AW409" s="549"/>
      <c r="AX409" s="549"/>
      <c r="AY409" s="549"/>
      <c r="BA409" s="213"/>
      <c r="BB409" s="287"/>
      <c r="BC409" s="213"/>
      <c r="BD409" s="213"/>
      <c r="BE409" s="213"/>
      <c r="BF409" s="213"/>
      <c r="BG409" s="213"/>
      <c r="BH409" s="213"/>
      <c r="BI409" s="213"/>
      <c r="BJ409" s="213"/>
      <c r="BK409" s="213"/>
      <c r="BL409" s="213"/>
      <c r="BM409" s="213"/>
      <c r="BN409" s="213"/>
      <c r="BO409" s="213"/>
      <c r="BP409" s="213"/>
      <c r="BQ409" s="213"/>
    </row>
    <row r="410" s="398" customFormat="true" ht="25.15" customHeight="true" x14ac:dyDescent="0.2">
      <c r="B410" s="1839"/>
      <c r="C410" s="1802" t="s">
        <v>204</v>
      </c>
      <c r="D410" s="1801"/>
      <c r="E410" s="475">
        <v>-0.55328396456839046</v>
      </c>
      <c r="F410" s="455"/>
      <c r="G410" s="455"/>
      <c r="H410" s="1802" t="s">
        <v>207</v>
      </c>
      <c r="I410" s="1801"/>
      <c r="J410" s="476">
        <v>0.55618502244360224</v>
      </c>
      <c r="K410" s="455"/>
      <c r="L410" s="455"/>
      <c r="M410" s="1802" t="s">
        <v>208</v>
      </c>
      <c r="N410" s="1801"/>
      <c r="O410" s="477">
        <v>0.51524193229142823</v>
      </c>
      <c r="P410" s="455"/>
      <c r="Q410" s="455"/>
      <c r="R410" s="549"/>
      <c r="S410" s="549"/>
      <c r="T410" s="549"/>
      <c r="U410" s="549"/>
      <c r="V410" s="549"/>
      <c r="W410" s="549"/>
      <c r="X410" s="549"/>
      <c r="Y410" s="549"/>
      <c r="Z410" s="549"/>
      <c r="AA410" s="549"/>
      <c r="AB410" s="549"/>
      <c r="AC410" s="549"/>
      <c r="AD410" s="549"/>
      <c r="AE410" s="549"/>
      <c r="AF410" s="549"/>
      <c r="AG410" s="549"/>
      <c r="AH410" s="549"/>
      <c r="AI410" s="549"/>
      <c r="AJ410" s="549"/>
      <c r="AK410" s="549"/>
      <c r="AL410" s="549"/>
      <c r="AM410" s="549"/>
      <c r="AN410" s="549"/>
      <c r="AO410" s="549"/>
      <c r="AP410" s="549"/>
      <c r="AQ410" s="549"/>
      <c r="AR410" s="549"/>
      <c r="AS410" s="549"/>
      <c r="AT410" s="549"/>
      <c r="AU410" s="549"/>
      <c r="AV410" s="549"/>
      <c r="AW410" s="549"/>
      <c r="AX410" s="549"/>
      <c r="AY410" s="549"/>
      <c r="BA410" s="213"/>
      <c r="BB410" s="287"/>
      <c r="BC410" s="213"/>
      <c r="BD410" s="213"/>
      <c r="BE410" s="213"/>
      <c r="BF410" s="213"/>
      <c r="BG410" s="213"/>
      <c r="BH410" s="213"/>
      <c r="BI410" s="213"/>
      <c r="BJ410" s="213"/>
      <c r="BK410" s="213"/>
      <c r="BL410" s="213"/>
      <c r="BM410" s="213"/>
      <c r="BN410" s="213"/>
      <c r="BO410" s="213"/>
      <c r="BP410" s="213"/>
      <c r="BQ410" s="213"/>
    </row>
    <row r="411" s="398" customFormat="true" ht="25.15" customHeight="true" x14ac:dyDescent="0.2">
      <c r="B411" s="1839"/>
      <c r="C411" s="1802" t="s">
        <v>206</v>
      </c>
      <c r="D411" s="1801"/>
      <c r="E411" s="475">
        <v>0.54059906481892284</v>
      </c>
      <c r="F411" s="455"/>
      <c r="G411" s="455"/>
      <c r="H411" s="1802" t="s">
        <v>209</v>
      </c>
      <c r="I411" s="1801"/>
      <c r="J411" s="476">
        <v>0.55537105197809122</v>
      </c>
      <c r="K411" s="455"/>
      <c r="L411" s="455"/>
      <c r="M411" s="1802" t="s">
        <v>210</v>
      </c>
      <c r="N411" s="1801"/>
      <c r="O411" s="477">
        <v>-0.51026971337192484</v>
      </c>
      <c r="P411" s="455"/>
      <c r="Q411" s="455"/>
      <c r="R411" s="549"/>
      <c r="S411" s="549"/>
      <c r="T411" s="549"/>
      <c r="U411" s="549"/>
      <c r="V411" s="549"/>
      <c r="W411" s="549"/>
      <c r="X411" s="549"/>
      <c r="Y411" s="549"/>
      <c r="Z411" s="549"/>
      <c r="AA411" s="549"/>
      <c r="AB411" s="549"/>
      <c r="AC411" s="549"/>
      <c r="AD411" s="549"/>
      <c r="AE411" s="549"/>
      <c r="AF411" s="549"/>
      <c r="AG411" s="549"/>
      <c r="AH411" s="549"/>
      <c r="AI411" s="549"/>
      <c r="AJ411" s="549"/>
      <c r="AK411" s="549"/>
      <c r="AL411" s="549"/>
      <c r="AM411" s="549"/>
      <c r="AN411" s="549"/>
      <c r="AO411" s="549"/>
      <c r="AP411" s="549"/>
      <c r="AQ411" s="549"/>
      <c r="AR411" s="549"/>
      <c r="AS411" s="549"/>
      <c r="AT411" s="549"/>
      <c r="AU411" s="549"/>
      <c r="AV411" s="549"/>
      <c r="AW411" s="549"/>
      <c r="AX411" s="549"/>
      <c r="AY411" s="549"/>
      <c r="BA411" s="213"/>
      <c r="BB411" s="287"/>
      <c r="BC411" s="213"/>
      <c r="BD411" s="213"/>
      <c r="BE411" s="213"/>
      <c r="BF411" s="213"/>
      <c r="BG411" s="213"/>
      <c r="BH411" s="213"/>
      <c r="BI411" s="213"/>
      <c r="BJ411" s="213"/>
      <c r="BK411" s="213"/>
      <c r="BL411" s="213"/>
      <c r="BM411" s="213"/>
      <c r="BN411" s="213"/>
      <c r="BO411" s="213"/>
      <c r="BP411" s="213"/>
      <c r="BQ411" s="213"/>
    </row>
    <row r="412" s="398" customFormat="true" ht="25.15" customHeight="true" x14ac:dyDescent="0.2">
      <c r="B412" s="1839"/>
      <c r="C412" s="1802" t="s">
        <v>207</v>
      </c>
      <c r="D412" s="1801"/>
      <c r="E412" s="475">
        <v>0.51683764908721419</v>
      </c>
      <c r="F412" s="455"/>
      <c r="G412" s="455"/>
      <c r="H412" s="1802" t="s">
        <v>204</v>
      </c>
      <c r="I412" s="1801"/>
      <c r="J412" s="476">
        <v>-0.45928267276329277</v>
      </c>
      <c r="K412" s="455"/>
      <c r="L412" s="455"/>
      <c r="M412" s="1802" t="s">
        <v>211</v>
      </c>
      <c r="N412" s="1801"/>
      <c r="O412" s="477">
        <v>0.50913873625062755</v>
      </c>
      <c r="P412" s="455"/>
      <c r="Q412" s="455"/>
      <c r="R412" s="549"/>
      <c r="S412" s="549"/>
      <c r="T412" s="549"/>
      <c r="U412" s="549"/>
      <c r="V412" s="549"/>
      <c r="W412" s="549"/>
      <c r="X412" s="549"/>
      <c r="Y412" s="549"/>
      <c r="Z412" s="549"/>
      <c r="AA412" s="549"/>
      <c r="AB412" s="549"/>
      <c r="AC412" s="549"/>
      <c r="AD412" s="549"/>
      <c r="AE412" s="549"/>
      <c r="AF412" s="549"/>
      <c r="AG412" s="549"/>
      <c r="AH412" s="549"/>
      <c r="AI412" s="549"/>
      <c r="AJ412" s="549"/>
      <c r="AK412" s="549"/>
      <c r="AL412" s="549"/>
      <c r="AM412" s="549"/>
      <c r="AN412" s="549"/>
      <c r="AO412" s="549"/>
      <c r="AP412" s="549"/>
      <c r="AQ412" s="549"/>
      <c r="AR412" s="549"/>
      <c r="AS412" s="549"/>
      <c r="AT412" s="549"/>
      <c r="AU412" s="549"/>
      <c r="AV412" s="549"/>
      <c r="AW412" s="549"/>
      <c r="AX412" s="549"/>
      <c r="AY412" s="549"/>
      <c r="BA412" s="213"/>
      <c r="BB412" s="287"/>
      <c r="BC412" s="213"/>
      <c r="BD412" s="213"/>
      <c r="BE412" s="213"/>
      <c r="BF412" s="213"/>
      <c r="BG412" s="213"/>
      <c r="BH412" s="213"/>
      <c r="BI412" s="213"/>
      <c r="BJ412" s="213"/>
      <c r="BK412" s="213"/>
      <c r="BL412" s="213"/>
      <c r="BM412" s="213"/>
      <c r="BN412" s="213"/>
      <c r="BO412" s="213"/>
      <c r="BP412" s="213"/>
      <c r="BQ412" s="213"/>
    </row>
    <row r="413" s="398" customFormat="true" ht="25.15" customHeight="true" x14ac:dyDescent="0.2">
      <c r="B413" s="1839"/>
      <c r="C413" s="1802" t="s">
        <v>211</v>
      </c>
      <c r="D413" s="1801"/>
      <c r="E413" s="475">
        <v>0.50550268178388869</v>
      </c>
      <c r="F413" s="455"/>
      <c r="G413" s="455"/>
      <c r="H413" s="1802" t="s">
        <v>212</v>
      </c>
      <c r="I413" s="1801"/>
      <c r="J413" s="476">
        <v>0.45529881183460508</v>
      </c>
      <c r="K413" s="455"/>
      <c r="L413" s="455"/>
      <c r="M413" s="1802" t="s">
        <v>207</v>
      </c>
      <c r="N413" s="1801"/>
      <c r="O413" s="477">
        <v>0.49195937824533509</v>
      </c>
      <c r="P413" s="455"/>
      <c r="Q413" s="455"/>
      <c r="R413" s="549"/>
      <c r="S413" s="549"/>
      <c r="T413" s="549"/>
      <c r="U413" s="549"/>
      <c r="V413" s="549"/>
      <c r="W413" s="549"/>
      <c r="X413" s="549"/>
      <c r="Y413" s="549"/>
      <c r="Z413" s="549"/>
      <c r="AA413" s="549"/>
      <c r="AB413" s="549"/>
      <c r="AC413" s="549"/>
      <c r="AD413" s="549"/>
      <c r="AE413" s="549"/>
      <c r="AF413" s="549"/>
      <c r="AG413" s="549"/>
      <c r="AH413" s="549"/>
      <c r="AI413" s="549"/>
      <c r="AJ413" s="549"/>
      <c r="AK413" s="549"/>
      <c r="AL413" s="549"/>
      <c r="AM413" s="549"/>
      <c r="AN413" s="549"/>
      <c r="AO413" s="549"/>
      <c r="AP413" s="549"/>
      <c r="AQ413" s="549"/>
      <c r="AR413" s="549"/>
      <c r="AS413" s="549"/>
      <c r="AT413" s="549"/>
      <c r="AU413" s="549"/>
      <c r="AV413" s="549"/>
      <c r="AW413" s="549"/>
      <c r="AX413" s="549"/>
      <c r="AY413" s="549"/>
      <c r="BA413" s="213"/>
      <c r="BB413" s="287"/>
      <c r="BC413" s="213"/>
      <c r="BD413" s="213"/>
      <c r="BE413" s="213"/>
      <c r="BF413" s="213"/>
      <c r="BG413" s="213"/>
      <c r="BH413" s="213"/>
      <c r="BI413" s="213"/>
      <c r="BJ413" s="213"/>
      <c r="BK413" s="213"/>
      <c r="BL413" s="213"/>
      <c r="BM413" s="213"/>
      <c r="BN413" s="213"/>
      <c r="BO413" s="213"/>
      <c r="BP413" s="213"/>
      <c r="BQ413" s="213"/>
    </row>
    <row r="414" s="398" customFormat="true" ht="25.15" customHeight="true" x14ac:dyDescent="0.2">
      <c r="B414" s="1839"/>
      <c r="C414" s="1802" t="s">
        <v>208</v>
      </c>
      <c r="D414" s="1801"/>
      <c r="E414" s="475">
        <v>0.50249071785359767</v>
      </c>
      <c r="F414" s="455"/>
      <c r="G414" s="455"/>
      <c r="H414" s="1802" t="s">
        <v>213</v>
      </c>
      <c r="I414" s="1801"/>
      <c r="J414" s="476">
        <v>0.42874883599443236</v>
      </c>
      <c r="K414" s="455"/>
      <c r="L414" s="455"/>
      <c r="M414" s="1802" t="s">
        <v>202</v>
      </c>
      <c r="N414" s="1801"/>
      <c r="O414" s="477">
        <v>0.48868385363955791</v>
      </c>
      <c r="P414" s="455"/>
      <c r="Q414" s="455"/>
      <c r="R414" s="549"/>
      <c r="S414" s="549"/>
      <c r="T414" s="549"/>
      <c r="U414" s="549"/>
      <c r="V414" s="549"/>
      <c r="W414" s="549"/>
      <c r="X414" s="549"/>
      <c r="Y414" s="549"/>
      <c r="Z414" s="549"/>
      <c r="AA414" s="549"/>
      <c r="AB414" s="549"/>
      <c r="AC414" s="549"/>
      <c r="AD414" s="549"/>
      <c r="AE414" s="549"/>
      <c r="AF414" s="549"/>
      <c r="AG414" s="549"/>
      <c r="AH414" s="549"/>
      <c r="AI414" s="549"/>
      <c r="AJ414" s="549"/>
      <c r="AK414" s="549"/>
      <c r="AL414" s="549"/>
      <c r="AM414" s="549"/>
      <c r="AN414" s="549"/>
      <c r="AO414" s="549"/>
      <c r="AP414" s="549"/>
      <c r="AQ414" s="549"/>
      <c r="AR414" s="549"/>
      <c r="AS414" s="549"/>
      <c r="AT414" s="549"/>
      <c r="AU414" s="549"/>
      <c r="AV414" s="549"/>
      <c r="AW414" s="549"/>
      <c r="AX414" s="549"/>
      <c r="AY414" s="549"/>
      <c r="BA414" s="213"/>
      <c r="BB414" s="287"/>
      <c r="BC414" s="213"/>
      <c r="BD414" s="213"/>
      <c r="BE414" s="213"/>
      <c r="BF414" s="213"/>
      <c r="BG414" s="213"/>
      <c r="BH414" s="213"/>
      <c r="BI414" s="213"/>
      <c r="BJ414" s="213"/>
      <c r="BK414" s="213"/>
      <c r="BL414" s="213"/>
      <c r="BM414" s="213"/>
      <c r="BN414" s="213"/>
      <c r="BO414" s="213"/>
      <c r="BP414" s="213"/>
      <c r="BQ414" s="213"/>
    </row>
    <row r="415" s="398" customFormat="true" ht="25.15" customHeight="true" x14ac:dyDescent="0.2">
      <c r="B415" s="1839"/>
      <c r="C415" s="1802" t="s">
        <v>209</v>
      </c>
      <c r="D415" s="1801"/>
      <c r="E415" s="475">
        <v>0.48981424183863459</v>
      </c>
      <c r="F415" s="455"/>
      <c r="G415" s="455"/>
      <c r="H415" s="1802" t="s">
        <v>214</v>
      </c>
      <c r="I415" s="1801"/>
      <c r="J415" s="476">
        <v>0.38690906541319775</v>
      </c>
      <c r="K415" s="455"/>
      <c r="L415" s="455"/>
      <c r="M415" s="1802" t="s">
        <v>215</v>
      </c>
      <c r="N415" s="1801"/>
      <c r="O415" s="477">
        <v>-0.46873574502364751</v>
      </c>
      <c r="P415" s="455"/>
      <c r="Q415" s="455"/>
      <c r="R415" s="549"/>
      <c r="S415" s="549"/>
      <c r="T415" s="549"/>
      <c r="U415" s="549"/>
      <c r="V415" s="549"/>
      <c r="W415" s="549"/>
      <c r="X415" s="549"/>
      <c r="Y415" s="549"/>
      <c r="Z415" s="549"/>
      <c r="AA415" s="549"/>
      <c r="AB415" s="549"/>
      <c r="AC415" s="549"/>
      <c r="AD415" s="549"/>
      <c r="AE415" s="549"/>
      <c r="AF415" s="549"/>
      <c r="AG415" s="549"/>
      <c r="AH415" s="549"/>
      <c r="AI415" s="549"/>
      <c r="AJ415" s="549"/>
      <c r="AK415" s="549"/>
      <c r="AL415" s="549"/>
      <c r="AM415" s="549"/>
      <c r="AN415" s="549"/>
      <c r="AO415" s="549"/>
      <c r="AP415" s="549"/>
      <c r="AQ415" s="549"/>
      <c r="AR415" s="549"/>
      <c r="AS415" s="549"/>
      <c r="AT415" s="549"/>
      <c r="AU415" s="549"/>
      <c r="AV415" s="549"/>
      <c r="AW415" s="549"/>
      <c r="AX415" s="549"/>
      <c r="AY415" s="549"/>
      <c r="BA415" s="213"/>
      <c r="BB415" s="287"/>
      <c r="BC415" s="213"/>
      <c r="BD415" s="213"/>
      <c r="BE415" s="213"/>
      <c r="BF415" s="213"/>
      <c r="BG415" s="213"/>
      <c r="BH415" s="213"/>
      <c r="BI415" s="213"/>
      <c r="BJ415" s="213"/>
      <c r="BK415" s="213"/>
      <c r="BL415" s="213"/>
      <c r="BM415" s="213"/>
      <c r="BN415" s="213"/>
      <c r="BO415" s="213"/>
      <c r="BP415" s="213"/>
      <c r="BQ415" s="213"/>
    </row>
    <row r="416" s="398" customFormat="true" ht="25.15" customHeight="true" x14ac:dyDescent="0.2">
      <c r="B416" s="1839"/>
      <c r="C416" s="1802" t="s">
        <v>216</v>
      </c>
      <c r="D416" s="1801"/>
      <c r="E416" s="475">
        <v>0.48013045128188636</v>
      </c>
      <c r="F416" s="455"/>
      <c r="G416" s="455"/>
      <c r="H416" s="1802" t="s">
        <v>217</v>
      </c>
      <c r="I416" s="1801"/>
      <c r="J416" s="476">
        <v>0.36352613133227796</v>
      </c>
      <c r="K416" s="455"/>
      <c r="L416" s="455"/>
      <c r="M416" s="1802" t="s">
        <v>206</v>
      </c>
      <c r="N416" s="1801"/>
      <c r="O416" s="477">
        <v>0.44731708499862277</v>
      </c>
      <c r="P416" s="455"/>
      <c r="Q416" s="455"/>
      <c r="R416" s="549"/>
      <c r="S416" s="549"/>
      <c r="T416" s="549"/>
      <c r="U416" s="549"/>
      <c r="V416" s="549"/>
      <c r="W416" s="549"/>
      <c r="X416" s="549"/>
      <c r="Y416" s="549"/>
      <c r="Z416" s="549"/>
      <c r="AA416" s="549"/>
      <c r="AB416" s="549"/>
      <c r="AC416" s="549"/>
      <c r="AD416" s="549"/>
      <c r="AE416" s="549"/>
      <c r="AF416" s="549"/>
      <c r="AG416" s="549"/>
      <c r="AH416" s="549"/>
      <c r="AI416" s="549"/>
      <c r="AJ416" s="549"/>
      <c r="AK416" s="549"/>
      <c r="AL416" s="549"/>
      <c r="AM416" s="549"/>
      <c r="AN416" s="549"/>
      <c r="AO416" s="549"/>
      <c r="AP416" s="549"/>
      <c r="AQ416" s="549"/>
      <c r="AR416" s="549"/>
      <c r="AS416" s="549"/>
      <c r="AT416" s="549"/>
      <c r="AU416" s="549"/>
      <c r="AV416" s="549"/>
      <c r="AW416" s="549"/>
      <c r="AX416" s="549"/>
      <c r="AY416" s="549"/>
      <c r="BA416" s="213"/>
      <c r="BB416" s="287"/>
      <c r="BC416" s="213"/>
      <c r="BD416" s="213"/>
      <c r="BE416" s="213"/>
      <c r="BF416" s="213"/>
      <c r="BG416" s="213"/>
      <c r="BH416" s="213"/>
      <c r="BI416" s="213"/>
      <c r="BJ416" s="213"/>
      <c r="BK416" s="213"/>
      <c r="BL416" s="213"/>
      <c r="BM416" s="213"/>
      <c r="BN416" s="213"/>
      <c r="BO416" s="213"/>
      <c r="BP416" s="213"/>
      <c r="BQ416" s="213"/>
    </row>
    <row r="417" s="398" customFormat="true" ht="25.15" customHeight="true" x14ac:dyDescent="0.2">
      <c r="B417" s="1839"/>
      <c r="C417" s="1802" t="s">
        <v>218</v>
      </c>
      <c r="D417" s="1801"/>
      <c r="E417" s="475">
        <v>0.45903562284437444</v>
      </c>
      <c r="F417" s="455"/>
      <c r="G417" s="455"/>
      <c r="H417" s="1802" t="s">
        <v>208</v>
      </c>
      <c r="I417" s="1801"/>
      <c r="J417" s="476">
        <v>0.3545314751825312</v>
      </c>
      <c r="K417" s="455"/>
      <c r="L417" s="455"/>
      <c r="M417" s="1802" t="s">
        <v>216</v>
      </c>
      <c r="N417" s="1801"/>
      <c r="O417" s="477">
        <v>0.44482232966600443</v>
      </c>
      <c r="P417" s="455"/>
      <c r="Q417" s="455"/>
      <c r="R417" s="549"/>
      <c r="S417" s="549"/>
      <c r="T417" s="549"/>
      <c r="U417" s="549"/>
      <c r="V417" s="549"/>
      <c r="W417" s="549"/>
      <c r="X417" s="549"/>
      <c r="Y417" s="549"/>
      <c r="Z417" s="549"/>
      <c r="AA417" s="549"/>
      <c r="AB417" s="549"/>
      <c r="AC417" s="549"/>
      <c r="AD417" s="549"/>
      <c r="AE417" s="549"/>
      <c r="AF417" s="549"/>
      <c r="AG417" s="549"/>
      <c r="AH417" s="549"/>
      <c r="AI417" s="549"/>
      <c r="AJ417" s="549"/>
      <c r="AK417" s="549"/>
      <c r="AL417" s="549"/>
      <c r="AM417" s="549"/>
      <c r="AN417" s="549"/>
      <c r="AO417" s="549"/>
      <c r="AP417" s="549"/>
      <c r="AQ417" s="549"/>
      <c r="AR417" s="549"/>
      <c r="AS417" s="549"/>
      <c r="AT417" s="549"/>
      <c r="AU417" s="549"/>
      <c r="AV417" s="549"/>
      <c r="AW417" s="549"/>
      <c r="AX417" s="549"/>
      <c r="AY417" s="549"/>
      <c r="BA417" s="213"/>
      <c r="BB417" s="287"/>
      <c r="BC417" s="213"/>
      <c r="BD417" s="213"/>
      <c r="BE417" s="213"/>
      <c r="BF417" s="213"/>
      <c r="BG417" s="213"/>
      <c r="BH417" s="213"/>
      <c r="BI417" s="213"/>
      <c r="BJ417" s="213"/>
      <c r="BK417" s="213"/>
      <c r="BL417" s="213"/>
      <c r="BM417" s="213"/>
      <c r="BN417" s="213"/>
      <c r="BO417" s="213"/>
      <c r="BP417" s="213"/>
      <c r="BQ417" s="213"/>
    </row>
    <row r="418" s="398" customFormat="true" ht="25.15" customHeight="true" x14ac:dyDescent="0.2">
      <c r="B418" s="1839"/>
      <c r="C418" s="1802" t="s">
        <v>215</v>
      </c>
      <c r="D418" s="1801"/>
      <c r="E418" s="475">
        <v>-0.41368753331069014</v>
      </c>
      <c r="F418" s="455"/>
      <c r="G418" s="455"/>
      <c r="H418" s="1802" t="s">
        <v>219</v>
      </c>
      <c r="I418" s="1801"/>
      <c r="J418" s="476">
        <v>0.33168141490027025</v>
      </c>
      <c r="K418" s="455"/>
      <c r="L418" s="455"/>
      <c r="M418" s="1802" t="s">
        <v>218</v>
      </c>
      <c r="N418" s="1801"/>
      <c r="O418" s="477">
        <v>0.43150278100693085</v>
      </c>
      <c r="P418" s="455"/>
      <c r="Q418" s="455"/>
      <c r="R418" s="549"/>
      <c r="S418" s="549"/>
      <c r="T418" s="549"/>
      <c r="U418" s="549"/>
      <c r="V418" s="549"/>
      <c r="W418" s="549"/>
      <c r="X418" s="549"/>
      <c r="Y418" s="549"/>
      <c r="Z418" s="549"/>
      <c r="AA418" s="549"/>
      <c r="AB418" s="549"/>
      <c r="AC418" s="549"/>
      <c r="AD418" s="549"/>
      <c r="AE418" s="549"/>
      <c r="AF418" s="549"/>
      <c r="AG418" s="549"/>
      <c r="AH418" s="549"/>
      <c r="AI418" s="549"/>
      <c r="AJ418" s="549"/>
      <c r="AK418" s="549"/>
      <c r="AL418" s="549"/>
      <c r="AM418" s="549"/>
      <c r="AN418" s="549"/>
      <c r="AO418" s="549"/>
      <c r="AP418" s="549"/>
      <c r="AQ418" s="549"/>
      <c r="AR418" s="549"/>
      <c r="AS418" s="549"/>
      <c r="AT418" s="549"/>
      <c r="AU418" s="549"/>
      <c r="AV418" s="549"/>
      <c r="AW418" s="549"/>
      <c r="AX418" s="549"/>
      <c r="AY418" s="549"/>
      <c r="BA418" s="213"/>
      <c r="BB418" s="287"/>
      <c r="BC418" s="213"/>
      <c r="BD418" s="213"/>
      <c r="BE418" s="213"/>
      <c r="BF418" s="213"/>
      <c r="BG418" s="213"/>
      <c r="BH418" s="213"/>
      <c r="BI418" s="213"/>
      <c r="BJ418" s="213"/>
      <c r="BK418" s="213"/>
      <c r="BL418" s="213"/>
      <c r="BM418" s="213"/>
      <c r="BN418" s="213"/>
      <c r="BO418" s="213"/>
      <c r="BP418" s="213"/>
      <c r="BQ418" s="213"/>
    </row>
    <row r="419" s="398" customFormat="true" ht="25.15" customHeight="true" x14ac:dyDescent="0.2">
      <c r="B419" s="1839"/>
      <c r="C419" s="1802" t="s">
        <v>210</v>
      </c>
      <c r="D419" s="1801"/>
      <c r="E419" s="475">
        <v>-0.38409913594203754</v>
      </c>
      <c r="F419" s="455"/>
      <c r="G419" s="455"/>
      <c r="H419" s="1802" t="s">
        <v>220</v>
      </c>
      <c r="I419" s="1801"/>
      <c r="J419" s="476">
        <v>-0.31678869434805196</v>
      </c>
      <c r="K419" s="455"/>
      <c r="L419" s="455"/>
      <c r="M419" s="1802" t="s">
        <v>212</v>
      </c>
      <c r="N419" s="1801"/>
      <c r="O419" s="477">
        <v>0.3686658270843392</v>
      </c>
      <c r="P419" s="455"/>
      <c r="Q419" s="455"/>
      <c r="R419" s="549"/>
      <c r="S419" s="549"/>
      <c r="T419" s="549"/>
      <c r="U419" s="549"/>
      <c r="V419" s="549"/>
      <c r="W419" s="549"/>
      <c r="X419" s="549"/>
      <c r="Y419" s="549"/>
      <c r="Z419" s="549"/>
      <c r="AA419" s="549"/>
      <c r="AB419" s="549"/>
      <c r="AC419" s="549"/>
      <c r="AD419" s="549"/>
      <c r="AE419" s="549"/>
      <c r="AF419" s="549"/>
      <c r="AG419" s="549"/>
      <c r="AH419" s="549"/>
      <c r="AI419" s="549"/>
      <c r="AJ419" s="549"/>
      <c r="AK419" s="549"/>
      <c r="AL419" s="549"/>
      <c r="AM419" s="549"/>
      <c r="AN419" s="549"/>
      <c r="AO419" s="549"/>
      <c r="AP419" s="549"/>
      <c r="AQ419" s="549"/>
      <c r="AR419" s="549"/>
      <c r="AS419" s="549"/>
      <c r="AT419" s="549"/>
      <c r="AU419" s="549"/>
      <c r="AV419" s="549"/>
      <c r="AW419" s="549"/>
      <c r="AX419" s="549"/>
      <c r="AY419" s="549"/>
      <c r="BA419" s="213"/>
      <c r="BB419" s="287"/>
      <c r="BC419" s="213"/>
      <c r="BD419" s="213"/>
      <c r="BE419" s="213"/>
      <c r="BF419" s="213"/>
      <c r="BG419" s="213"/>
      <c r="BH419" s="213"/>
      <c r="BI419" s="213"/>
      <c r="BJ419" s="213"/>
      <c r="BK419" s="213"/>
      <c r="BL419" s="213"/>
      <c r="BM419" s="213"/>
      <c r="BN419" s="213"/>
      <c r="BO419" s="213"/>
      <c r="BP419" s="213"/>
      <c r="BQ419" s="213"/>
    </row>
    <row r="420" s="398" customFormat="true" ht="25.15" customHeight="true" x14ac:dyDescent="0.2">
      <c r="B420" s="1839"/>
      <c r="C420" s="1802" t="s">
        <v>212</v>
      </c>
      <c r="D420" s="1801"/>
      <c r="E420" s="475">
        <v>0.38152564832266928</v>
      </c>
      <c r="F420" s="455"/>
      <c r="G420" s="455"/>
      <c r="H420" s="1802" t="s">
        <v>221</v>
      </c>
      <c r="I420" s="1801"/>
      <c r="J420" s="476">
        <v>0.30912686397878192</v>
      </c>
      <c r="K420" s="455"/>
      <c r="L420" s="455"/>
      <c r="M420" s="1802" t="s">
        <v>209</v>
      </c>
      <c r="N420" s="1801"/>
      <c r="O420" s="477">
        <v>0.35644713102706344</v>
      </c>
      <c r="P420" s="455"/>
      <c r="Q420" s="455"/>
      <c r="R420" s="549"/>
      <c r="S420" s="549"/>
      <c r="T420" s="549"/>
      <c r="U420" s="549"/>
      <c r="V420" s="549"/>
      <c r="W420" s="549"/>
      <c r="X420" s="549"/>
      <c r="Y420" s="549"/>
      <c r="Z420" s="549"/>
      <c r="AA420" s="549"/>
      <c r="AB420" s="549"/>
      <c r="AC420" s="549"/>
      <c r="AD420" s="549"/>
      <c r="AE420" s="549"/>
      <c r="AF420" s="549"/>
      <c r="AG420" s="549"/>
      <c r="AH420" s="549"/>
      <c r="AI420" s="549"/>
      <c r="AJ420" s="549"/>
      <c r="AK420" s="549"/>
      <c r="AL420" s="549"/>
      <c r="AM420" s="549"/>
      <c r="AN420" s="549"/>
      <c r="AO420" s="549"/>
      <c r="AP420" s="549"/>
      <c r="AQ420" s="549"/>
      <c r="AR420" s="549"/>
      <c r="AS420" s="549"/>
      <c r="AT420" s="549"/>
      <c r="AU420" s="549"/>
      <c r="AV420" s="549"/>
      <c r="AW420" s="549"/>
      <c r="AX420" s="549"/>
      <c r="AY420" s="549"/>
      <c r="BA420" s="213"/>
      <c r="BB420" s="287"/>
      <c r="BC420" s="213"/>
      <c r="BD420" s="213"/>
      <c r="BE420" s="213"/>
      <c r="BF420" s="213"/>
      <c r="BG420" s="213"/>
      <c r="BH420" s="213"/>
      <c r="BI420" s="213"/>
      <c r="BJ420" s="213"/>
      <c r="BK420" s="213"/>
      <c r="BL420" s="213"/>
      <c r="BM420" s="213"/>
      <c r="BN420" s="213"/>
      <c r="BO420" s="213"/>
      <c r="BP420" s="213"/>
      <c r="BQ420" s="213"/>
    </row>
    <row r="421" s="398" customFormat="true" ht="25.15" customHeight="true" x14ac:dyDescent="0.2">
      <c r="B421" s="1839"/>
      <c r="C421" s="1802" t="s">
        <v>222</v>
      </c>
      <c r="D421" s="1801"/>
      <c r="E421" s="475">
        <v>0.34767587643661263</v>
      </c>
      <c r="F421" s="455"/>
      <c r="G421" s="455"/>
      <c r="H421" s="1802" t="s">
        <v>211</v>
      </c>
      <c r="I421" s="1801"/>
      <c r="J421" s="476">
        <v>0.30891469214738565</v>
      </c>
      <c r="K421" s="455"/>
      <c r="L421" s="455"/>
      <c r="M421" s="1802" t="s">
        <v>222</v>
      </c>
      <c r="N421" s="1801"/>
      <c r="O421" s="477">
        <v>0.32280059013139684</v>
      </c>
      <c r="P421" s="455"/>
      <c r="Q421" s="455"/>
      <c r="R421" s="549"/>
      <c r="S421" s="549"/>
      <c r="T421" s="549"/>
      <c r="U421" s="549"/>
      <c r="V421" s="549"/>
      <c r="W421" s="549"/>
      <c r="X421" s="549"/>
      <c r="Y421" s="549"/>
      <c r="Z421" s="549"/>
      <c r="AA421" s="549"/>
      <c r="AB421" s="549"/>
      <c r="AC421" s="549"/>
      <c r="AD421" s="549"/>
      <c r="AE421" s="549"/>
      <c r="AF421" s="549"/>
      <c r="AG421" s="549"/>
      <c r="AH421" s="549"/>
      <c r="AI421" s="549"/>
      <c r="AJ421" s="549"/>
      <c r="AK421" s="549"/>
      <c r="AL421" s="549"/>
      <c r="AM421" s="549"/>
      <c r="AN421" s="549"/>
      <c r="AO421" s="549"/>
      <c r="AP421" s="549"/>
      <c r="AQ421" s="549"/>
      <c r="AR421" s="549"/>
      <c r="AS421" s="549"/>
      <c r="AT421" s="549"/>
      <c r="AU421" s="549"/>
      <c r="AV421" s="549"/>
      <c r="AW421" s="549"/>
      <c r="AX421" s="549"/>
      <c r="AY421" s="549"/>
      <c r="BA421" s="213"/>
      <c r="BB421" s="287"/>
      <c r="BC421" s="213"/>
      <c r="BD421" s="213"/>
      <c r="BE421" s="213"/>
      <c r="BF421" s="213"/>
      <c r="BG421" s="213"/>
      <c r="BH421" s="213"/>
      <c r="BI421" s="213"/>
      <c r="BJ421" s="213"/>
      <c r="BK421" s="213"/>
      <c r="BL421" s="213"/>
      <c r="BM421" s="213"/>
      <c r="BN421" s="213"/>
      <c r="BO421" s="213"/>
      <c r="BP421" s="213"/>
      <c r="BQ421" s="213"/>
    </row>
    <row r="422" s="398" customFormat="true" ht="25.15" customHeight="true" x14ac:dyDescent="0.2">
      <c r="B422" s="1839"/>
      <c r="C422" s="1802" t="s">
        <v>217</v>
      </c>
      <c r="D422" s="1801"/>
      <c r="E422" s="475">
        <v>0.34238497199778251</v>
      </c>
      <c r="F422" s="455"/>
      <c r="G422" s="455"/>
      <c r="H422" s="1802" t="s">
        <v>216</v>
      </c>
      <c r="I422" s="1801"/>
      <c r="J422" s="476">
        <v>0.3009031692100092</v>
      </c>
      <c r="K422" s="455"/>
      <c r="L422" s="455"/>
      <c r="M422" s="1802" t="s">
        <v>221</v>
      </c>
      <c r="N422" s="1801"/>
      <c r="O422" s="477">
        <v>0.32265642259510108</v>
      </c>
      <c r="P422" s="455"/>
      <c r="Q422" s="455"/>
      <c r="R422" s="549"/>
      <c r="S422" s="549"/>
      <c r="T422" s="549"/>
      <c r="U422" s="549"/>
      <c r="V422" s="549"/>
      <c r="W422" s="549"/>
      <c r="X422" s="549"/>
      <c r="Y422" s="549"/>
      <c r="Z422" s="549"/>
      <c r="AA422" s="549"/>
      <c r="AB422" s="549"/>
      <c r="AC422" s="549"/>
      <c r="AD422" s="549"/>
      <c r="AE422" s="549"/>
      <c r="AF422" s="549"/>
      <c r="AG422" s="549"/>
      <c r="AH422" s="549"/>
      <c r="AI422" s="549"/>
      <c r="AJ422" s="549"/>
      <c r="AK422" s="549"/>
      <c r="AL422" s="549"/>
      <c r="AM422" s="549"/>
      <c r="AN422" s="549"/>
      <c r="AO422" s="549"/>
      <c r="AP422" s="549"/>
      <c r="AQ422" s="549"/>
      <c r="AR422" s="549"/>
      <c r="AS422" s="549"/>
      <c r="AT422" s="549"/>
      <c r="AU422" s="549"/>
      <c r="AV422" s="549"/>
      <c r="AW422" s="549"/>
      <c r="AX422" s="549"/>
      <c r="AY422" s="549"/>
      <c r="BA422" s="213"/>
      <c r="BB422" s="287"/>
      <c r="BC422" s="213"/>
      <c r="BD422" s="213"/>
      <c r="BE422" s="213"/>
      <c r="BF422" s="213"/>
      <c r="BG422" s="213"/>
      <c r="BH422" s="213"/>
      <c r="BI422" s="213"/>
      <c r="BJ422" s="213"/>
      <c r="BK422" s="213"/>
      <c r="BL422" s="213"/>
      <c r="BM422" s="213"/>
      <c r="BN422" s="213"/>
      <c r="BO422" s="213"/>
      <c r="BP422" s="213"/>
      <c r="BQ422" s="213"/>
    </row>
    <row r="423" s="398" customFormat="true" ht="25.15" customHeight="true" x14ac:dyDescent="0.2">
      <c r="B423" s="1839"/>
      <c r="C423" s="1802" t="s">
        <v>214</v>
      </c>
      <c r="D423" s="1801"/>
      <c r="E423" s="475">
        <v>0.34222722008272266</v>
      </c>
      <c r="F423" s="455"/>
      <c r="G423" s="455"/>
      <c r="H423" s="1802" t="s">
        <v>205</v>
      </c>
      <c r="I423" s="1801"/>
      <c r="J423" s="476">
        <v>0.28328727257157899</v>
      </c>
      <c r="K423" s="455"/>
      <c r="L423" s="455"/>
      <c r="M423" s="1802" t="s">
        <v>217</v>
      </c>
      <c r="N423" s="1801"/>
      <c r="O423" s="477">
        <v>0.32228902725906805</v>
      </c>
      <c r="P423" s="455"/>
      <c r="Q423" s="455"/>
      <c r="R423" s="549"/>
      <c r="S423" s="549"/>
      <c r="T423" s="549"/>
      <c r="U423" s="549"/>
      <c r="V423" s="549"/>
      <c r="W423" s="549"/>
      <c r="X423" s="549"/>
      <c r="Y423" s="549"/>
      <c r="Z423" s="549"/>
      <c r="AA423" s="549"/>
      <c r="AB423" s="549"/>
      <c r="AC423" s="549"/>
      <c r="AD423" s="549"/>
      <c r="AE423" s="549"/>
      <c r="AF423" s="549"/>
      <c r="AG423" s="549"/>
      <c r="AH423" s="549"/>
      <c r="AI423" s="549"/>
      <c r="AJ423" s="549"/>
      <c r="AK423" s="549"/>
      <c r="AL423" s="549"/>
      <c r="AM423" s="549"/>
      <c r="AN423" s="549"/>
      <c r="AO423" s="549"/>
      <c r="AP423" s="549"/>
      <c r="AQ423" s="549"/>
      <c r="AR423" s="549"/>
      <c r="AS423" s="549"/>
      <c r="AT423" s="549"/>
      <c r="AU423" s="549"/>
      <c r="AV423" s="549"/>
      <c r="AW423" s="549"/>
      <c r="AX423" s="549"/>
      <c r="AY423" s="549"/>
      <c r="BA423" s="213"/>
      <c r="BB423" s="287"/>
      <c r="BC423" s="213"/>
      <c r="BD423" s="213"/>
      <c r="BE423" s="213"/>
      <c r="BF423" s="213"/>
      <c r="BG423" s="213"/>
      <c r="BH423" s="213"/>
      <c r="BI423" s="213"/>
      <c r="BJ423" s="213"/>
      <c r="BK423" s="213"/>
      <c r="BL423" s="213"/>
      <c r="BM423" s="213"/>
      <c r="BN423" s="213"/>
      <c r="BO423" s="213"/>
      <c r="BP423" s="213"/>
      <c r="BQ423" s="213"/>
    </row>
    <row r="424" s="398" customFormat="true" ht="25.15" customHeight="true" x14ac:dyDescent="0.2">
      <c r="B424" s="1839"/>
      <c r="C424" s="1802" t="s">
        <v>219</v>
      </c>
      <c r="D424" s="1801"/>
      <c r="E424" s="475">
        <v>0.34081695707789122</v>
      </c>
      <c r="F424" s="455"/>
      <c r="G424" s="455"/>
      <c r="H424" s="1802" t="s">
        <v>215</v>
      </c>
      <c r="I424" s="1801"/>
      <c r="J424" s="476">
        <v>-0.28239123990700471</v>
      </c>
      <c r="K424" s="455"/>
      <c r="L424" s="455"/>
      <c r="M424" s="1802" t="s">
        <v>223</v>
      </c>
      <c r="N424" s="1801"/>
      <c r="O424" s="477">
        <v>0.3098670619277753</v>
      </c>
      <c r="P424" s="455"/>
      <c r="Q424" s="455"/>
      <c r="R424" s="549"/>
      <c r="S424" s="549"/>
      <c r="T424" s="549"/>
      <c r="U424" s="549"/>
      <c r="V424" s="549"/>
      <c r="W424" s="549"/>
      <c r="X424" s="549"/>
      <c r="Y424" s="549"/>
      <c r="Z424" s="549"/>
      <c r="AA424" s="549"/>
      <c r="AB424" s="549"/>
      <c r="AC424" s="549"/>
      <c r="AD424" s="549"/>
      <c r="AE424" s="549"/>
      <c r="AF424" s="549"/>
      <c r="AG424" s="549"/>
      <c r="AH424" s="549"/>
      <c r="AI424" s="549"/>
      <c r="AJ424" s="549"/>
      <c r="AK424" s="549"/>
      <c r="AL424" s="549"/>
      <c r="AM424" s="549"/>
      <c r="AN424" s="549"/>
      <c r="AO424" s="549"/>
      <c r="AP424" s="549"/>
      <c r="AQ424" s="549"/>
      <c r="AR424" s="549"/>
      <c r="AS424" s="549"/>
      <c r="AT424" s="549"/>
      <c r="AU424" s="549"/>
      <c r="AV424" s="549"/>
      <c r="AW424" s="549"/>
      <c r="AX424" s="549"/>
      <c r="AY424" s="549"/>
      <c r="BA424" s="213"/>
      <c r="BB424" s="287"/>
      <c r="BC424" s="213"/>
      <c r="BD424" s="213"/>
      <c r="BE424" s="213"/>
      <c r="BF424" s="213"/>
      <c r="BG424" s="213"/>
      <c r="BH424" s="213"/>
      <c r="BI424" s="213"/>
      <c r="BJ424" s="213"/>
      <c r="BK424" s="213"/>
      <c r="BL424" s="213"/>
      <c r="BM424" s="213"/>
      <c r="BN424" s="213"/>
      <c r="BO424" s="213"/>
      <c r="BP424" s="213"/>
      <c r="BQ424" s="213"/>
    </row>
    <row r="425" s="398" customFormat="true" ht="25.15" customHeight="true" x14ac:dyDescent="0.2">
      <c r="B425" s="1839"/>
      <c r="C425" s="1802" t="s">
        <v>213</v>
      </c>
      <c r="D425" s="1801"/>
      <c r="E425" s="475">
        <v>0.33978126419334709</v>
      </c>
      <c r="F425" s="455"/>
      <c r="G425" s="455"/>
      <c r="H425" s="1802" t="s">
        <v>223</v>
      </c>
      <c r="I425" s="1801"/>
      <c r="J425" s="476">
        <v>0.26803299171145761</v>
      </c>
      <c r="K425" s="455"/>
      <c r="L425" s="455"/>
      <c r="M425" s="1802" t="s">
        <v>219</v>
      </c>
      <c r="N425" s="1801"/>
      <c r="O425" s="477">
        <v>0.28328668556047454</v>
      </c>
      <c r="P425" s="455"/>
      <c r="Q425" s="455"/>
      <c r="R425" s="549"/>
      <c r="S425" s="549"/>
      <c r="T425" s="549"/>
      <c r="U425" s="549"/>
      <c r="V425" s="549"/>
      <c r="W425" s="549"/>
      <c r="X425" s="549"/>
      <c r="Y425" s="549"/>
      <c r="Z425" s="549"/>
      <c r="AA425" s="549"/>
      <c r="AB425" s="549"/>
      <c r="AC425" s="549"/>
      <c r="AD425" s="549"/>
      <c r="AE425" s="549"/>
      <c r="AF425" s="549"/>
      <c r="AG425" s="549"/>
      <c r="AH425" s="549"/>
      <c r="AI425" s="549"/>
      <c r="AJ425" s="549"/>
      <c r="AK425" s="549"/>
      <c r="AL425" s="549"/>
      <c r="AM425" s="549"/>
      <c r="AN425" s="549"/>
      <c r="AO425" s="549"/>
      <c r="AP425" s="549"/>
      <c r="AQ425" s="549"/>
      <c r="AR425" s="549"/>
      <c r="AS425" s="549"/>
      <c r="AT425" s="549"/>
      <c r="AU425" s="549"/>
      <c r="AV425" s="549"/>
      <c r="AW425" s="549"/>
      <c r="AX425" s="549"/>
      <c r="AY425" s="549"/>
      <c r="BA425" s="213"/>
      <c r="BB425" s="287"/>
      <c r="BC425" s="213"/>
      <c r="BD425" s="213"/>
      <c r="BE425" s="213"/>
      <c r="BF425" s="213"/>
      <c r="BG425" s="213"/>
      <c r="BH425" s="213"/>
      <c r="BI425" s="213"/>
      <c r="BJ425" s="213"/>
      <c r="BK425" s="213"/>
      <c r="BL425" s="213"/>
      <c r="BM425" s="213"/>
      <c r="BN425" s="213"/>
      <c r="BO425" s="213"/>
      <c r="BP425" s="213"/>
      <c r="BQ425" s="213"/>
    </row>
    <row r="426" s="398" customFormat="true" ht="25.15" customHeight="true" x14ac:dyDescent="0.2">
      <c r="B426" s="1839"/>
      <c r="C426" s="1802" t="s">
        <v>221</v>
      </c>
      <c r="D426" s="1801"/>
      <c r="E426" s="475">
        <v>0.33665199134321544</v>
      </c>
      <c r="F426" s="455"/>
      <c r="G426" s="455"/>
      <c r="H426" s="1802" t="s">
        <v>224</v>
      </c>
      <c r="I426" s="1801"/>
      <c r="J426" s="476">
        <v>0.24432712654457991</v>
      </c>
      <c r="K426" s="455"/>
      <c r="L426" s="455"/>
      <c r="M426" s="1802" t="s">
        <v>214</v>
      </c>
      <c r="N426" s="1801"/>
      <c r="O426" s="477">
        <v>0.27829217504774745</v>
      </c>
      <c r="P426" s="455"/>
      <c r="Q426" s="455"/>
      <c r="R426" s="549"/>
      <c r="S426" s="549"/>
      <c r="T426" s="549"/>
      <c r="U426" s="549"/>
      <c r="V426" s="549"/>
      <c r="W426" s="549"/>
      <c r="X426" s="549"/>
      <c r="Y426" s="549"/>
      <c r="Z426" s="549"/>
      <c r="AA426" s="549"/>
      <c r="AB426" s="549"/>
      <c r="AC426" s="549"/>
      <c r="AD426" s="549"/>
      <c r="AE426" s="549"/>
      <c r="AF426" s="549"/>
      <c r="AG426" s="549"/>
      <c r="AH426" s="549"/>
      <c r="AI426" s="549"/>
      <c r="AJ426" s="549"/>
      <c r="AK426" s="549"/>
      <c r="AL426" s="549"/>
      <c r="AM426" s="549"/>
      <c r="AN426" s="549"/>
      <c r="AO426" s="549"/>
      <c r="AP426" s="549"/>
      <c r="AQ426" s="549"/>
      <c r="AR426" s="549"/>
      <c r="AS426" s="549"/>
      <c r="AT426" s="549"/>
      <c r="AU426" s="549"/>
      <c r="AV426" s="549"/>
      <c r="AW426" s="549"/>
      <c r="AX426" s="549"/>
      <c r="AY426" s="549"/>
      <c r="BA426" s="213"/>
      <c r="BB426" s="287"/>
      <c r="BC426" s="213"/>
      <c r="BD426" s="213"/>
      <c r="BE426" s="213"/>
      <c r="BF426" s="213"/>
      <c r="BG426" s="213"/>
      <c r="BH426" s="213"/>
      <c r="BI426" s="213"/>
      <c r="BJ426" s="213"/>
      <c r="BK426" s="213"/>
      <c r="BL426" s="213"/>
      <c r="BM426" s="213"/>
      <c r="BN426" s="213"/>
      <c r="BO426" s="213"/>
      <c r="BP426" s="213"/>
      <c r="BQ426" s="213"/>
    </row>
    <row r="427" s="398" customFormat="true" ht="25.15" customHeight="true" x14ac:dyDescent="0.2">
      <c r="B427" s="1839"/>
      <c r="C427" s="1802" t="s">
        <v>223</v>
      </c>
      <c r="D427" s="1801"/>
      <c r="E427" s="475">
        <v>0.31033001251817804</v>
      </c>
      <c r="F427" s="455"/>
      <c r="G427" s="455"/>
      <c r="H427" s="1802" t="s">
        <v>225</v>
      </c>
      <c r="I427" s="1801"/>
      <c r="J427" s="476">
        <v>0.22989703010105189</v>
      </c>
      <c r="K427" s="455"/>
      <c r="L427" s="455"/>
      <c r="M427" s="1802" t="s">
        <v>213</v>
      </c>
      <c r="N427" s="1801"/>
      <c r="O427" s="477">
        <v>0.23598043612377217</v>
      </c>
      <c r="P427" s="455"/>
      <c r="Q427" s="455"/>
      <c r="R427" s="549"/>
      <c r="S427" s="549"/>
      <c r="T427" s="549"/>
      <c r="U427" s="549"/>
      <c r="V427" s="549"/>
      <c r="W427" s="549"/>
      <c r="X427" s="549"/>
      <c r="Y427" s="549"/>
      <c r="Z427" s="549"/>
      <c r="AA427" s="549"/>
      <c r="AB427" s="549"/>
      <c r="AC427" s="549"/>
      <c r="AD427" s="549"/>
      <c r="AE427" s="549"/>
      <c r="AF427" s="549"/>
      <c r="AG427" s="549"/>
      <c r="AH427" s="549"/>
      <c r="AI427" s="549"/>
      <c r="AJ427" s="549"/>
      <c r="AK427" s="549"/>
      <c r="AL427" s="549"/>
      <c r="AM427" s="549"/>
      <c r="AN427" s="549"/>
      <c r="AO427" s="549"/>
      <c r="AP427" s="549"/>
      <c r="AQ427" s="549"/>
      <c r="AR427" s="549"/>
      <c r="AS427" s="549"/>
      <c r="AT427" s="549"/>
      <c r="AU427" s="549"/>
      <c r="AV427" s="549"/>
      <c r="AW427" s="549"/>
      <c r="AX427" s="549"/>
      <c r="AY427" s="549"/>
      <c r="BA427" s="213"/>
      <c r="BB427" s="287"/>
      <c r="BC427" s="213"/>
      <c r="BD427" s="213"/>
      <c r="BE427" s="213"/>
      <c r="BF427" s="213"/>
      <c r="BG427" s="213"/>
      <c r="BH427" s="213"/>
      <c r="BI427" s="213"/>
      <c r="BJ427" s="213"/>
      <c r="BK427" s="213"/>
      <c r="BL427" s="213"/>
      <c r="BM427" s="213"/>
      <c r="BN427" s="213"/>
      <c r="BO427" s="213"/>
      <c r="BP427" s="213"/>
      <c r="BQ427" s="213"/>
    </row>
    <row r="428" s="398" customFormat="true" ht="25.15" customHeight="true" x14ac:dyDescent="0.2">
      <c r="B428" s="1839"/>
      <c r="C428" s="1802" t="s">
        <v>226</v>
      </c>
      <c r="D428" s="1801"/>
      <c r="E428" s="475">
        <v>0.29766527191856312</v>
      </c>
      <c r="F428" s="455"/>
      <c r="G428" s="455"/>
      <c r="H428" s="1802" t="s">
        <v>227</v>
      </c>
      <c r="I428" s="1801"/>
      <c r="J428" s="476">
        <v>0.19480686464431765</v>
      </c>
      <c r="K428" s="455"/>
      <c r="L428" s="455"/>
      <c r="M428" s="1802" t="s">
        <v>228</v>
      </c>
      <c r="N428" s="1801"/>
      <c r="O428" s="477">
        <v>0.22992988805740641</v>
      </c>
      <c r="P428" s="455"/>
      <c r="Q428" s="455"/>
      <c r="R428" s="549"/>
      <c r="S428" s="549"/>
      <c r="T428" s="549"/>
      <c r="U428" s="549"/>
      <c r="V428" s="549"/>
      <c r="W428" s="549"/>
      <c r="X428" s="549"/>
      <c r="Y428" s="549"/>
      <c r="Z428" s="549"/>
      <c r="AA428" s="549"/>
      <c r="AB428" s="549"/>
      <c r="AC428" s="549"/>
      <c r="AD428" s="549"/>
      <c r="AE428" s="549"/>
      <c r="AF428" s="549"/>
      <c r="AG428" s="549"/>
      <c r="AH428" s="549"/>
      <c r="AI428" s="549"/>
      <c r="AJ428" s="549"/>
      <c r="AK428" s="549"/>
      <c r="AL428" s="549"/>
      <c r="AM428" s="549"/>
      <c r="AN428" s="549"/>
      <c r="AO428" s="549"/>
      <c r="AP428" s="549"/>
      <c r="AQ428" s="549"/>
      <c r="AR428" s="549"/>
      <c r="AS428" s="549"/>
      <c r="AT428" s="549"/>
      <c r="AU428" s="549"/>
      <c r="AV428" s="549"/>
      <c r="AW428" s="549"/>
      <c r="AX428" s="549"/>
      <c r="AY428" s="549"/>
      <c r="BA428" s="213"/>
      <c r="BB428" s="287"/>
      <c r="BC428" s="213"/>
      <c r="BD428" s="213"/>
      <c r="BE428" s="213"/>
      <c r="BF428" s="213"/>
      <c r="BG428" s="213"/>
      <c r="BH428" s="213"/>
      <c r="BI428" s="213"/>
      <c r="BJ428" s="213"/>
      <c r="BK428" s="213"/>
      <c r="BL428" s="213"/>
      <c r="BM428" s="213"/>
      <c r="BN428" s="213"/>
      <c r="BO428" s="213"/>
      <c r="BP428" s="213"/>
      <c r="BQ428" s="213"/>
    </row>
    <row r="429" s="398" customFormat="true" ht="25.15" customHeight="true" x14ac:dyDescent="0.2">
      <c r="B429" s="1839"/>
      <c r="C429" s="1802" t="s">
        <v>228</v>
      </c>
      <c r="D429" s="1801"/>
      <c r="E429" s="475">
        <v>0.27078881767186819</v>
      </c>
      <c r="F429" s="455"/>
      <c r="G429" s="455"/>
      <c r="H429" s="1802" t="s">
        <v>229</v>
      </c>
      <c r="I429" s="1801"/>
      <c r="J429" s="476">
        <v>0.18946386816823813</v>
      </c>
      <c r="K429" s="455"/>
      <c r="L429" s="455"/>
      <c r="M429" s="1802" t="s">
        <v>226</v>
      </c>
      <c r="N429" s="1801"/>
      <c r="O429" s="477">
        <v>0.21721035976922992</v>
      </c>
      <c r="P429" s="455"/>
      <c r="Q429" s="455"/>
      <c r="R429" s="549"/>
      <c r="S429" s="549"/>
      <c r="T429" s="549"/>
      <c r="U429" s="549"/>
      <c r="V429" s="549"/>
      <c r="W429" s="549"/>
      <c r="X429" s="549"/>
      <c r="Y429" s="549"/>
      <c r="Z429" s="549"/>
      <c r="AA429" s="549"/>
      <c r="AB429" s="549"/>
      <c r="AC429" s="549"/>
      <c r="AD429" s="549"/>
      <c r="AE429" s="549"/>
      <c r="AF429" s="549"/>
      <c r="AG429" s="549"/>
      <c r="AH429" s="549"/>
      <c r="AI429" s="549"/>
      <c r="AJ429" s="549"/>
      <c r="AK429" s="549"/>
      <c r="AL429" s="549"/>
      <c r="AM429" s="549"/>
      <c r="AN429" s="549"/>
      <c r="AO429" s="549"/>
      <c r="AP429" s="549"/>
      <c r="AQ429" s="549"/>
      <c r="AR429" s="549"/>
      <c r="AS429" s="549"/>
      <c r="AT429" s="549"/>
      <c r="AU429" s="549"/>
      <c r="AV429" s="549"/>
      <c r="AW429" s="549"/>
      <c r="AX429" s="549"/>
      <c r="AY429" s="549"/>
      <c r="BA429" s="213"/>
      <c r="BB429" s="287"/>
      <c r="BC429" s="213"/>
      <c r="BD429" s="213"/>
      <c r="BE429" s="213"/>
      <c r="BF429" s="213"/>
      <c r="BG429" s="213"/>
      <c r="BH429" s="213"/>
      <c r="BI429" s="213"/>
      <c r="BJ429" s="213"/>
      <c r="BK429" s="213"/>
      <c r="BL429" s="213"/>
      <c r="BM429" s="213"/>
      <c r="BN429" s="213"/>
      <c r="BO429" s="213"/>
      <c r="BP429" s="213"/>
      <c r="BQ429" s="213"/>
    </row>
    <row r="430" s="398" customFormat="true" ht="25.15" customHeight="true" x14ac:dyDescent="0.2">
      <c r="B430" s="1839"/>
      <c r="C430" s="1802" t="s">
        <v>227</v>
      </c>
      <c r="D430" s="1801"/>
      <c r="E430" s="475">
        <v>0.23949429143999496</v>
      </c>
      <c r="F430" s="455"/>
      <c r="G430" s="455"/>
      <c r="H430" s="1802" t="s">
        <v>228</v>
      </c>
      <c r="I430" s="1801"/>
      <c r="J430" s="476">
        <v>0.18055108648047485</v>
      </c>
      <c r="K430" s="455"/>
      <c r="L430" s="455"/>
      <c r="M430" s="1802" t="s">
        <v>224</v>
      </c>
      <c r="N430" s="1801"/>
      <c r="O430" s="477">
        <v>0.19825804480773951</v>
      </c>
      <c r="P430" s="455"/>
      <c r="Q430" s="455"/>
      <c r="R430" s="549"/>
      <c r="S430" s="549"/>
      <c r="T430" s="549"/>
      <c r="U430" s="549"/>
      <c r="V430" s="549"/>
      <c r="W430" s="549"/>
      <c r="X430" s="549"/>
      <c r="Y430" s="549"/>
      <c r="Z430" s="549"/>
      <c r="AA430" s="549"/>
      <c r="AB430" s="549"/>
      <c r="AC430" s="549"/>
      <c r="AD430" s="549"/>
      <c r="AE430" s="549"/>
      <c r="AF430" s="549"/>
      <c r="AG430" s="549"/>
      <c r="AH430" s="549"/>
      <c r="AI430" s="549"/>
      <c r="AJ430" s="549"/>
      <c r="AK430" s="549"/>
      <c r="AL430" s="549"/>
      <c r="AM430" s="549"/>
      <c r="AN430" s="549"/>
      <c r="AO430" s="549"/>
      <c r="AP430" s="549"/>
      <c r="AQ430" s="549"/>
      <c r="AR430" s="549"/>
      <c r="AS430" s="549"/>
      <c r="AT430" s="549"/>
      <c r="AU430" s="549"/>
      <c r="AV430" s="549"/>
      <c r="AW430" s="549"/>
      <c r="AX430" s="549"/>
      <c r="AY430" s="549"/>
      <c r="BA430" s="213"/>
      <c r="BB430" s="287"/>
      <c r="BC430" s="213"/>
      <c r="BD430" s="213"/>
      <c r="BE430" s="213"/>
      <c r="BF430" s="213"/>
      <c r="BG430" s="213"/>
      <c r="BH430" s="213"/>
      <c r="BI430" s="213"/>
      <c r="BJ430" s="213"/>
      <c r="BK430" s="213"/>
      <c r="BL430" s="213"/>
      <c r="BM430" s="213"/>
      <c r="BN430" s="213"/>
      <c r="BO430" s="213"/>
      <c r="BP430" s="213"/>
      <c r="BQ430" s="213"/>
    </row>
    <row r="431" s="398" customFormat="true" ht="25.15" customHeight="true" x14ac:dyDescent="0.2">
      <c r="B431" s="1839"/>
      <c r="C431" s="1802" t="s">
        <v>220</v>
      </c>
      <c r="D431" s="1801"/>
      <c r="E431" s="475">
        <v>-0.23885090168793219</v>
      </c>
      <c r="F431" s="455"/>
      <c r="G431" s="455"/>
      <c r="H431" s="1802" t="s">
        <v>218</v>
      </c>
      <c r="I431" s="1801"/>
      <c r="J431" s="476">
        <v>0.16873014473079276</v>
      </c>
      <c r="K431" s="455"/>
      <c r="L431" s="455"/>
      <c r="M431" s="1802" t="s">
        <v>220</v>
      </c>
      <c r="N431" s="1801"/>
      <c r="O431" s="477">
        <v>-0.19659789154793783</v>
      </c>
      <c r="P431" s="455"/>
      <c r="Q431" s="455"/>
      <c r="R431" s="549"/>
      <c r="S431" s="549"/>
      <c r="T431" s="549"/>
      <c r="U431" s="549"/>
      <c r="V431" s="549"/>
      <c r="W431" s="549"/>
      <c r="X431" s="549"/>
      <c r="Y431" s="549"/>
      <c r="Z431" s="549"/>
      <c r="AA431" s="549"/>
      <c r="AB431" s="549"/>
      <c r="AC431" s="549"/>
      <c r="AD431" s="549"/>
      <c r="AE431" s="549"/>
      <c r="AF431" s="549"/>
      <c r="AG431" s="549"/>
      <c r="AH431" s="549"/>
      <c r="AI431" s="549"/>
      <c r="AJ431" s="549"/>
      <c r="AK431" s="549"/>
      <c r="AL431" s="549"/>
      <c r="AM431" s="549"/>
      <c r="AN431" s="549"/>
      <c r="AO431" s="549"/>
      <c r="AP431" s="549"/>
      <c r="AQ431" s="549"/>
      <c r="AR431" s="549"/>
      <c r="AS431" s="549"/>
      <c r="AT431" s="549"/>
      <c r="AU431" s="549"/>
      <c r="AV431" s="549"/>
      <c r="AW431" s="549"/>
      <c r="AX431" s="549"/>
      <c r="AY431" s="549"/>
      <c r="BA431" s="213"/>
      <c r="BB431" s="287"/>
      <c r="BC431" s="213"/>
      <c r="BD431" s="213"/>
      <c r="BE431" s="213"/>
      <c r="BF431" s="213"/>
      <c r="BG431" s="213"/>
      <c r="BH431" s="213"/>
      <c r="BI431" s="213"/>
      <c r="BJ431" s="213"/>
      <c r="BK431" s="213"/>
      <c r="BL431" s="213"/>
      <c r="BM431" s="213"/>
      <c r="BN431" s="213"/>
      <c r="BO431" s="213"/>
      <c r="BP431" s="213"/>
      <c r="BQ431" s="213"/>
    </row>
    <row r="432" s="398" customFormat="true" ht="25.15" customHeight="true" x14ac:dyDescent="0.2">
      <c r="B432" s="1839"/>
      <c r="C432" s="1802" t="s">
        <v>230</v>
      </c>
      <c r="D432" s="1801"/>
      <c r="E432" s="475">
        <v>0.22712554635037049</v>
      </c>
      <c r="F432" s="455"/>
      <c r="G432" s="455"/>
      <c r="H432" s="1802" t="s">
        <v>226</v>
      </c>
      <c r="I432" s="1801"/>
      <c r="J432" s="476">
        <v>0.16462184485595213</v>
      </c>
      <c r="K432" s="455"/>
      <c r="L432" s="455"/>
      <c r="M432" s="1802" t="s">
        <v>227</v>
      </c>
      <c r="N432" s="1801"/>
      <c r="O432" s="477">
        <v>0.1910484229011461</v>
      </c>
      <c r="P432" s="455"/>
      <c r="Q432" s="455"/>
      <c r="R432" s="549"/>
      <c r="S432" s="549"/>
      <c r="T432" s="549"/>
      <c r="U432" s="549"/>
      <c r="V432" s="549"/>
      <c r="W432" s="549"/>
      <c r="X432" s="549"/>
      <c r="Y432" s="549"/>
      <c r="Z432" s="549"/>
      <c r="AA432" s="549"/>
      <c r="AB432" s="549"/>
      <c r="AC432" s="549"/>
      <c r="AD432" s="549"/>
      <c r="AE432" s="549"/>
      <c r="AF432" s="549"/>
      <c r="AG432" s="549"/>
      <c r="AH432" s="549"/>
      <c r="AI432" s="549"/>
      <c r="AJ432" s="549"/>
      <c r="AK432" s="549"/>
      <c r="AL432" s="549"/>
      <c r="AM432" s="549"/>
      <c r="AN432" s="549"/>
      <c r="AO432" s="549"/>
      <c r="AP432" s="549"/>
      <c r="AQ432" s="549"/>
      <c r="AR432" s="549"/>
      <c r="AS432" s="549"/>
      <c r="AT432" s="549"/>
      <c r="AU432" s="549"/>
      <c r="AV432" s="549"/>
      <c r="AW432" s="549"/>
      <c r="AX432" s="549"/>
      <c r="AY432" s="549"/>
      <c r="BA432" s="213"/>
      <c r="BB432" s="287"/>
      <c r="BC432" s="213"/>
      <c r="BD432" s="213"/>
      <c r="BE432" s="213"/>
      <c r="BF432" s="213"/>
      <c r="BG432" s="213"/>
      <c r="BH432" s="213"/>
      <c r="BI432" s="213"/>
      <c r="BJ432" s="213"/>
      <c r="BK432" s="213"/>
      <c r="BL432" s="213"/>
      <c r="BM432" s="213"/>
      <c r="BN432" s="213"/>
      <c r="BO432" s="213"/>
      <c r="BP432" s="213"/>
      <c r="BQ432" s="213"/>
    </row>
    <row r="433" s="398" customFormat="true" ht="25.15" customHeight="true" x14ac:dyDescent="0.2">
      <c r="B433" s="1839"/>
      <c r="C433" s="1802" t="s">
        <v>224</v>
      </c>
      <c r="D433" s="1801"/>
      <c r="E433" s="475">
        <v>0.21231170672113708</v>
      </c>
      <c r="F433" s="455"/>
      <c r="G433" s="455"/>
      <c r="H433" s="1802" t="s">
        <v>222</v>
      </c>
      <c r="I433" s="1801"/>
      <c r="J433" s="476">
        <v>0.14876149751298939</v>
      </c>
      <c r="K433" s="455"/>
      <c r="L433" s="455"/>
      <c r="M433" s="1802" t="s">
        <v>230</v>
      </c>
      <c r="N433" s="1801"/>
      <c r="O433" s="477">
        <v>0.17957387796633192</v>
      </c>
      <c r="P433" s="455"/>
      <c r="Q433" s="455"/>
      <c r="R433" s="549"/>
      <c r="S433" s="549"/>
      <c r="T433" s="549"/>
      <c r="U433" s="549"/>
      <c r="V433" s="549"/>
      <c r="W433" s="549"/>
      <c r="X433" s="549"/>
      <c r="Y433" s="549"/>
      <c r="Z433" s="549"/>
      <c r="AA433" s="549"/>
      <c r="AB433" s="549"/>
      <c r="AC433" s="549"/>
      <c r="AD433" s="549"/>
      <c r="AE433" s="549"/>
      <c r="AF433" s="549"/>
      <c r="AG433" s="549"/>
      <c r="AH433" s="549"/>
      <c r="AI433" s="549"/>
      <c r="AJ433" s="549"/>
      <c r="AK433" s="549"/>
      <c r="AL433" s="549"/>
      <c r="AM433" s="549"/>
      <c r="AN433" s="549"/>
      <c r="AO433" s="549"/>
      <c r="AP433" s="549"/>
      <c r="AQ433" s="549"/>
      <c r="AR433" s="549"/>
      <c r="AS433" s="549"/>
      <c r="AT433" s="549"/>
      <c r="AU433" s="549"/>
      <c r="AV433" s="549"/>
      <c r="AW433" s="549"/>
      <c r="AX433" s="549"/>
      <c r="AY433" s="549"/>
      <c r="BA433" s="213"/>
      <c r="BB433" s="287"/>
      <c r="BC433" s="213"/>
      <c r="BD433" s="213"/>
      <c r="BE433" s="213"/>
      <c r="BF433" s="213"/>
      <c r="BG433" s="213"/>
      <c r="BH433" s="213"/>
      <c r="BI433" s="213"/>
      <c r="BJ433" s="213"/>
      <c r="BK433" s="213"/>
      <c r="BL433" s="213"/>
      <c r="BM433" s="213"/>
      <c r="BN433" s="213"/>
      <c r="BO433" s="213"/>
      <c r="BP433" s="213"/>
      <c r="BQ433" s="213"/>
    </row>
    <row r="434" s="398" customFormat="true" ht="25.15" customHeight="true" x14ac:dyDescent="0.2">
      <c r="B434" s="1839"/>
      <c r="C434" s="1802" t="s">
        <v>231</v>
      </c>
      <c r="D434" s="1801"/>
      <c r="E434" s="475">
        <v>0.13332302588021711</v>
      </c>
      <c r="F434" s="455"/>
      <c r="G434" s="455"/>
      <c r="H434" s="1802" t="s">
        <v>210</v>
      </c>
      <c r="I434" s="1801"/>
      <c r="J434" s="476">
        <v>-0.1463262579734686</v>
      </c>
      <c r="K434" s="455"/>
      <c r="L434" s="455"/>
      <c r="M434" s="1802" t="s">
        <v>231</v>
      </c>
      <c r="N434" s="1801"/>
      <c r="O434" s="477">
        <v>0.10185923709217595</v>
      </c>
      <c r="P434" s="455"/>
      <c r="Q434" s="455"/>
      <c r="R434" s="549"/>
      <c r="S434" s="549"/>
      <c r="T434" s="549"/>
      <c r="U434" s="549"/>
      <c r="V434" s="549"/>
      <c r="W434" s="549"/>
      <c r="X434" s="549"/>
      <c r="Y434" s="549"/>
      <c r="Z434" s="549"/>
      <c r="AA434" s="549"/>
      <c r="AB434" s="549"/>
      <c r="AC434" s="549"/>
      <c r="AD434" s="549"/>
      <c r="AE434" s="549"/>
      <c r="AF434" s="549"/>
      <c r="AG434" s="549"/>
      <c r="AH434" s="549"/>
      <c r="AI434" s="549"/>
      <c r="AJ434" s="549"/>
      <c r="AK434" s="549"/>
      <c r="AL434" s="549"/>
      <c r="AM434" s="549"/>
      <c r="AN434" s="549"/>
      <c r="AO434" s="549"/>
      <c r="AP434" s="549"/>
      <c r="AQ434" s="549"/>
      <c r="AR434" s="549"/>
      <c r="AS434" s="549"/>
      <c r="AT434" s="549"/>
      <c r="AU434" s="549"/>
      <c r="AV434" s="549"/>
      <c r="AW434" s="549"/>
      <c r="AX434" s="549"/>
      <c r="AY434" s="549"/>
      <c r="BA434" s="213"/>
      <c r="BB434" s="287"/>
      <c r="BC434" s="213"/>
      <c r="BD434" s="213"/>
      <c r="BE434" s="213"/>
      <c r="BF434" s="213"/>
      <c r="BG434" s="213"/>
      <c r="BH434" s="213"/>
      <c r="BI434" s="213"/>
      <c r="BJ434" s="213"/>
      <c r="BK434" s="213"/>
      <c r="BL434" s="213"/>
      <c r="BM434" s="213"/>
      <c r="BN434" s="213"/>
      <c r="BO434" s="213"/>
      <c r="BP434" s="213"/>
      <c r="BQ434" s="213"/>
    </row>
    <row r="435" s="398" customFormat="true" ht="25.15" customHeight="true" x14ac:dyDescent="0.2">
      <c r="B435" s="1839"/>
      <c r="C435" s="1802" t="s">
        <v>232</v>
      </c>
      <c r="D435" s="1801"/>
      <c r="E435" s="475">
        <v>0.12618676501419951</v>
      </c>
      <c r="F435" s="455"/>
      <c r="G435" s="455"/>
      <c r="H435" s="1802" t="s">
        <v>233</v>
      </c>
      <c r="I435" s="1801"/>
      <c r="J435" s="476">
        <v>0.12834826483791137</v>
      </c>
      <c r="K435" s="455"/>
      <c r="L435" s="455"/>
      <c r="M435" s="1802" t="s">
        <v>234</v>
      </c>
      <c r="N435" s="1801"/>
      <c r="O435" s="477">
        <v>9.9711944903199165E-2</v>
      </c>
      <c r="P435" s="455"/>
      <c r="Q435" s="455"/>
      <c r="R435" s="549"/>
      <c r="S435" s="549"/>
      <c r="T435" s="549"/>
      <c r="U435" s="549"/>
      <c r="V435" s="549"/>
      <c r="W435" s="549"/>
      <c r="X435" s="549"/>
      <c r="Y435" s="549"/>
      <c r="Z435" s="549"/>
      <c r="AA435" s="549"/>
      <c r="AB435" s="549"/>
      <c r="AC435" s="549"/>
      <c r="AD435" s="549"/>
      <c r="AE435" s="549"/>
      <c r="AF435" s="549"/>
      <c r="AG435" s="549"/>
      <c r="AH435" s="549"/>
      <c r="AI435" s="549"/>
      <c r="AJ435" s="549"/>
      <c r="AK435" s="549"/>
      <c r="AL435" s="549"/>
      <c r="AM435" s="549"/>
      <c r="AN435" s="549"/>
      <c r="AO435" s="549"/>
      <c r="AP435" s="549"/>
      <c r="AQ435" s="549"/>
      <c r="AR435" s="549"/>
      <c r="AS435" s="549"/>
      <c r="AT435" s="549"/>
      <c r="AU435" s="549"/>
      <c r="AV435" s="549"/>
      <c r="AW435" s="549"/>
      <c r="AX435" s="549"/>
      <c r="AY435" s="549"/>
      <c r="BA435" s="213"/>
      <c r="BB435" s="287"/>
      <c r="BC435" s="213"/>
      <c r="BD435" s="213"/>
      <c r="BE435" s="213"/>
      <c r="BF435" s="213"/>
      <c r="BG435" s="213"/>
      <c r="BH435" s="213"/>
      <c r="BI435" s="213"/>
      <c r="BJ435" s="213"/>
      <c r="BK435" s="213"/>
      <c r="BL435" s="213"/>
      <c r="BM435" s="213"/>
      <c r="BN435" s="213"/>
      <c r="BO435" s="213"/>
      <c r="BP435" s="213"/>
      <c r="BQ435" s="213"/>
    </row>
    <row r="436" s="398" customFormat="true" ht="25.15" customHeight="true" x14ac:dyDescent="0.2">
      <c r="B436" s="1839"/>
      <c r="C436" s="1802" t="s">
        <v>229</v>
      </c>
      <c r="D436" s="1801"/>
      <c r="E436" s="475">
        <v>0.11850554655280496</v>
      </c>
      <c r="F436" s="455"/>
      <c r="G436" s="455"/>
      <c r="H436" s="1802" t="s">
        <v>235</v>
      </c>
      <c r="I436" s="1801"/>
      <c r="J436" s="476">
        <v>0.11956703672861983</v>
      </c>
      <c r="K436" s="455"/>
      <c r="L436" s="455"/>
      <c r="M436" s="1802" t="s">
        <v>236</v>
      </c>
      <c r="N436" s="1801"/>
      <c r="O436" s="477">
        <v>-9.3107691231634884E-2</v>
      </c>
      <c r="P436" s="455"/>
      <c r="Q436" s="455"/>
      <c r="R436" s="549"/>
      <c r="S436" s="549"/>
      <c r="T436" s="549"/>
      <c r="U436" s="549"/>
      <c r="V436" s="549"/>
      <c r="W436" s="549"/>
      <c r="X436" s="549"/>
      <c r="Y436" s="549"/>
      <c r="Z436" s="549"/>
      <c r="AA436" s="549"/>
      <c r="AB436" s="549"/>
      <c r="AC436" s="549"/>
      <c r="AD436" s="549"/>
      <c r="AE436" s="549"/>
      <c r="AF436" s="549"/>
      <c r="AG436" s="549"/>
      <c r="AH436" s="549"/>
      <c r="AI436" s="549"/>
      <c r="AJ436" s="549"/>
      <c r="AK436" s="549"/>
      <c r="AL436" s="549"/>
      <c r="AM436" s="549"/>
      <c r="AN436" s="549"/>
      <c r="AO436" s="549"/>
      <c r="AP436" s="549"/>
      <c r="AQ436" s="549"/>
      <c r="AR436" s="549"/>
      <c r="AS436" s="549"/>
      <c r="AT436" s="549"/>
      <c r="AU436" s="549"/>
      <c r="AV436" s="549"/>
      <c r="AW436" s="549"/>
      <c r="AX436" s="549"/>
      <c r="AY436" s="549"/>
      <c r="BA436" s="213"/>
      <c r="BB436" s="287"/>
      <c r="BC436" s="213"/>
      <c r="BD436" s="213"/>
      <c r="BE436" s="213"/>
      <c r="BF436" s="213"/>
      <c r="BG436" s="213"/>
      <c r="BH436" s="213"/>
      <c r="BI436" s="213"/>
      <c r="BJ436" s="213"/>
      <c r="BK436" s="213"/>
      <c r="BL436" s="213"/>
      <c r="BM436" s="213"/>
      <c r="BN436" s="213"/>
      <c r="BO436" s="213"/>
      <c r="BP436" s="213"/>
      <c r="BQ436" s="213"/>
    </row>
    <row r="437" s="398" customFormat="true" ht="25.15" customHeight="true" x14ac:dyDescent="0.2">
      <c r="B437" s="1839"/>
      <c r="C437" s="1802" t="s">
        <v>233</v>
      </c>
      <c r="D437" s="1801"/>
      <c r="E437" s="475">
        <v>0.10327040552019437</v>
      </c>
      <c r="F437" s="455"/>
      <c r="G437" s="455"/>
      <c r="H437" s="1802" t="s">
        <v>237</v>
      </c>
      <c r="I437" s="1801"/>
      <c r="J437" s="476">
        <v>0.11715655087076375</v>
      </c>
      <c r="K437" s="455"/>
      <c r="L437" s="455"/>
      <c r="M437" s="1802" t="s">
        <v>232</v>
      </c>
      <c r="N437" s="1801"/>
      <c r="O437" s="477">
        <v>8.8617354204829704E-2</v>
      </c>
      <c r="P437" s="455"/>
      <c r="Q437" s="455"/>
      <c r="R437" s="549"/>
      <c r="S437" s="549"/>
      <c r="T437" s="549"/>
      <c r="U437" s="549"/>
      <c r="V437" s="549"/>
      <c r="W437" s="549"/>
      <c r="X437" s="549"/>
      <c r="Y437" s="549"/>
      <c r="Z437" s="549"/>
      <c r="AA437" s="549"/>
      <c r="AB437" s="549"/>
      <c r="AC437" s="549"/>
      <c r="AD437" s="549"/>
      <c r="AE437" s="549"/>
      <c r="AF437" s="549"/>
      <c r="AG437" s="549"/>
      <c r="AH437" s="549"/>
      <c r="AI437" s="549"/>
      <c r="AJ437" s="549"/>
      <c r="AK437" s="549"/>
      <c r="AL437" s="549"/>
      <c r="AM437" s="549"/>
      <c r="AN437" s="549"/>
      <c r="AO437" s="549"/>
      <c r="AP437" s="549"/>
      <c r="AQ437" s="549"/>
      <c r="AR437" s="549"/>
      <c r="AS437" s="549"/>
      <c r="AT437" s="549"/>
      <c r="AU437" s="549"/>
      <c r="AV437" s="549"/>
      <c r="AW437" s="549"/>
      <c r="AX437" s="549"/>
      <c r="AY437" s="549"/>
      <c r="BA437" s="213"/>
      <c r="BB437" s="287"/>
      <c r="BC437" s="213"/>
      <c r="BD437" s="213"/>
      <c r="BE437" s="213"/>
      <c r="BF437" s="213"/>
      <c r="BG437" s="213"/>
      <c r="BH437" s="213"/>
      <c r="BI437" s="213"/>
      <c r="BJ437" s="213"/>
      <c r="BK437" s="213"/>
      <c r="BL437" s="213"/>
      <c r="BM437" s="213"/>
      <c r="BN437" s="213"/>
      <c r="BO437" s="213"/>
      <c r="BP437" s="213"/>
      <c r="BQ437" s="213"/>
    </row>
    <row r="438" s="398" customFormat="true" ht="25.15" customHeight="true" x14ac:dyDescent="0.2">
      <c r="B438" s="1839"/>
      <c r="C438" s="1802" t="s">
        <v>235</v>
      </c>
      <c r="D438" s="1801"/>
      <c r="E438" s="475">
        <v>8.6583137456596834E-2</v>
      </c>
      <c r="F438" s="455"/>
      <c r="G438" s="455"/>
      <c r="H438" s="1802" t="s">
        <v>238</v>
      </c>
      <c r="I438" s="1801"/>
      <c r="J438" s="476">
        <v>0.11442138942989455</v>
      </c>
      <c r="K438" s="455"/>
      <c r="L438" s="455"/>
      <c r="M438" s="1802" t="s">
        <v>239</v>
      </c>
      <c r="N438" s="1801"/>
      <c r="O438" s="477">
        <v>8.3198905476654983E-2</v>
      </c>
      <c r="P438" s="455"/>
      <c r="Q438" s="455"/>
      <c r="R438" s="549"/>
      <c r="S438" s="549"/>
      <c r="T438" s="549"/>
      <c r="U438" s="549"/>
      <c r="V438" s="549"/>
      <c r="W438" s="549"/>
      <c r="X438" s="549"/>
      <c r="Y438" s="549"/>
      <c r="Z438" s="549"/>
      <c r="AA438" s="549"/>
      <c r="AB438" s="549"/>
      <c r="AC438" s="549"/>
      <c r="AD438" s="549"/>
      <c r="AE438" s="549"/>
      <c r="AF438" s="549"/>
      <c r="AG438" s="549"/>
      <c r="AH438" s="549"/>
      <c r="AI438" s="549"/>
      <c r="AJ438" s="549"/>
      <c r="AK438" s="549"/>
      <c r="AL438" s="549"/>
      <c r="AM438" s="549"/>
      <c r="AN438" s="549"/>
      <c r="AO438" s="549"/>
      <c r="AP438" s="549"/>
      <c r="AQ438" s="549"/>
      <c r="AR438" s="549"/>
      <c r="AS438" s="549"/>
      <c r="AT438" s="549"/>
      <c r="AU438" s="549"/>
      <c r="AV438" s="549"/>
      <c r="AW438" s="549"/>
      <c r="AX438" s="549"/>
      <c r="AY438" s="549"/>
      <c r="BA438" s="213"/>
      <c r="BB438" s="287"/>
      <c r="BC438" s="213"/>
      <c r="BD438" s="213"/>
      <c r="BE438" s="213"/>
      <c r="BF438" s="213"/>
      <c r="BG438" s="213"/>
      <c r="BH438" s="213"/>
      <c r="BI438" s="213"/>
      <c r="BJ438" s="213"/>
      <c r="BK438" s="213"/>
      <c r="BL438" s="213"/>
      <c r="BM438" s="213"/>
      <c r="BN438" s="213"/>
      <c r="BO438" s="213"/>
      <c r="BP438" s="213"/>
      <c r="BQ438" s="213"/>
    </row>
    <row r="439" s="398" customFormat="true" ht="25.15" customHeight="true" x14ac:dyDescent="0.2">
      <c r="B439" s="1839"/>
      <c r="C439" s="1802" t="s">
        <v>225</v>
      </c>
      <c r="D439" s="1801"/>
      <c r="E439" s="475">
        <v>8.5180575013036289E-2</v>
      </c>
      <c r="F439" s="455"/>
      <c r="G439" s="455"/>
      <c r="H439" s="1802" t="s">
        <v>231</v>
      </c>
      <c r="I439" s="1801"/>
      <c r="J439" s="476">
        <v>9.7687617556429879E-2</v>
      </c>
      <c r="K439" s="455"/>
      <c r="L439" s="455"/>
      <c r="M439" s="1802" t="s">
        <v>235</v>
      </c>
      <c r="N439" s="1801"/>
      <c r="O439" s="477">
        <v>-6.3829606256923369E-2</v>
      </c>
      <c r="P439" s="455"/>
      <c r="Q439" s="455"/>
      <c r="R439" s="549"/>
      <c r="S439" s="549"/>
      <c r="T439" s="549"/>
      <c r="U439" s="549"/>
      <c r="V439" s="549"/>
      <c r="W439" s="549"/>
      <c r="X439" s="549"/>
      <c r="Y439" s="549"/>
      <c r="Z439" s="549"/>
      <c r="AA439" s="549"/>
      <c r="AB439" s="549"/>
      <c r="AC439" s="549"/>
      <c r="AD439" s="549"/>
      <c r="AE439" s="549"/>
      <c r="AF439" s="549"/>
      <c r="AG439" s="549"/>
      <c r="AH439" s="549"/>
      <c r="AI439" s="549"/>
      <c r="AJ439" s="549"/>
      <c r="AK439" s="549"/>
      <c r="AL439" s="549"/>
      <c r="AM439" s="549"/>
      <c r="AN439" s="549"/>
      <c r="AO439" s="549"/>
      <c r="AP439" s="549"/>
      <c r="AQ439" s="549"/>
      <c r="AR439" s="549"/>
      <c r="AS439" s="549"/>
      <c r="AT439" s="549"/>
      <c r="AU439" s="549"/>
      <c r="AV439" s="549"/>
      <c r="AW439" s="549"/>
      <c r="AX439" s="549"/>
      <c r="AY439" s="549"/>
      <c r="BA439" s="213"/>
      <c r="BB439" s="287"/>
      <c r="BC439" s="213"/>
      <c r="BD439" s="213"/>
      <c r="BE439" s="213"/>
      <c r="BF439" s="213"/>
      <c r="BG439" s="213"/>
      <c r="BH439" s="213"/>
      <c r="BI439" s="213"/>
      <c r="BJ439" s="213"/>
      <c r="BK439" s="213"/>
      <c r="BL439" s="213"/>
      <c r="BM439" s="213"/>
      <c r="BN439" s="213"/>
      <c r="BO439" s="213"/>
      <c r="BP439" s="213"/>
      <c r="BQ439" s="213"/>
    </row>
    <row r="440" s="398" customFormat="true" ht="25.15" customHeight="true" x14ac:dyDescent="0.2">
      <c r="B440" s="1839"/>
      <c r="C440" s="1802" t="s">
        <v>238</v>
      </c>
      <c r="D440" s="1801"/>
      <c r="E440" s="475">
        <v>7.1744687337962992E-2</v>
      </c>
      <c r="F440" s="455"/>
      <c r="G440" s="455"/>
      <c r="H440" s="1802" t="s">
        <v>236</v>
      </c>
      <c r="I440" s="1801"/>
      <c r="J440" s="476">
        <v>9.603794331741955E-2</v>
      </c>
      <c r="K440" s="455"/>
      <c r="L440" s="455"/>
      <c r="M440" s="1802" t="s">
        <v>238</v>
      </c>
      <c r="N440" s="1801"/>
      <c r="O440" s="477">
        <v>5.9948628090855535E-2</v>
      </c>
      <c r="P440" s="455"/>
      <c r="Q440" s="455"/>
      <c r="R440" s="549"/>
      <c r="S440" s="549"/>
      <c r="T440" s="549"/>
      <c r="U440" s="549"/>
      <c r="V440" s="549"/>
      <c r="W440" s="549"/>
      <c r="X440" s="549"/>
      <c r="Y440" s="549"/>
      <c r="Z440" s="549"/>
      <c r="AA440" s="549"/>
      <c r="AB440" s="549"/>
      <c r="AC440" s="549"/>
      <c r="AD440" s="549"/>
      <c r="AE440" s="549"/>
      <c r="AF440" s="549"/>
      <c r="AG440" s="549"/>
      <c r="AH440" s="549"/>
      <c r="AI440" s="549"/>
      <c r="AJ440" s="549"/>
      <c r="AK440" s="549"/>
      <c r="AL440" s="549"/>
      <c r="AM440" s="549"/>
      <c r="AN440" s="549"/>
      <c r="AO440" s="549"/>
      <c r="AP440" s="549"/>
      <c r="AQ440" s="549"/>
      <c r="AR440" s="549"/>
      <c r="AS440" s="549"/>
      <c r="AT440" s="549"/>
      <c r="AU440" s="549"/>
      <c r="AV440" s="549"/>
      <c r="AW440" s="549"/>
      <c r="AX440" s="549"/>
      <c r="AY440" s="549"/>
      <c r="BA440" s="213"/>
      <c r="BB440" s="287"/>
      <c r="BC440" s="213"/>
      <c r="BD440" s="213"/>
      <c r="BE440" s="213"/>
      <c r="BF440" s="213"/>
      <c r="BG440" s="213"/>
      <c r="BH440" s="213"/>
      <c r="BI440" s="213"/>
      <c r="BJ440" s="213"/>
      <c r="BK440" s="213"/>
      <c r="BL440" s="213"/>
      <c r="BM440" s="213"/>
      <c r="BN440" s="213"/>
      <c r="BO440" s="213"/>
      <c r="BP440" s="213"/>
      <c r="BQ440" s="213"/>
    </row>
    <row r="441" s="398" customFormat="true" ht="25.15" customHeight="true" x14ac:dyDescent="0.2">
      <c r="B441" s="1839"/>
      <c r="C441" s="1802" t="s">
        <v>237</v>
      </c>
      <c r="D441" s="1801"/>
      <c r="E441" s="475">
        <v>7.0201423865845339E-2</v>
      </c>
      <c r="F441" s="455"/>
      <c r="G441" s="455"/>
      <c r="H441" s="1802" t="s">
        <v>230</v>
      </c>
      <c r="I441" s="1801"/>
      <c r="J441" s="476">
        <v>9.1008633814657985E-2</v>
      </c>
      <c r="K441" s="455"/>
      <c r="L441" s="455"/>
      <c r="M441" s="1802" t="s">
        <v>240</v>
      </c>
      <c r="N441" s="1801"/>
      <c r="O441" s="477">
        <v>5.3242378182826962E-2</v>
      </c>
      <c r="P441" s="455"/>
      <c r="Q441" s="455"/>
      <c r="R441" s="549"/>
      <c r="S441" s="549"/>
      <c r="T441" s="549"/>
      <c r="U441" s="549"/>
      <c r="V441" s="549"/>
      <c r="W441" s="549"/>
      <c r="X441" s="549"/>
      <c r="Y441" s="549"/>
      <c r="Z441" s="549"/>
      <c r="AA441" s="549"/>
      <c r="AB441" s="549"/>
      <c r="AC441" s="549"/>
      <c r="AD441" s="549"/>
      <c r="AE441" s="549"/>
      <c r="AF441" s="549"/>
      <c r="AG441" s="549"/>
      <c r="AH441" s="549"/>
      <c r="AI441" s="549"/>
      <c r="AJ441" s="549"/>
      <c r="AK441" s="549"/>
      <c r="AL441" s="549"/>
      <c r="AM441" s="549"/>
      <c r="AN441" s="549"/>
      <c r="AO441" s="549"/>
      <c r="AP441" s="549"/>
      <c r="AQ441" s="549"/>
      <c r="AR441" s="549"/>
      <c r="AS441" s="549"/>
      <c r="AT441" s="549"/>
      <c r="AU441" s="549"/>
      <c r="AV441" s="549"/>
      <c r="AW441" s="549"/>
      <c r="AX441" s="549"/>
      <c r="AY441" s="549"/>
      <c r="BA441" s="213"/>
      <c r="BB441" s="287"/>
      <c r="BC441" s="213"/>
      <c r="BD441" s="213"/>
      <c r="BE441" s="213"/>
      <c r="BF441" s="213"/>
      <c r="BG441" s="213"/>
      <c r="BH441" s="213"/>
      <c r="BI441" s="213"/>
      <c r="BJ441" s="213"/>
      <c r="BK441" s="213"/>
      <c r="BL441" s="213"/>
      <c r="BM441" s="213"/>
      <c r="BN441" s="213"/>
      <c r="BO441" s="213"/>
      <c r="BP441" s="213"/>
      <c r="BQ441" s="213"/>
    </row>
    <row r="442" s="398" customFormat="true" ht="25.15" customHeight="true" x14ac:dyDescent="0.2">
      <c r="B442" s="1839"/>
      <c r="C442" s="1802" t="s">
        <v>241</v>
      </c>
      <c r="D442" s="1801"/>
      <c r="E442" s="475">
        <v>6.2644402312715564E-2</v>
      </c>
      <c r="F442" s="455"/>
      <c r="G442" s="455"/>
      <c r="H442" s="1802" t="s">
        <v>241</v>
      </c>
      <c r="I442" s="1801"/>
      <c r="J442" s="476">
        <v>9.0212062178376393E-2</v>
      </c>
      <c r="K442" s="455"/>
      <c r="L442" s="455"/>
      <c r="M442" s="1802" t="s">
        <v>233</v>
      </c>
      <c r="N442" s="1801"/>
      <c r="O442" s="477">
        <v>4.9249836490096996E-2</v>
      </c>
      <c r="P442" s="455"/>
      <c r="Q442" s="455"/>
      <c r="R442" s="549"/>
      <c r="S442" s="549"/>
      <c r="T442" s="549"/>
      <c r="U442" s="549"/>
      <c r="V442" s="549"/>
      <c r="W442" s="549"/>
      <c r="X442" s="549"/>
      <c r="Y442" s="549"/>
      <c r="Z442" s="549"/>
      <c r="AA442" s="549"/>
      <c r="AB442" s="549"/>
      <c r="AC442" s="549"/>
      <c r="AD442" s="549"/>
      <c r="AE442" s="549"/>
      <c r="AF442" s="549"/>
      <c r="AG442" s="549"/>
      <c r="AH442" s="549"/>
      <c r="AI442" s="549"/>
      <c r="AJ442" s="549"/>
      <c r="AK442" s="549"/>
      <c r="AL442" s="549"/>
      <c r="AM442" s="549"/>
      <c r="AN442" s="549"/>
      <c r="AO442" s="549"/>
      <c r="AP442" s="549"/>
      <c r="AQ442" s="549"/>
      <c r="AR442" s="549"/>
      <c r="AS442" s="549"/>
      <c r="AT442" s="549"/>
      <c r="AU442" s="549"/>
      <c r="AV442" s="549"/>
      <c r="AW442" s="549"/>
      <c r="AX442" s="549"/>
      <c r="AY442" s="549"/>
      <c r="BA442" s="213"/>
      <c r="BB442" s="287"/>
      <c r="BC442" s="213"/>
      <c r="BD442" s="213"/>
      <c r="BE442" s="213"/>
      <c r="BF442" s="213"/>
      <c r="BG442" s="213"/>
      <c r="BH442" s="213"/>
      <c r="BI442" s="213"/>
      <c r="BJ442" s="213"/>
      <c r="BK442" s="213"/>
      <c r="BL442" s="213"/>
      <c r="BM442" s="213"/>
      <c r="BN442" s="213"/>
      <c r="BO442" s="213"/>
      <c r="BP442" s="213"/>
      <c r="BQ442" s="213"/>
    </row>
    <row r="443" s="398" customFormat="true" ht="25.15" customHeight="true" x14ac:dyDescent="0.2">
      <c r="B443" s="1839"/>
      <c r="C443" s="1802" t="s">
        <v>239</v>
      </c>
      <c r="D443" s="1801"/>
      <c r="E443" s="475">
        <v>5.8756185473214755E-2</v>
      </c>
      <c r="F443" s="455"/>
      <c r="G443" s="455"/>
      <c r="H443" s="1802" t="s">
        <v>242</v>
      </c>
      <c r="I443" s="1801"/>
      <c r="J443" s="476">
        <v>8.1501559137772128E-2</v>
      </c>
      <c r="K443" s="455"/>
      <c r="L443" s="455"/>
      <c r="M443" s="1802" t="s">
        <v>241</v>
      </c>
      <c r="N443" s="1801"/>
      <c r="O443" s="477">
        <v>4.4841629721581656E-2</v>
      </c>
      <c r="P443" s="455"/>
      <c r="Q443" s="455"/>
      <c r="R443" s="549"/>
      <c r="S443" s="549"/>
      <c r="T443" s="549"/>
      <c r="U443" s="549"/>
      <c r="V443" s="549"/>
      <c r="W443" s="549"/>
      <c r="X443" s="549"/>
      <c r="Y443" s="549"/>
      <c r="Z443" s="549"/>
      <c r="AA443" s="549"/>
      <c r="AB443" s="549"/>
      <c r="AC443" s="549"/>
      <c r="AD443" s="549"/>
      <c r="AE443" s="549"/>
      <c r="AF443" s="549"/>
      <c r="AG443" s="549"/>
      <c r="AH443" s="549"/>
      <c r="AI443" s="549"/>
      <c r="AJ443" s="549"/>
      <c r="AK443" s="549"/>
      <c r="AL443" s="549"/>
      <c r="AM443" s="549"/>
      <c r="AN443" s="549"/>
      <c r="AO443" s="549"/>
      <c r="AP443" s="549"/>
      <c r="AQ443" s="549"/>
      <c r="AR443" s="549"/>
      <c r="AS443" s="549"/>
      <c r="AT443" s="549"/>
      <c r="AU443" s="549"/>
      <c r="AV443" s="549"/>
      <c r="AW443" s="549"/>
      <c r="AX443" s="549"/>
      <c r="AY443" s="549"/>
      <c r="BA443" s="213"/>
      <c r="BB443" s="287"/>
      <c r="BC443" s="213"/>
      <c r="BD443" s="213"/>
      <c r="BE443" s="213"/>
      <c r="BF443" s="213"/>
      <c r="BG443" s="213"/>
      <c r="BH443" s="213"/>
      <c r="BI443" s="213"/>
      <c r="BJ443" s="213"/>
      <c r="BK443" s="213"/>
      <c r="BL443" s="213"/>
      <c r="BM443" s="213"/>
      <c r="BN443" s="213"/>
      <c r="BO443" s="213"/>
      <c r="BP443" s="213"/>
      <c r="BQ443" s="213"/>
    </row>
    <row r="444" s="398" customFormat="true" ht="25.15" customHeight="true" x14ac:dyDescent="0.2">
      <c r="B444" s="1839"/>
      <c r="C444" s="1802" t="s">
        <v>236</v>
      </c>
      <c r="D444" s="1801"/>
      <c r="E444" s="475">
        <v>5.4648475446409335E-2</v>
      </c>
      <c r="F444" s="455"/>
      <c r="G444" s="455"/>
      <c r="H444" s="1802" t="s">
        <v>239</v>
      </c>
      <c r="I444" s="1801"/>
      <c r="J444" s="476">
        <v>6.3295903807782272E-2</v>
      </c>
      <c r="K444" s="455"/>
      <c r="L444" s="455"/>
      <c r="M444" s="1802" t="s">
        <v>243</v>
      </c>
      <c r="N444" s="1801"/>
      <c r="O444" s="477">
        <v>4.479522503835312E-2</v>
      </c>
      <c r="P444" s="455"/>
      <c r="Q444" s="455"/>
      <c r="R444" s="549"/>
      <c r="S444" s="549"/>
      <c r="T444" s="549"/>
      <c r="U444" s="549"/>
      <c r="V444" s="549"/>
      <c r="W444" s="549"/>
      <c r="X444" s="549"/>
      <c r="Y444" s="549"/>
      <c r="Z444" s="549"/>
      <c r="AA444" s="549"/>
      <c r="AB444" s="549"/>
      <c r="AC444" s="549"/>
      <c r="AD444" s="549"/>
      <c r="AE444" s="549"/>
      <c r="AF444" s="549"/>
      <c r="AG444" s="549"/>
      <c r="AH444" s="549"/>
      <c r="AI444" s="549"/>
      <c r="AJ444" s="549"/>
      <c r="AK444" s="549"/>
      <c r="AL444" s="549"/>
      <c r="AM444" s="549"/>
      <c r="AN444" s="549"/>
      <c r="AO444" s="549"/>
      <c r="AP444" s="549"/>
      <c r="AQ444" s="549"/>
      <c r="AR444" s="549"/>
      <c r="AS444" s="549"/>
      <c r="AT444" s="549"/>
      <c r="AU444" s="549"/>
      <c r="AV444" s="549"/>
      <c r="AW444" s="549"/>
      <c r="AX444" s="549"/>
      <c r="AY444" s="549"/>
      <c r="BA444" s="213"/>
      <c r="BB444" s="287"/>
      <c r="BC444" s="213"/>
      <c r="BD444" s="213"/>
      <c r="BE444" s="213"/>
      <c r="BF444" s="213"/>
      <c r="BG444" s="213"/>
      <c r="BH444" s="213"/>
      <c r="BI444" s="213"/>
      <c r="BJ444" s="213"/>
      <c r="BK444" s="213"/>
      <c r="BL444" s="213"/>
      <c r="BM444" s="213"/>
      <c r="BN444" s="213"/>
      <c r="BO444" s="213"/>
      <c r="BP444" s="213"/>
      <c r="BQ444" s="213"/>
    </row>
    <row r="445" s="398" customFormat="true" ht="25.15" customHeight="true" x14ac:dyDescent="0.2">
      <c r="B445" s="1839"/>
      <c r="C445" s="1802" t="s">
        <v>234</v>
      </c>
      <c r="D445" s="1801"/>
      <c r="E445" s="475">
        <v>5.2739029931911152E-2</v>
      </c>
      <c r="F445" s="455"/>
      <c r="G445" s="455"/>
      <c r="H445" s="1802" t="s">
        <v>244</v>
      </c>
      <c r="I445" s="1801"/>
      <c r="J445" s="476">
        <v>-5.3465636951682612E-2</v>
      </c>
      <c r="K445" s="455"/>
      <c r="L445" s="455"/>
      <c r="M445" s="1802" t="s">
        <v>229</v>
      </c>
      <c r="N445" s="1801"/>
      <c r="O445" s="477">
        <v>4.189296513836676E-2</v>
      </c>
      <c r="P445" s="455"/>
      <c r="Q445" s="455"/>
      <c r="R445" s="549"/>
      <c r="S445" s="549"/>
      <c r="T445" s="549"/>
      <c r="U445" s="549"/>
      <c r="V445" s="549"/>
      <c r="W445" s="549"/>
      <c r="X445" s="549"/>
      <c r="Y445" s="549"/>
      <c r="Z445" s="549"/>
      <c r="AA445" s="549"/>
      <c r="AB445" s="549"/>
      <c r="AC445" s="549"/>
      <c r="AD445" s="549"/>
      <c r="AE445" s="549"/>
      <c r="AF445" s="549"/>
      <c r="AG445" s="549"/>
      <c r="AH445" s="549"/>
      <c r="AI445" s="549"/>
      <c r="AJ445" s="549"/>
      <c r="AK445" s="549"/>
      <c r="AL445" s="549"/>
      <c r="AM445" s="549"/>
      <c r="AN445" s="549"/>
      <c r="AO445" s="549"/>
      <c r="AP445" s="549"/>
      <c r="AQ445" s="549"/>
      <c r="AR445" s="549"/>
      <c r="AS445" s="549"/>
      <c r="AT445" s="549"/>
      <c r="AU445" s="549"/>
      <c r="AV445" s="549"/>
      <c r="AW445" s="549"/>
      <c r="AX445" s="549"/>
      <c r="AY445" s="549"/>
      <c r="BA445" s="213"/>
      <c r="BB445" s="287"/>
      <c r="BC445" s="213"/>
      <c r="BD445" s="213"/>
      <c r="BE445" s="213"/>
      <c r="BF445" s="213"/>
      <c r="BG445" s="213"/>
      <c r="BH445" s="213"/>
      <c r="BI445" s="213"/>
      <c r="BJ445" s="213"/>
      <c r="BK445" s="213"/>
      <c r="BL445" s="213"/>
      <c r="BM445" s="213"/>
      <c r="BN445" s="213"/>
      <c r="BO445" s="213"/>
      <c r="BP445" s="213"/>
      <c r="BQ445" s="213"/>
    </row>
    <row r="446" s="398" customFormat="true" ht="25.15" customHeight="true" x14ac:dyDescent="0.2">
      <c r="B446" s="1702"/>
      <c r="C446" s="1802" t="s">
        <v>242</v>
      </c>
      <c r="D446" s="1801"/>
      <c r="E446" s="475">
        <v>4.9574609449572336E-2</v>
      </c>
      <c r="F446" s="455"/>
      <c r="G446" s="455"/>
      <c r="H446" s="1802" t="s">
        <v>245</v>
      </c>
      <c r="I446" s="1801"/>
      <c r="J446" s="476">
        <v>4.7905849695930175E-2</v>
      </c>
      <c r="K446" s="455"/>
      <c r="L446" s="455"/>
      <c r="M446" s="1802" t="s">
        <v>244</v>
      </c>
      <c r="N446" s="1801"/>
      <c r="O446" s="477">
        <v>-3.7694647249166997E-2</v>
      </c>
      <c r="P446" s="455"/>
      <c r="Q446" s="455"/>
      <c r="R446" s="549"/>
      <c r="S446" s="549"/>
      <c r="T446" s="549"/>
      <c r="U446" s="549"/>
      <c r="V446" s="549"/>
      <c r="W446" s="549"/>
      <c r="X446" s="549"/>
      <c r="Y446" s="549"/>
      <c r="Z446" s="549"/>
      <c r="AA446" s="549"/>
      <c r="AB446" s="549"/>
      <c r="AC446" s="549"/>
      <c r="AD446" s="549"/>
      <c r="AE446" s="549"/>
      <c r="AF446" s="549"/>
      <c r="AG446" s="549"/>
      <c r="AH446" s="549"/>
      <c r="AI446" s="549"/>
      <c r="AJ446" s="549"/>
      <c r="AK446" s="549"/>
      <c r="AL446" s="549"/>
      <c r="AM446" s="549"/>
      <c r="AN446" s="549"/>
      <c r="AO446" s="549"/>
      <c r="AP446" s="549"/>
      <c r="AQ446" s="549"/>
      <c r="AR446" s="549"/>
      <c r="AS446" s="549"/>
      <c r="AT446" s="549"/>
      <c r="AU446" s="549"/>
      <c r="AV446" s="549"/>
      <c r="AW446" s="549"/>
      <c r="AX446" s="549"/>
      <c r="AY446" s="549"/>
      <c r="BA446" s="213"/>
      <c r="BB446" s="287"/>
      <c r="BC446" s="213"/>
      <c r="BD446" s="213"/>
      <c r="BE446" s="213"/>
      <c r="BF446" s="213"/>
      <c r="BG446" s="213"/>
      <c r="BH446" s="213"/>
      <c r="BI446" s="213"/>
      <c r="BJ446" s="213"/>
      <c r="BK446" s="213"/>
      <c r="BL446" s="213"/>
      <c r="BM446" s="213"/>
      <c r="BN446" s="213"/>
      <c r="BO446" s="213"/>
      <c r="BP446" s="213"/>
      <c r="BQ446" s="213"/>
    </row>
    <row r="447" s="398" customFormat="true" ht="25.15" customHeight="true" x14ac:dyDescent="0.2">
      <c r="B447" s="1702"/>
      <c r="C447" s="1802" t="s">
        <v>240</v>
      </c>
      <c r="D447" s="1801"/>
      <c r="E447" s="475">
        <v>4.8641622429734313E-2</v>
      </c>
      <c r="F447" s="455"/>
      <c r="G447" s="455"/>
      <c r="H447" s="1802" t="s">
        <v>246</v>
      </c>
      <c r="I447" s="1801"/>
      <c r="J447" s="476">
        <v>4.5575693195745962E-2</v>
      </c>
      <c r="K447" s="455"/>
      <c r="L447" s="455"/>
      <c r="M447" s="1802" t="s">
        <v>247</v>
      </c>
      <c r="N447" s="1801"/>
      <c r="O447" s="477">
        <v>3.6379217697170986E-2</v>
      </c>
      <c r="P447" s="455"/>
      <c r="Q447" s="455"/>
      <c r="R447" s="549"/>
      <c r="S447" s="549"/>
      <c r="T447" s="549"/>
      <c r="U447" s="549"/>
      <c r="V447" s="549"/>
      <c r="W447" s="549"/>
      <c r="X447" s="549"/>
      <c r="Y447" s="549"/>
      <c r="Z447" s="549"/>
      <c r="AA447" s="549"/>
      <c r="AB447" s="549"/>
      <c r="AC447" s="549"/>
      <c r="AD447" s="549"/>
      <c r="AE447" s="549"/>
      <c r="AF447" s="549"/>
      <c r="AG447" s="549"/>
      <c r="AH447" s="549"/>
      <c r="AI447" s="549"/>
      <c r="AJ447" s="549"/>
      <c r="AK447" s="549"/>
      <c r="AL447" s="549"/>
      <c r="AM447" s="549"/>
      <c r="AN447" s="549"/>
      <c r="AO447" s="549"/>
      <c r="AP447" s="549"/>
      <c r="AQ447" s="549"/>
      <c r="AR447" s="549"/>
      <c r="AS447" s="549"/>
      <c r="AT447" s="549"/>
      <c r="AU447" s="549"/>
      <c r="AV447" s="549"/>
      <c r="AW447" s="549"/>
      <c r="AX447" s="549"/>
      <c r="AY447" s="549"/>
      <c r="BA447" s="213"/>
      <c r="BB447" s="287"/>
      <c r="BC447" s="213"/>
      <c r="BD447" s="213"/>
      <c r="BE447" s="213"/>
      <c r="BF447" s="213"/>
      <c r="BG447" s="213"/>
      <c r="BH447" s="213"/>
      <c r="BI447" s="213"/>
      <c r="BJ447" s="213"/>
      <c r="BK447" s="213"/>
      <c r="BL447" s="213"/>
      <c r="BM447" s="213"/>
      <c r="BN447" s="213"/>
      <c r="BO447" s="213"/>
      <c r="BP447" s="213"/>
      <c r="BQ447" s="213"/>
    </row>
    <row r="448" s="398" customFormat="true" ht="25.15" customHeight="true" x14ac:dyDescent="0.2">
      <c r="B448" s="1702"/>
      <c r="C448" s="1802" t="s">
        <v>244</v>
      </c>
      <c r="D448" s="1801"/>
      <c r="E448" s="475">
        <v>-4.3667134443675974E-2</v>
      </c>
      <c r="F448" s="455"/>
      <c r="G448" s="455"/>
      <c r="H448" s="1802" t="s">
        <v>232</v>
      </c>
      <c r="I448" s="1801"/>
      <c r="J448" s="476">
        <v>3.4233652713576222E-2</v>
      </c>
      <c r="K448" s="455"/>
      <c r="L448" s="455"/>
      <c r="M448" s="1802" t="s">
        <v>237</v>
      </c>
      <c r="N448" s="1801"/>
      <c r="O448" s="477">
        <v>3.3777080464538478E-2</v>
      </c>
      <c r="P448" s="455"/>
      <c r="Q448" s="455"/>
      <c r="R448" s="549"/>
      <c r="S448" s="549"/>
      <c r="T448" s="549"/>
      <c r="U448" s="549"/>
      <c r="V448" s="549"/>
      <c r="W448" s="549"/>
      <c r="X448" s="549"/>
      <c r="Y448" s="549"/>
      <c r="Z448" s="549"/>
      <c r="AA448" s="549"/>
      <c r="AB448" s="549"/>
      <c r="AC448" s="549"/>
      <c r="AD448" s="549"/>
      <c r="AE448" s="549"/>
      <c r="AF448" s="549"/>
      <c r="AG448" s="549"/>
      <c r="AH448" s="549"/>
      <c r="AI448" s="549"/>
      <c r="AJ448" s="549"/>
      <c r="AK448" s="549"/>
      <c r="AL448" s="549"/>
      <c r="AM448" s="549"/>
      <c r="AN448" s="549"/>
      <c r="AO448" s="549"/>
      <c r="AP448" s="549"/>
      <c r="AQ448" s="549"/>
      <c r="AR448" s="549"/>
      <c r="AS448" s="549"/>
      <c r="AT448" s="549"/>
      <c r="AU448" s="549"/>
      <c r="AV448" s="549"/>
      <c r="AW448" s="549"/>
      <c r="AX448" s="549"/>
      <c r="AY448" s="549"/>
      <c r="BA448" s="213"/>
      <c r="BB448" s="287"/>
      <c r="BC448" s="213"/>
      <c r="BD448" s="213"/>
      <c r="BE448" s="213"/>
      <c r="BF448" s="213"/>
      <c r="BG448" s="213"/>
      <c r="BH448" s="213"/>
      <c r="BI448" s="213"/>
      <c r="BJ448" s="213"/>
      <c r="BK448" s="213"/>
      <c r="BL448" s="213"/>
      <c r="BM448" s="213"/>
      <c r="BN448" s="213"/>
      <c r="BO448" s="213"/>
      <c r="BP448" s="213"/>
      <c r="BQ448" s="213"/>
    </row>
    <row r="449" s="398" customFormat="true" ht="25.15" customHeight="true" x14ac:dyDescent="0.2">
      <c r="B449" s="1702"/>
      <c r="C449" s="1802" t="s">
        <v>243</v>
      </c>
      <c r="D449" s="1801"/>
      <c r="E449" s="475">
        <v>3.9222257863943281E-2</v>
      </c>
      <c r="F449" s="455"/>
      <c r="G449" s="455"/>
      <c r="H449" s="1802" t="s">
        <v>234</v>
      </c>
      <c r="I449" s="1801"/>
      <c r="J449" s="476">
        <v>-3.283337738064443E-2</v>
      </c>
      <c r="K449" s="455"/>
      <c r="L449" s="455"/>
      <c r="M449" s="1802" t="s">
        <v>225</v>
      </c>
      <c r="N449" s="1801"/>
      <c r="O449" s="477">
        <v>-3.3555502708042216E-2</v>
      </c>
      <c r="P449" s="455"/>
      <c r="Q449" s="455"/>
      <c r="R449" s="549"/>
      <c r="S449" s="549"/>
      <c r="T449" s="549"/>
      <c r="U449" s="549"/>
      <c r="V449" s="549"/>
      <c r="W449" s="549"/>
      <c r="X449" s="549"/>
      <c r="Y449" s="549"/>
      <c r="Z449" s="549"/>
      <c r="AA449" s="549"/>
      <c r="AB449" s="549"/>
      <c r="AC449" s="549"/>
      <c r="AD449" s="549"/>
      <c r="AE449" s="549"/>
      <c r="AF449" s="549"/>
      <c r="AG449" s="549"/>
      <c r="AH449" s="549"/>
      <c r="AI449" s="549"/>
      <c r="AJ449" s="549"/>
      <c r="AK449" s="549"/>
      <c r="AL449" s="549"/>
      <c r="AM449" s="549"/>
      <c r="AN449" s="549"/>
      <c r="AO449" s="549"/>
      <c r="AP449" s="549"/>
      <c r="AQ449" s="549"/>
      <c r="AR449" s="549"/>
      <c r="AS449" s="549"/>
      <c r="AT449" s="549"/>
      <c r="AU449" s="549"/>
      <c r="AV449" s="549"/>
      <c r="AW449" s="549"/>
      <c r="AX449" s="549"/>
      <c r="AY449" s="549"/>
      <c r="BA449" s="213"/>
      <c r="BB449" s="287"/>
      <c r="BC449" s="213"/>
      <c r="BD449" s="213"/>
      <c r="BE449" s="213"/>
      <c r="BF449" s="213"/>
      <c r="BG449" s="213"/>
      <c r="BH449" s="213"/>
      <c r="BI449" s="213"/>
      <c r="BJ449" s="213"/>
      <c r="BK449" s="213"/>
      <c r="BL449" s="213"/>
      <c r="BM449" s="213"/>
      <c r="BN449" s="213"/>
      <c r="BO449" s="213"/>
      <c r="BP449" s="213"/>
      <c r="BQ449" s="213"/>
    </row>
    <row r="450" s="398" customFormat="true" ht="25.15" customHeight="true" x14ac:dyDescent="0.2">
      <c r="B450" s="1702"/>
      <c r="C450" s="1802" t="s">
        <v>245</v>
      </c>
      <c r="D450" s="1801"/>
      <c r="E450" s="475">
        <v>3.5795096776413078E-2</v>
      </c>
      <c r="F450" s="455"/>
      <c r="G450" s="455"/>
      <c r="H450" s="1802" t="s">
        <v>247</v>
      </c>
      <c r="I450" s="1801"/>
      <c r="J450" s="478">
        <v>-4.8110870360789145E-3</v>
      </c>
      <c r="K450" s="455"/>
      <c r="L450" s="455"/>
      <c r="M450" s="1802" t="s">
        <v>248</v>
      </c>
      <c r="N450" s="1801"/>
      <c r="O450" s="477">
        <v>2.5982629691461031E-2</v>
      </c>
      <c r="P450" s="455"/>
      <c r="Q450" s="455"/>
      <c r="R450" s="549"/>
      <c r="S450" s="549"/>
      <c r="T450" s="549"/>
      <c r="U450" s="549"/>
      <c r="V450" s="549"/>
      <c r="W450" s="549"/>
      <c r="X450" s="549"/>
      <c r="Y450" s="549"/>
      <c r="Z450" s="549"/>
      <c r="AA450" s="549"/>
      <c r="AB450" s="549"/>
      <c r="AC450" s="549"/>
      <c r="AD450" s="549"/>
      <c r="AE450" s="549"/>
      <c r="AF450" s="549"/>
      <c r="AG450" s="549"/>
      <c r="AH450" s="549"/>
      <c r="AI450" s="549"/>
      <c r="AJ450" s="549"/>
      <c r="AK450" s="549"/>
      <c r="AL450" s="549"/>
      <c r="AM450" s="549"/>
      <c r="AN450" s="549"/>
      <c r="AO450" s="549"/>
      <c r="AP450" s="549"/>
      <c r="AQ450" s="549"/>
      <c r="AR450" s="549"/>
      <c r="AS450" s="549"/>
      <c r="AT450" s="549"/>
      <c r="AU450" s="549"/>
      <c r="AV450" s="549"/>
      <c r="AW450" s="549"/>
      <c r="AX450" s="549"/>
      <c r="AY450" s="549"/>
      <c r="BA450" s="213"/>
      <c r="BB450" s="287"/>
      <c r="BC450" s="213"/>
      <c r="BD450" s="213"/>
      <c r="BE450" s="213"/>
      <c r="BF450" s="213"/>
      <c r="BG450" s="213"/>
      <c r="BH450" s="213"/>
      <c r="BI450" s="213"/>
      <c r="BJ450" s="213"/>
      <c r="BK450" s="213"/>
      <c r="BL450" s="213"/>
      <c r="BM450" s="213"/>
      <c r="BN450" s="213"/>
      <c r="BO450" s="213"/>
      <c r="BP450" s="213"/>
      <c r="BQ450" s="213"/>
    </row>
    <row r="451" s="398" customFormat="true" ht="25.15" customHeight="true" x14ac:dyDescent="0.2">
      <c r="B451" s="1702"/>
      <c r="C451" s="1802" t="s">
        <v>248</v>
      </c>
      <c r="D451" s="1801"/>
      <c r="E451" s="475">
        <v>3.5183343315594848E-2</v>
      </c>
      <c r="F451" s="455"/>
      <c r="G451" s="455"/>
      <c r="H451" s="1802"/>
      <c r="I451" s="1801"/>
      <c r="J451" s="471"/>
      <c r="K451" s="455"/>
      <c r="L451" s="455"/>
      <c r="M451" s="1802" t="s">
        <v>245</v>
      </c>
      <c r="N451" s="1801"/>
      <c r="O451" s="477">
        <v>1.7775991455265084E-2</v>
      </c>
      <c r="P451" s="455"/>
      <c r="Q451" s="455"/>
      <c r="R451" s="549"/>
      <c r="S451" s="549"/>
      <c r="T451" s="549"/>
      <c r="U451" s="549"/>
      <c r="V451" s="549"/>
      <c r="W451" s="549"/>
      <c r="X451" s="549"/>
      <c r="Y451" s="549"/>
      <c r="Z451" s="549"/>
      <c r="AA451" s="549"/>
      <c r="AB451" s="549"/>
      <c r="AC451" s="549"/>
      <c r="AD451" s="549"/>
      <c r="AE451" s="549"/>
      <c r="AF451" s="549"/>
      <c r="AG451" s="549"/>
      <c r="AH451" s="549"/>
      <c r="AI451" s="549"/>
      <c r="AJ451" s="549"/>
      <c r="AK451" s="549"/>
      <c r="AL451" s="549"/>
      <c r="AM451" s="549"/>
      <c r="AN451" s="549"/>
      <c r="AO451" s="549"/>
      <c r="AP451" s="549"/>
      <c r="AQ451" s="549"/>
      <c r="AR451" s="549"/>
      <c r="AS451" s="549"/>
      <c r="AT451" s="549"/>
      <c r="AU451" s="549"/>
      <c r="AV451" s="549"/>
      <c r="AW451" s="549"/>
      <c r="AX451" s="549"/>
      <c r="AY451" s="549"/>
      <c r="BA451" s="213"/>
      <c r="BB451" s="287"/>
      <c r="BC451" s="213"/>
      <c r="BD451" s="213"/>
      <c r="BE451" s="213"/>
      <c r="BF451" s="213"/>
      <c r="BG451" s="213"/>
      <c r="BH451" s="213"/>
      <c r="BI451" s="213"/>
      <c r="BJ451" s="213"/>
      <c r="BK451" s="213"/>
      <c r="BL451" s="213"/>
      <c r="BM451" s="213"/>
      <c r="BN451" s="213"/>
      <c r="BO451" s="213"/>
      <c r="BP451" s="213"/>
      <c r="BQ451" s="213"/>
    </row>
    <row r="452" s="398" customFormat="true" ht="25.15" customHeight="true" x14ac:dyDescent="0.2">
      <c r="B452" s="1702"/>
      <c r="C452" s="1802" t="s">
        <v>249</v>
      </c>
      <c r="D452" s="1801"/>
      <c r="E452" s="475">
        <v>2.5348676602368732E-2</v>
      </c>
      <c r="F452" s="455"/>
      <c r="G452" s="455"/>
      <c r="H452" s="1802"/>
      <c r="I452" s="1801"/>
      <c r="J452" s="471"/>
      <c r="K452" s="455"/>
      <c r="L452" s="455"/>
      <c r="M452" s="1802" t="s">
        <v>246</v>
      </c>
      <c r="N452" s="1801"/>
      <c r="O452" s="477">
        <v>-1.2270291853305916E-2</v>
      </c>
      <c r="P452" s="455"/>
      <c r="Q452" s="455"/>
      <c r="R452" s="549"/>
      <c r="S452" s="549"/>
      <c r="T452" s="549"/>
      <c r="U452" s="549"/>
      <c r="V452" s="549"/>
      <c r="W452" s="549"/>
      <c r="X452" s="549"/>
      <c r="Y452" s="549"/>
      <c r="Z452" s="549"/>
      <c r="AA452" s="549"/>
      <c r="AB452" s="549"/>
      <c r="AC452" s="549"/>
      <c r="AD452" s="549"/>
      <c r="AE452" s="549"/>
      <c r="AF452" s="549"/>
      <c r="AG452" s="549"/>
      <c r="AH452" s="549"/>
      <c r="AI452" s="549"/>
      <c r="AJ452" s="549"/>
      <c r="AK452" s="549"/>
      <c r="AL452" s="549"/>
      <c r="AM452" s="549"/>
      <c r="AN452" s="549"/>
      <c r="AO452" s="549"/>
      <c r="AP452" s="549"/>
      <c r="AQ452" s="549"/>
      <c r="AR452" s="549"/>
      <c r="AS452" s="549"/>
      <c r="AT452" s="549"/>
      <c r="AU452" s="549"/>
      <c r="AV452" s="549"/>
      <c r="AW452" s="549"/>
      <c r="AX452" s="549"/>
      <c r="AY452" s="549"/>
      <c r="BA452" s="213"/>
      <c r="BB452" s="287"/>
      <c r="BC452" s="213"/>
      <c r="BD452" s="213"/>
      <c r="BE452" s="213"/>
      <c r="BF452" s="213"/>
      <c r="BG452" s="213"/>
      <c r="BH452" s="213"/>
      <c r="BI452" s="213"/>
      <c r="BJ452" s="213"/>
      <c r="BK452" s="213"/>
      <c r="BL452" s="213"/>
      <c r="BM452" s="213"/>
      <c r="BN452" s="213"/>
      <c r="BO452" s="213"/>
      <c r="BP452" s="213"/>
      <c r="BQ452" s="213"/>
    </row>
    <row r="453" s="398" customFormat="true" ht="25.15" customHeight="true" x14ac:dyDescent="0.2">
      <c r="B453" s="1702"/>
      <c r="C453" s="1802" t="s">
        <v>246</v>
      </c>
      <c r="D453" s="1801"/>
      <c r="E453" s="475">
        <v>-1.2703888618982523E-2</v>
      </c>
      <c r="F453" s="455"/>
      <c r="G453" s="455"/>
      <c r="H453" s="1802"/>
      <c r="I453" s="1801"/>
      <c r="J453" s="455"/>
      <c r="K453" s="455"/>
      <c r="L453" s="455"/>
      <c r="M453" s="1802" t="s">
        <v>242</v>
      </c>
      <c r="N453" s="1801"/>
      <c r="O453" s="477">
        <v>6.1397481745387936E-3</v>
      </c>
      <c r="P453" s="455"/>
      <c r="Q453" s="455"/>
      <c r="R453" s="549"/>
      <c r="S453" s="549"/>
      <c r="T453" s="549"/>
      <c r="U453" s="549"/>
      <c r="V453" s="549"/>
      <c r="W453" s="549"/>
      <c r="X453" s="549"/>
      <c r="Y453" s="549"/>
      <c r="Z453" s="549"/>
      <c r="AA453" s="549"/>
      <c r="AB453" s="549"/>
      <c r="AC453" s="549"/>
      <c r="AD453" s="549"/>
      <c r="AE453" s="549"/>
      <c r="AF453" s="549"/>
      <c r="AG453" s="549"/>
      <c r="AH453" s="549"/>
      <c r="AI453" s="549"/>
      <c r="AJ453" s="549"/>
      <c r="AK453" s="549"/>
      <c r="AL453" s="549"/>
      <c r="AM453" s="549"/>
      <c r="AN453" s="549"/>
      <c r="AO453" s="549"/>
      <c r="AP453" s="549"/>
      <c r="AQ453" s="549"/>
      <c r="AR453" s="549"/>
      <c r="AS453" s="549"/>
      <c r="AT453" s="549"/>
      <c r="AU453" s="549"/>
      <c r="AV453" s="549"/>
      <c r="AW453" s="549"/>
      <c r="AX453" s="549"/>
      <c r="AY453" s="549"/>
      <c r="BA453" s="213"/>
      <c r="BB453" s="287"/>
      <c r="BC453" s="213"/>
      <c r="BD453" s="213"/>
      <c r="BE453" s="213"/>
      <c r="BF453" s="213"/>
      <c r="BG453" s="213"/>
      <c r="BH453" s="213"/>
      <c r="BI453" s="213"/>
      <c r="BJ453" s="213"/>
      <c r="BK453" s="213"/>
      <c r="BL453" s="213"/>
      <c r="BM453" s="213"/>
      <c r="BN453" s="213"/>
      <c r="BO453" s="213"/>
      <c r="BP453" s="213"/>
      <c r="BQ453" s="213"/>
    </row>
    <row r="454" s="398" customFormat="true" ht="25.15" customHeight="true" x14ac:dyDescent="0.2">
      <c r="B454" s="1702"/>
      <c r="C454" s="1802" t="s">
        <v>247</v>
      </c>
      <c r="D454" s="1801"/>
      <c r="E454" s="479">
        <v>1.2196684715503413E-2</v>
      </c>
      <c r="F454" s="455"/>
      <c r="G454" s="455"/>
      <c r="H454" s="1802" t="s">
        <v>250</v>
      </c>
      <c r="I454" s="1801"/>
      <c r="J454" s="1801"/>
      <c r="K454" s="455"/>
      <c r="L454" s="455"/>
      <c r="M454" s="1802" t="s">
        <v>249</v>
      </c>
      <c r="N454" s="1801"/>
      <c r="O454" s="480">
        <v>-1.6696584241289382E-3</v>
      </c>
      <c r="P454" s="455"/>
      <c r="Q454" s="455"/>
      <c r="R454" s="549"/>
      <c r="S454" s="549"/>
      <c r="T454" s="549"/>
      <c r="U454" s="549"/>
      <c r="V454" s="549"/>
      <c r="W454" s="549"/>
      <c r="X454" s="549"/>
      <c r="Y454" s="549"/>
      <c r="Z454" s="549"/>
      <c r="AA454" s="549"/>
      <c r="AB454" s="549"/>
      <c r="AC454" s="549"/>
      <c r="AD454" s="549"/>
      <c r="AE454" s="549"/>
      <c r="AF454" s="549"/>
      <c r="AG454" s="549"/>
      <c r="AH454" s="549"/>
      <c r="AI454" s="549"/>
      <c r="AJ454" s="549"/>
      <c r="AK454" s="549"/>
      <c r="AL454" s="549"/>
      <c r="AM454" s="549"/>
      <c r="AN454" s="549"/>
      <c r="AO454" s="549"/>
      <c r="AP454" s="549"/>
      <c r="AQ454" s="549"/>
      <c r="AR454" s="549"/>
      <c r="AS454" s="549"/>
      <c r="AT454" s="549"/>
      <c r="AU454" s="549"/>
      <c r="AV454" s="549"/>
      <c r="AW454" s="549"/>
      <c r="AX454" s="549"/>
      <c r="AY454" s="549"/>
      <c r="BA454" s="213"/>
      <c r="BB454" s="287"/>
      <c r="BC454" s="213"/>
      <c r="BD454" s="213"/>
      <c r="BE454" s="213"/>
      <c r="BF454" s="213"/>
      <c r="BG454" s="213"/>
      <c r="BH454" s="213"/>
      <c r="BI454" s="213"/>
      <c r="BJ454" s="213"/>
      <c r="BK454" s="213"/>
      <c r="BL454" s="213"/>
      <c r="BM454" s="213"/>
      <c r="BN454" s="213"/>
      <c r="BO454" s="213"/>
      <c r="BP454" s="213"/>
      <c r="BQ454" s="213"/>
    </row>
    <row r="455" s="398" customFormat="true" ht="25.15" customHeight="true" x14ac:dyDescent="0.2">
      <c r="B455" s="1702"/>
      <c r="C455" s="1802"/>
      <c r="D455" s="1801"/>
      <c r="E455" s="471"/>
      <c r="F455" s="455"/>
      <c r="G455" s="455"/>
      <c r="H455" s="1802"/>
      <c r="I455" s="1801"/>
      <c r="J455" s="456" t="s">
        <v>251</v>
      </c>
      <c r="K455" s="455"/>
      <c r="L455" s="455"/>
      <c r="M455" s="1802"/>
      <c r="N455" s="1801"/>
      <c r="O455" s="471"/>
      <c r="P455" s="455"/>
      <c r="Q455" s="455"/>
      <c r="R455" s="549"/>
      <c r="S455" s="549"/>
      <c r="T455" s="549"/>
      <c r="U455" s="549"/>
      <c r="V455" s="549"/>
      <c r="W455" s="549"/>
      <c r="X455" s="549"/>
      <c r="Y455" s="549"/>
      <c r="Z455" s="549"/>
      <c r="AA455" s="549"/>
      <c r="AB455" s="549"/>
      <c r="AC455" s="549"/>
      <c r="AD455" s="549"/>
      <c r="AE455" s="549"/>
      <c r="AF455" s="549"/>
      <c r="AG455" s="549"/>
      <c r="AH455" s="549"/>
      <c r="AI455" s="549"/>
      <c r="AJ455" s="549"/>
      <c r="AK455" s="549"/>
      <c r="AL455" s="549"/>
      <c r="AM455" s="549"/>
      <c r="AN455" s="549"/>
      <c r="AO455" s="549"/>
      <c r="AP455" s="549"/>
      <c r="AQ455" s="549"/>
      <c r="AR455" s="549"/>
      <c r="AS455" s="549"/>
      <c r="AT455" s="549"/>
      <c r="AU455" s="549"/>
      <c r="AV455" s="549"/>
      <c r="AW455" s="549"/>
      <c r="AX455" s="549"/>
      <c r="AY455" s="549"/>
      <c r="BA455" s="213"/>
      <c r="BB455" s="287"/>
      <c r="BC455" s="213"/>
      <c r="BD455" s="213"/>
      <c r="BE455" s="213"/>
      <c r="BF455" s="213"/>
      <c r="BG455" s="213"/>
      <c r="BH455" s="213"/>
      <c r="BI455" s="213"/>
      <c r="BJ455" s="213"/>
      <c r="BK455" s="213"/>
      <c r="BL455" s="213"/>
      <c r="BM455" s="213"/>
      <c r="BN455" s="213"/>
      <c r="BO455" s="213"/>
      <c r="BP455" s="213"/>
      <c r="BQ455" s="213"/>
    </row>
    <row r="456" s="398" customFormat="true" ht="25.15" customHeight="true" x14ac:dyDescent="0.2">
      <c r="B456" s="1702"/>
      <c r="C456" s="1802"/>
      <c r="D456" s="1801"/>
      <c r="E456" s="471"/>
      <c r="F456" s="455"/>
      <c r="G456" s="455"/>
      <c r="H456" s="1802" t="s">
        <v>215</v>
      </c>
      <c r="I456" s="1801"/>
      <c r="J456" s="473">
        <v>7.9744812376215488E-2</v>
      </c>
      <c r="K456" s="455"/>
      <c r="L456" s="455"/>
      <c r="M456" s="1802"/>
      <c r="N456" s="1801"/>
      <c r="O456" s="471"/>
      <c r="P456" s="455"/>
      <c r="Q456" s="455"/>
      <c r="R456" s="549"/>
      <c r="S456" s="549"/>
      <c r="T456" s="549"/>
      <c r="U456" s="549"/>
      <c r="V456" s="549"/>
      <c r="W456" s="549"/>
      <c r="X456" s="549"/>
      <c r="Y456" s="549"/>
      <c r="Z456" s="549"/>
      <c r="AA456" s="549"/>
      <c r="AB456" s="549"/>
      <c r="AC456" s="549"/>
      <c r="AD456" s="549"/>
      <c r="AE456" s="549"/>
      <c r="AF456" s="549"/>
      <c r="AG456" s="549"/>
      <c r="AH456" s="549"/>
      <c r="AI456" s="549"/>
      <c r="AJ456" s="549"/>
      <c r="AK456" s="549"/>
      <c r="AL456" s="549"/>
      <c r="AM456" s="549"/>
      <c r="AN456" s="549"/>
      <c r="AO456" s="549"/>
      <c r="AP456" s="549"/>
      <c r="AQ456" s="549"/>
      <c r="AR456" s="549"/>
      <c r="AS456" s="549"/>
      <c r="AT456" s="549"/>
      <c r="AU456" s="549"/>
      <c r="AV456" s="549"/>
      <c r="AW456" s="549"/>
      <c r="AX456" s="549"/>
      <c r="AY456" s="549"/>
      <c r="BA456" s="213"/>
      <c r="BB456" s="287"/>
      <c r="BC456" s="213"/>
      <c r="BD456" s="213"/>
      <c r="BE456" s="213"/>
      <c r="BF456" s="213"/>
      <c r="BG456" s="213"/>
      <c r="BH456" s="213"/>
      <c r="BI456" s="213"/>
      <c r="BJ456" s="213"/>
      <c r="BK456" s="213"/>
      <c r="BL456" s="213"/>
      <c r="BM456" s="213"/>
      <c r="BN456" s="213"/>
      <c r="BO456" s="213"/>
      <c r="BP456" s="213"/>
      <c r="BQ456" s="213"/>
    </row>
    <row r="457" s="398" customFormat="true" ht="25.15" customHeight="true" x14ac:dyDescent="0.2">
      <c r="B457" s="1702"/>
      <c r="C457" s="1802"/>
      <c r="D457" s="1801"/>
      <c r="E457" s="455"/>
      <c r="F457" s="455"/>
      <c r="G457" s="455"/>
      <c r="H457" s="1802" t="s">
        <v>208</v>
      </c>
      <c r="I457" s="1801"/>
      <c r="J457" s="476">
        <v>0.12569256689510172</v>
      </c>
      <c r="K457" s="455"/>
      <c r="L457" s="455"/>
      <c r="M457" s="1802"/>
      <c r="N457" s="1801"/>
      <c r="O457" s="455"/>
      <c r="P457" s="455"/>
      <c r="Q457" s="455"/>
      <c r="R457" s="549"/>
      <c r="S457" s="549"/>
      <c r="T457" s="549"/>
      <c r="U457" s="549"/>
      <c r="V457" s="549"/>
      <c r="W457" s="549"/>
      <c r="X457" s="549"/>
      <c r="Y457" s="549"/>
      <c r="Z457" s="549"/>
      <c r="AA457" s="549"/>
      <c r="AB457" s="549"/>
      <c r="AC457" s="549"/>
      <c r="AD457" s="549"/>
      <c r="AE457" s="549"/>
      <c r="AF457" s="549"/>
      <c r="AG457" s="549"/>
      <c r="AH457" s="549"/>
      <c r="AI457" s="549"/>
      <c r="AJ457" s="549"/>
      <c r="AK457" s="549"/>
      <c r="AL457" s="549"/>
      <c r="AM457" s="549"/>
      <c r="AN457" s="549"/>
      <c r="AO457" s="549"/>
      <c r="AP457" s="549"/>
      <c r="AQ457" s="549"/>
      <c r="AR457" s="549"/>
      <c r="AS457" s="549"/>
      <c r="AT457" s="549"/>
      <c r="AU457" s="549"/>
      <c r="AV457" s="549"/>
      <c r="AW457" s="549"/>
      <c r="AX457" s="549"/>
      <c r="AY457" s="549"/>
      <c r="BA457" s="213"/>
      <c r="BB457" s="287"/>
      <c r="BC457" s="213"/>
      <c r="BD457" s="213"/>
      <c r="BE457" s="213"/>
      <c r="BF457" s="213"/>
      <c r="BG457" s="213"/>
      <c r="BH457" s="213"/>
      <c r="BI457" s="213"/>
      <c r="BJ457" s="213"/>
      <c r="BK457" s="213"/>
      <c r="BL457" s="213"/>
      <c r="BM457" s="213"/>
      <c r="BN457" s="213"/>
      <c r="BO457" s="213"/>
      <c r="BP457" s="213"/>
      <c r="BQ457" s="213"/>
    </row>
    <row r="458" s="398" customFormat="true" ht="25.15" customHeight="true" x14ac:dyDescent="0.2">
      <c r="B458" s="1702"/>
      <c r="C458" s="1802" t="s">
        <v>250</v>
      </c>
      <c r="D458" s="1801"/>
      <c r="E458" s="1801"/>
      <c r="F458" s="455"/>
      <c r="G458" s="455"/>
      <c r="H458" s="1802" t="s">
        <v>210</v>
      </c>
      <c r="I458" s="1801"/>
      <c r="J458" s="476">
        <v>2.1411373772518082E-2</v>
      </c>
      <c r="K458" s="455"/>
      <c r="L458" s="455"/>
      <c r="M458" s="1802" t="s">
        <v>250</v>
      </c>
      <c r="N458" s="1801"/>
      <c r="O458" s="1801"/>
      <c r="P458" s="455"/>
      <c r="Q458" s="455"/>
      <c r="R458" s="549"/>
      <c r="S458" s="549"/>
      <c r="T458" s="549"/>
      <c r="U458" s="549"/>
      <c r="V458" s="549"/>
      <c r="W458" s="549"/>
      <c r="X458" s="549"/>
      <c r="Y458" s="549"/>
      <c r="Z458" s="549"/>
      <c r="AA458" s="549"/>
      <c r="AB458" s="549"/>
      <c r="AC458" s="549"/>
      <c r="AD458" s="549"/>
      <c r="AE458" s="549"/>
      <c r="AF458" s="549"/>
      <c r="AG458" s="549"/>
      <c r="AH458" s="549"/>
      <c r="AI458" s="549"/>
      <c r="AJ458" s="549"/>
      <c r="AK458" s="549"/>
      <c r="AL458" s="549"/>
      <c r="AM458" s="549"/>
      <c r="AN458" s="549"/>
      <c r="AO458" s="549"/>
      <c r="AP458" s="549"/>
      <c r="AQ458" s="549"/>
      <c r="AR458" s="549"/>
      <c r="AS458" s="549"/>
      <c r="AT458" s="549"/>
      <c r="AU458" s="549"/>
      <c r="AV458" s="549"/>
      <c r="AW458" s="549"/>
      <c r="AX458" s="549"/>
      <c r="AY458" s="549"/>
      <c r="BA458" s="213"/>
      <c r="BB458" s="287"/>
      <c r="BC458" s="213"/>
      <c r="BD458" s="213"/>
      <c r="BE458" s="213"/>
      <c r="BF458" s="213"/>
      <c r="BG458" s="213"/>
      <c r="BH458" s="213"/>
      <c r="BI458" s="213"/>
      <c r="BJ458" s="213"/>
      <c r="BK458" s="213"/>
      <c r="BL458" s="213"/>
      <c r="BM458" s="213"/>
      <c r="BN458" s="213"/>
      <c r="BO458" s="213"/>
      <c r="BP458" s="213"/>
      <c r="BQ458" s="213"/>
    </row>
    <row r="459" s="398" customFormat="true" ht="25.15" customHeight="true" x14ac:dyDescent="0.2">
      <c r="B459" s="1702"/>
      <c r="C459" s="1802"/>
      <c r="D459" s="1801"/>
      <c r="E459" s="457" t="s">
        <v>251</v>
      </c>
      <c r="F459" s="455"/>
      <c r="G459" s="455"/>
      <c r="H459" s="1802" t="s">
        <v>211</v>
      </c>
      <c r="I459" s="1801"/>
      <c r="J459" s="476">
        <v>9.5428287024514044E-2</v>
      </c>
      <c r="K459" s="455"/>
      <c r="L459" s="455"/>
      <c r="M459" s="1802"/>
      <c r="N459" s="1801"/>
      <c r="O459" s="458" t="s">
        <v>251</v>
      </c>
      <c r="P459" s="455"/>
      <c r="Q459" s="455"/>
      <c r="R459" s="549"/>
      <c r="S459" s="549"/>
      <c r="T459" s="549"/>
      <c r="U459" s="549"/>
      <c r="V459" s="549"/>
      <c r="W459" s="549"/>
      <c r="X459" s="549"/>
      <c r="Y459" s="549"/>
      <c r="Z459" s="549"/>
      <c r="AA459" s="549"/>
      <c r="AB459" s="549"/>
      <c r="AC459" s="549"/>
      <c r="AD459" s="549"/>
      <c r="AE459" s="549"/>
      <c r="AF459" s="549"/>
      <c r="AG459" s="549"/>
      <c r="AH459" s="549"/>
      <c r="AI459" s="549"/>
      <c r="AJ459" s="549"/>
      <c r="AK459" s="549"/>
      <c r="AL459" s="549"/>
      <c r="AM459" s="549"/>
      <c r="AN459" s="549"/>
      <c r="AO459" s="549"/>
      <c r="AP459" s="549"/>
      <c r="AQ459" s="549"/>
      <c r="AR459" s="549"/>
      <c r="AS459" s="549"/>
      <c r="AT459" s="549"/>
      <c r="AU459" s="549"/>
      <c r="AV459" s="549"/>
      <c r="AW459" s="549"/>
      <c r="AX459" s="549"/>
      <c r="AY459" s="549"/>
      <c r="BA459" s="213"/>
      <c r="BB459" s="287"/>
      <c r="BC459" s="213"/>
      <c r="BD459" s="213"/>
      <c r="BE459" s="213"/>
      <c r="BF459" s="213"/>
      <c r="BG459" s="213"/>
      <c r="BH459" s="213"/>
      <c r="BI459" s="213"/>
      <c r="BJ459" s="213"/>
      <c r="BK459" s="213"/>
      <c r="BL459" s="213"/>
      <c r="BM459" s="213"/>
      <c r="BN459" s="213"/>
      <c r="BO459" s="213"/>
      <c r="BP459" s="213"/>
      <c r="BQ459" s="213"/>
    </row>
    <row r="460" s="398" customFormat="true" ht="25.15" customHeight="true" x14ac:dyDescent="0.2">
      <c r="B460" s="1702"/>
      <c r="C460" s="1802" t="s">
        <v>215</v>
      </c>
      <c r="D460" s="1801"/>
      <c r="E460" s="472">
        <v>0.17113737521668337</v>
      </c>
      <c r="F460" s="455"/>
      <c r="G460" s="455"/>
      <c r="H460" s="1802" t="s">
        <v>234</v>
      </c>
      <c r="I460" s="1801"/>
      <c r="J460" s="476">
        <v>1.0780306702198132E-3</v>
      </c>
      <c r="K460" s="455"/>
      <c r="L460" s="455"/>
      <c r="M460" s="1802" t="s">
        <v>215</v>
      </c>
      <c r="N460" s="1801"/>
      <c r="O460" s="474">
        <v>0.21971319866287389</v>
      </c>
      <c r="P460" s="455"/>
      <c r="Q460" s="455"/>
      <c r="R460" s="549"/>
      <c r="S460" s="549"/>
      <c r="T460" s="549"/>
      <c r="U460" s="549"/>
      <c r="V460" s="549"/>
      <c r="W460" s="549"/>
      <c r="X460" s="549"/>
      <c r="Y460" s="549"/>
      <c r="Z460" s="549"/>
      <c r="AA460" s="549"/>
      <c r="AB460" s="549"/>
      <c r="AC460" s="549"/>
      <c r="AD460" s="549"/>
      <c r="AE460" s="549"/>
      <c r="AF460" s="549"/>
      <c r="AG460" s="549"/>
      <c r="AH460" s="549"/>
      <c r="AI460" s="549"/>
      <c r="AJ460" s="549"/>
      <c r="AK460" s="549"/>
      <c r="AL460" s="549"/>
      <c r="AM460" s="549"/>
      <c r="AN460" s="549"/>
      <c r="AO460" s="549"/>
      <c r="AP460" s="549"/>
      <c r="AQ460" s="549"/>
      <c r="AR460" s="549"/>
      <c r="AS460" s="549"/>
      <c r="AT460" s="549"/>
      <c r="AU460" s="549"/>
      <c r="AV460" s="549"/>
      <c r="AW460" s="549"/>
      <c r="AX460" s="549"/>
      <c r="AY460" s="549"/>
      <c r="BA460" s="213"/>
      <c r="BB460" s="287"/>
      <c r="BC460" s="213"/>
      <c r="BD460" s="213"/>
      <c r="BE460" s="213"/>
      <c r="BF460" s="213"/>
      <c r="BG460" s="213"/>
      <c r="BH460" s="213"/>
      <c r="BI460" s="213"/>
      <c r="BJ460" s="213"/>
      <c r="BK460" s="213"/>
      <c r="BL460" s="213"/>
      <c r="BM460" s="213"/>
      <c r="BN460" s="213"/>
      <c r="BO460" s="213"/>
      <c r="BP460" s="213"/>
      <c r="BQ460" s="213"/>
    </row>
    <row r="461" s="398" customFormat="true" ht="25.15" customHeight="true" x14ac:dyDescent="0.2">
      <c r="B461" s="1702"/>
      <c r="C461" s="1802" t="s">
        <v>208</v>
      </c>
      <c r="D461" s="1801"/>
      <c r="E461" s="475">
        <v>0.25249692152902392</v>
      </c>
      <c r="F461" s="455"/>
      <c r="G461" s="455"/>
      <c r="H461" s="1802" t="s">
        <v>245</v>
      </c>
      <c r="I461" s="1801"/>
      <c r="J461" s="476">
        <v>2.2949704350890532E-3</v>
      </c>
      <c r="K461" s="455"/>
      <c r="L461" s="455"/>
      <c r="M461" s="1802" t="s">
        <v>208</v>
      </c>
      <c r="N461" s="1801"/>
      <c r="O461" s="477">
        <v>0.26547424879140469</v>
      </c>
      <c r="P461" s="455"/>
      <c r="Q461" s="455"/>
      <c r="R461" s="549"/>
      <c r="S461" s="549"/>
      <c r="T461" s="549"/>
      <c r="U461" s="549"/>
      <c r="V461" s="549"/>
      <c r="W461" s="549"/>
      <c r="X461" s="549"/>
      <c r="Y461" s="549"/>
      <c r="Z461" s="549"/>
      <c r="AA461" s="549"/>
      <c r="AB461" s="549"/>
      <c r="AC461" s="549"/>
      <c r="AD461" s="549"/>
      <c r="AE461" s="549"/>
      <c r="AF461" s="549"/>
      <c r="AG461" s="549"/>
      <c r="AH461" s="549"/>
      <c r="AI461" s="549"/>
      <c r="AJ461" s="549"/>
      <c r="AK461" s="549"/>
      <c r="AL461" s="549"/>
      <c r="AM461" s="549"/>
      <c r="AN461" s="549"/>
      <c r="AO461" s="549"/>
      <c r="AP461" s="549"/>
      <c r="AQ461" s="549"/>
      <c r="AR461" s="549"/>
      <c r="AS461" s="549"/>
      <c r="AT461" s="549"/>
      <c r="AU461" s="549"/>
      <c r="AV461" s="549"/>
      <c r="AW461" s="549"/>
      <c r="AX461" s="549"/>
      <c r="AY461" s="549"/>
      <c r="BA461" s="213"/>
      <c r="BB461" s="287"/>
      <c r="BC461" s="213"/>
      <c r="BD461" s="213"/>
      <c r="BE461" s="213"/>
      <c r="BF461" s="213"/>
      <c r="BG461" s="213"/>
      <c r="BH461" s="213"/>
      <c r="BI461" s="213"/>
      <c r="BJ461" s="213"/>
      <c r="BK461" s="213"/>
      <c r="BL461" s="213"/>
      <c r="BM461" s="213"/>
      <c r="BN461" s="213"/>
      <c r="BO461" s="213"/>
      <c r="BP461" s="213"/>
      <c r="BQ461" s="213"/>
    </row>
    <row r="462" s="398" customFormat="true" ht="25.15" customHeight="true" x14ac:dyDescent="0.2">
      <c r="B462" s="1702"/>
      <c r="C462" s="1802" t="s">
        <v>210</v>
      </c>
      <c r="D462" s="1801"/>
      <c r="E462" s="475">
        <v>0.14753214623141983</v>
      </c>
      <c r="F462" s="455"/>
      <c r="G462" s="455"/>
      <c r="H462" s="1802" t="s">
        <v>231</v>
      </c>
      <c r="I462" s="1801"/>
      <c r="J462" s="476">
        <v>9.5428706238513076E-3</v>
      </c>
      <c r="K462" s="455"/>
      <c r="L462" s="455"/>
      <c r="M462" s="1802" t="s">
        <v>210</v>
      </c>
      <c r="N462" s="1801"/>
      <c r="O462" s="477">
        <v>0.26037518038466634</v>
      </c>
      <c r="P462" s="455"/>
      <c r="Q462" s="455"/>
      <c r="R462" s="549"/>
      <c r="S462" s="549"/>
      <c r="T462" s="549"/>
      <c r="U462" s="549"/>
      <c r="V462" s="549"/>
      <c r="W462" s="549"/>
      <c r="X462" s="549"/>
      <c r="Y462" s="549"/>
      <c r="Z462" s="549"/>
      <c r="AA462" s="549"/>
      <c r="AB462" s="549"/>
      <c r="AC462" s="549"/>
      <c r="AD462" s="549"/>
      <c r="AE462" s="549"/>
      <c r="AF462" s="549"/>
      <c r="AG462" s="549"/>
      <c r="AH462" s="549"/>
      <c r="AI462" s="549"/>
      <c r="AJ462" s="549"/>
      <c r="AK462" s="549"/>
      <c r="AL462" s="549"/>
      <c r="AM462" s="549"/>
      <c r="AN462" s="549"/>
      <c r="AO462" s="549"/>
      <c r="AP462" s="549"/>
      <c r="AQ462" s="549"/>
      <c r="AR462" s="549"/>
      <c r="AS462" s="549"/>
      <c r="AT462" s="549"/>
      <c r="AU462" s="549"/>
      <c r="AV462" s="549"/>
      <c r="AW462" s="549"/>
      <c r="AX462" s="549"/>
      <c r="AY462" s="549"/>
      <c r="BA462" s="213"/>
      <c r="BB462" s="287"/>
      <c r="BC462" s="213"/>
      <c r="BD462" s="213"/>
      <c r="BE462" s="213"/>
      <c r="BF462" s="213"/>
      <c r="BG462" s="213"/>
      <c r="BH462" s="213"/>
      <c r="BI462" s="213"/>
      <c r="BJ462" s="213"/>
      <c r="BK462" s="213"/>
      <c r="BL462" s="213"/>
      <c r="BM462" s="213"/>
      <c r="BN462" s="213"/>
      <c r="BO462" s="213"/>
      <c r="BP462" s="213"/>
      <c r="BQ462" s="213"/>
    </row>
    <row r="463" s="398" customFormat="true" ht="25.15" customHeight="true" x14ac:dyDescent="0.2">
      <c r="B463" s="1702"/>
      <c r="C463" s="1802" t="s">
        <v>211</v>
      </c>
      <c r="D463" s="1801"/>
      <c r="E463" s="475">
        <v>0.25553296129070341</v>
      </c>
      <c r="F463" s="455"/>
      <c r="G463" s="455"/>
      <c r="H463" s="1802" t="s">
        <v>225</v>
      </c>
      <c r="I463" s="1801"/>
      <c r="J463" s="476">
        <v>5.2852644449283961E-2</v>
      </c>
      <c r="K463" s="455"/>
      <c r="L463" s="455"/>
      <c r="M463" s="1802" t="s">
        <v>211</v>
      </c>
      <c r="N463" s="1801"/>
      <c r="O463" s="477">
        <v>0.25922225275088606</v>
      </c>
      <c r="P463" s="455"/>
      <c r="Q463" s="455"/>
      <c r="R463" s="549"/>
      <c r="S463" s="549"/>
      <c r="T463" s="549"/>
      <c r="U463" s="549"/>
      <c r="V463" s="549"/>
      <c r="W463" s="549"/>
      <c r="X463" s="549"/>
      <c r="Y463" s="549"/>
      <c r="Z463" s="549"/>
      <c r="AA463" s="549"/>
      <c r="AB463" s="549"/>
      <c r="AC463" s="549"/>
      <c r="AD463" s="549"/>
      <c r="AE463" s="549"/>
      <c r="AF463" s="549"/>
      <c r="AG463" s="549"/>
      <c r="AH463" s="549"/>
      <c r="AI463" s="549"/>
      <c r="AJ463" s="549"/>
      <c r="AK463" s="549"/>
      <c r="AL463" s="549"/>
      <c r="AM463" s="549"/>
      <c r="AN463" s="549"/>
      <c r="AO463" s="549"/>
      <c r="AP463" s="549"/>
      <c r="AQ463" s="549"/>
      <c r="AR463" s="549"/>
      <c r="AS463" s="549"/>
      <c r="AT463" s="549"/>
      <c r="AU463" s="549"/>
      <c r="AV463" s="549"/>
      <c r="AW463" s="549"/>
      <c r="AX463" s="549"/>
      <c r="AY463" s="549"/>
      <c r="BA463" s="213"/>
      <c r="BB463" s="287"/>
      <c r="BC463" s="213"/>
      <c r="BD463" s="213"/>
      <c r="BE463" s="213"/>
      <c r="BF463" s="213"/>
      <c r="BG463" s="213"/>
      <c r="BH463" s="213"/>
      <c r="BI463" s="213"/>
      <c r="BJ463" s="213"/>
      <c r="BK463" s="213"/>
      <c r="BL463" s="213"/>
      <c r="BM463" s="213"/>
      <c r="BN463" s="213"/>
      <c r="BO463" s="213"/>
      <c r="BP463" s="213"/>
      <c r="BQ463" s="213"/>
    </row>
    <row r="464" s="398" customFormat="true" ht="25.15" customHeight="true" x14ac:dyDescent="0.2">
      <c r="B464" s="1702"/>
      <c r="C464" s="1802" t="s">
        <v>234</v>
      </c>
      <c r="D464" s="1801"/>
      <c r="E464" s="475">
        <v>2.7814052781590204E-3</v>
      </c>
      <c r="F464" s="455"/>
      <c r="G464" s="455"/>
      <c r="H464" s="1802" t="s">
        <v>198</v>
      </c>
      <c r="I464" s="1801"/>
      <c r="J464" s="476">
        <v>0.34164768558296438</v>
      </c>
      <c r="K464" s="455"/>
      <c r="L464" s="455"/>
      <c r="M464" s="1802" t="s">
        <v>234</v>
      </c>
      <c r="N464" s="1801"/>
      <c r="O464" s="477">
        <v>9.9424719563786252E-3</v>
      </c>
      <c r="P464" s="455"/>
      <c r="Q464" s="455"/>
      <c r="R464" s="549"/>
      <c r="S464" s="549"/>
      <c r="T464" s="549"/>
      <c r="U464" s="549"/>
      <c r="V464" s="549"/>
      <c r="W464" s="549"/>
      <c r="X464" s="549"/>
      <c r="Y464" s="549"/>
      <c r="Z464" s="549"/>
      <c r="AA464" s="549"/>
      <c r="AB464" s="549"/>
      <c r="AC464" s="549"/>
      <c r="AD464" s="549"/>
      <c r="AE464" s="549"/>
      <c r="AF464" s="549"/>
      <c r="AG464" s="549"/>
      <c r="AH464" s="549"/>
      <c r="AI464" s="549"/>
      <c r="AJ464" s="549"/>
      <c r="AK464" s="549"/>
      <c r="AL464" s="549"/>
      <c r="AM464" s="549"/>
      <c r="AN464" s="549"/>
      <c r="AO464" s="549"/>
      <c r="AP464" s="549"/>
      <c r="AQ464" s="549"/>
      <c r="AR464" s="549"/>
      <c r="AS464" s="549"/>
      <c r="AT464" s="549"/>
      <c r="AU464" s="549"/>
      <c r="AV464" s="549"/>
      <c r="AW464" s="549"/>
      <c r="AX464" s="549"/>
      <c r="AY464" s="549"/>
      <c r="BA464" s="213"/>
      <c r="BB464" s="287"/>
      <c r="BC464" s="213"/>
      <c r="BD464" s="213"/>
      <c r="BE464" s="213"/>
      <c r="BF464" s="213"/>
      <c r="BG464" s="213"/>
      <c r="BH464" s="213"/>
      <c r="BI464" s="213"/>
      <c r="BJ464" s="213"/>
      <c r="BK464" s="213"/>
      <c r="BL464" s="213"/>
      <c r="BM464" s="213"/>
      <c r="BN464" s="213"/>
      <c r="BO464" s="213"/>
      <c r="BP464" s="213"/>
      <c r="BQ464" s="213"/>
    </row>
    <row r="465" s="398" customFormat="true" ht="25.15" customHeight="true" x14ac:dyDescent="0.2">
      <c r="B465" s="1702"/>
      <c r="C465" s="1802" t="s">
        <v>245</v>
      </c>
      <c r="D465" s="1801"/>
      <c r="E465" s="475">
        <v>1.2812889532327779E-3</v>
      </c>
      <c r="F465" s="455"/>
      <c r="G465" s="455"/>
      <c r="H465" s="1802" t="s">
        <v>219</v>
      </c>
      <c r="I465" s="1801"/>
      <c r="J465" s="476">
        <v>0.11001256099024521</v>
      </c>
      <c r="K465" s="455"/>
      <c r="L465" s="455"/>
      <c r="M465" s="1802" t="s">
        <v>245</v>
      </c>
      <c r="N465" s="1801"/>
      <c r="O465" s="477">
        <v>3.1598587221765728E-4</v>
      </c>
      <c r="P465" s="455"/>
      <c r="Q465" s="455"/>
      <c r="R465" s="549"/>
      <c r="S465" s="549"/>
      <c r="T465" s="549"/>
      <c r="U465" s="549"/>
      <c r="V465" s="549"/>
      <c r="W465" s="549"/>
      <c r="X465" s="549"/>
      <c r="Y465" s="549"/>
      <c r="Z465" s="549"/>
      <c r="AA465" s="549"/>
      <c r="AB465" s="549"/>
      <c r="AC465" s="549"/>
      <c r="AD465" s="549"/>
      <c r="AE465" s="549"/>
      <c r="AF465" s="549"/>
      <c r="AG465" s="549"/>
      <c r="AH465" s="549"/>
      <c r="AI465" s="549"/>
      <c r="AJ465" s="549"/>
      <c r="AK465" s="549"/>
      <c r="AL465" s="549"/>
      <c r="AM465" s="549"/>
      <c r="AN465" s="549"/>
      <c r="AO465" s="549"/>
      <c r="AP465" s="549"/>
      <c r="AQ465" s="549"/>
      <c r="AR465" s="549"/>
      <c r="AS465" s="549"/>
      <c r="AT465" s="549"/>
      <c r="AU465" s="549"/>
      <c r="AV465" s="549"/>
      <c r="AW465" s="549"/>
      <c r="AX465" s="549"/>
      <c r="AY465" s="549"/>
      <c r="BA465" s="213"/>
      <c r="BB465" s="287"/>
      <c r="BC465" s="213"/>
      <c r="BD465" s="213"/>
      <c r="BE465" s="213"/>
      <c r="BF465" s="213"/>
      <c r="BG465" s="213"/>
      <c r="BH465" s="213"/>
      <c r="BI465" s="213"/>
      <c r="BJ465" s="213"/>
      <c r="BK465" s="213"/>
      <c r="BL465" s="213"/>
      <c r="BM465" s="213"/>
      <c r="BN465" s="213"/>
      <c r="BO465" s="213"/>
      <c r="BP465" s="213"/>
      <c r="BQ465" s="213"/>
    </row>
    <row r="466" s="398" customFormat="true" ht="25.15" customHeight="true" x14ac:dyDescent="0.2">
      <c r="B466" s="1702"/>
      <c r="C466" s="1802" t="s">
        <v>231</v>
      </c>
      <c r="D466" s="1801"/>
      <c r="E466" s="475">
        <v>1.7775029229857041E-2</v>
      </c>
      <c r="F466" s="455"/>
      <c r="G466" s="455"/>
      <c r="H466" s="1802" t="s">
        <v>229</v>
      </c>
      <c r="I466" s="1801"/>
      <c r="J466" s="476">
        <v>3.5896557341271514E-2</v>
      </c>
      <c r="K466" s="455"/>
      <c r="L466" s="455"/>
      <c r="M466" s="1802" t="s">
        <v>231</v>
      </c>
      <c r="N466" s="1801"/>
      <c r="O466" s="477">
        <v>1.0375304181000113E-2</v>
      </c>
      <c r="P466" s="455"/>
      <c r="Q466" s="455"/>
      <c r="R466" s="549"/>
      <c r="S466" s="549"/>
      <c r="T466" s="549"/>
      <c r="U466" s="549"/>
      <c r="V466" s="549"/>
      <c r="W466" s="549"/>
      <c r="X466" s="549"/>
      <c r="Y466" s="549"/>
      <c r="Z466" s="549"/>
      <c r="AA466" s="549"/>
      <c r="AB466" s="549"/>
      <c r="AC466" s="549"/>
      <c r="AD466" s="549"/>
      <c r="AE466" s="549"/>
      <c r="AF466" s="549"/>
      <c r="AG466" s="549"/>
      <c r="AH466" s="549"/>
      <c r="AI466" s="549"/>
      <c r="AJ466" s="549"/>
      <c r="AK466" s="549"/>
      <c r="AL466" s="549"/>
      <c r="AM466" s="549"/>
      <c r="AN466" s="549"/>
      <c r="AO466" s="549"/>
      <c r="AP466" s="549"/>
      <c r="AQ466" s="549"/>
      <c r="AR466" s="549"/>
      <c r="AS466" s="549"/>
      <c r="AT466" s="549"/>
      <c r="AU466" s="549"/>
      <c r="AV466" s="549"/>
      <c r="AW466" s="549"/>
      <c r="AX466" s="549"/>
      <c r="AY466" s="549"/>
      <c r="BA466" s="213"/>
      <c r="BB466" s="287"/>
      <c r="BC466" s="213"/>
      <c r="BD466" s="213"/>
      <c r="BE466" s="213"/>
      <c r="BF466" s="213"/>
      <c r="BG466" s="213"/>
      <c r="BH466" s="213"/>
      <c r="BI466" s="213"/>
      <c r="BJ466" s="213"/>
      <c r="BK466" s="213"/>
      <c r="BL466" s="213"/>
      <c r="BM466" s="213"/>
      <c r="BN466" s="213"/>
      <c r="BO466" s="213"/>
      <c r="BP466" s="213"/>
      <c r="BQ466" s="213"/>
    </row>
    <row r="467" s="398" customFormat="true" ht="25.15" customHeight="true" x14ac:dyDescent="0.2">
      <c r="B467" s="1702"/>
      <c r="C467" s="1802" t="s">
        <v>225</v>
      </c>
      <c r="D467" s="1801"/>
      <c r="E467" s="475">
        <v>7.2557303595515025E-3</v>
      </c>
      <c r="F467" s="455"/>
      <c r="G467" s="455"/>
      <c r="H467" s="1802" t="s">
        <v>205</v>
      </c>
      <c r="I467" s="1801"/>
      <c r="J467" s="476">
        <v>8.0251678801044085E-2</v>
      </c>
      <c r="K467" s="455"/>
      <c r="L467" s="455"/>
      <c r="M467" s="1802" t="s">
        <v>225</v>
      </c>
      <c r="N467" s="1801"/>
      <c r="O467" s="477">
        <v>1.1259717619894285E-3</v>
      </c>
      <c r="P467" s="455"/>
      <c r="Q467" s="455"/>
      <c r="R467" s="549"/>
      <c r="S467" s="549"/>
      <c r="T467" s="549"/>
      <c r="U467" s="549"/>
      <c r="V467" s="549"/>
      <c r="W467" s="549"/>
      <c r="X467" s="549"/>
      <c r="Y467" s="549"/>
      <c r="Z467" s="549"/>
      <c r="AA467" s="549"/>
      <c r="AB467" s="549"/>
      <c r="AC467" s="549"/>
      <c r="AD467" s="549"/>
      <c r="AE467" s="549"/>
      <c r="AF467" s="549"/>
      <c r="AG467" s="549"/>
      <c r="AH467" s="549"/>
      <c r="AI467" s="549"/>
      <c r="AJ467" s="549"/>
      <c r="AK467" s="549"/>
      <c r="AL467" s="549"/>
      <c r="AM467" s="549"/>
      <c r="AN467" s="549"/>
      <c r="AO467" s="549"/>
      <c r="AP467" s="549"/>
      <c r="AQ467" s="549"/>
      <c r="AR467" s="549"/>
      <c r="AS467" s="549"/>
      <c r="AT467" s="549"/>
      <c r="AU467" s="549"/>
      <c r="AV467" s="549"/>
      <c r="AW467" s="549"/>
      <c r="AX467" s="549"/>
      <c r="AY467" s="549"/>
      <c r="BA467" s="213"/>
      <c r="BB467" s="287"/>
      <c r="BC467" s="213"/>
      <c r="BD467" s="213"/>
      <c r="BE467" s="213"/>
      <c r="BF467" s="213"/>
      <c r="BG467" s="213"/>
      <c r="BH467" s="213"/>
      <c r="BI467" s="213"/>
      <c r="BJ467" s="213"/>
      <c r="BK467" s="213"/>
      <c r="BL467" s="213"/>
      <c r="BM467" s="213"/>
      <c r="BN467" s="213"/>
      <c r="BO467" s="213"/>
      <c r="BP467" s="213"/>
      <c r="BQ467" s="213"/>
    </row>
    <row r="468" s="398" customFormat="true" ht="25.15" customHeight="true" x14ac:dyDescent="0.2">
      <c r="B468" s="1702"/>
      <c r="C468" s="1802" t="s">
        <v>198</v>
      </c>
      <c r="D468" s="1801"/>
      <c r="E468" s="475">
        <v>0.5249755661298583</v>
      </c>
      <c r="F468" s="455"/>
      <c r="G468" s="455"/>
      <c r="H468" s="1802" t="s">
        <v>216</v>
      </c>
      <c r="I468" s="1801"/>
      <c r="J468" s="476">
        <v>9.0542717240627429E-2</v>
      </c>
      <c r="K468" s="455"/>
      <c r="L468" s="455"/>
      <c r="M468" s="1802" t="s">
        <v>198</v>
      </c>
      <c r="N468" s="1801"/>
      <c r="O468" s="477">
        <v>0.55450168941296119</v>
      </c>
      <c r="P468" s="455"/>
      <c r="Q468" s="455"/>
      <c r="R468" s="549"/>
      <c r="S468" s="549"/>
      <c r="T468" s="549"/>
      <c r="U468" s="549"/>
      <c r="V468" s="549"/>
      <c r="W468" s="549"/>
      <c r="X468" s="549"/>
      <c r="Y468" s="549"/>
      <c r="Z468" s="549"/>
      <c r="AA468" s="549"/>
      <c r="AB468" s="549"/>
      <c r="AC468" s="549"/>
      <c r="AD468" s="549"/>
      <c r="AE468" s="549"/>
      <c r="AF468" s="549"/>
      <c r="AG468" s="549"/>
      <c r="AH468" s="549"/>
      <c r="AI468" s="549"/>
      <c r="AJ468" s="549"/>
      <c r="AK468" s="549"/>
      <c r="AL468" s="549"/>
      <c r="AM468" s="549"/>
      <c r="AN468" s="549"/>
      <c r="AO468" s="549"/>
      <c r="AP468" s="549"/>
      <c r="AQ468" s="549"/>
      <c r="AR468" s="549"/>
      <c r="AS468" s="549"/>
      <c r="AT468" s="549"/>
      <c r="AU468" s="549"/>
      <c r="AV468" s="549"/>
      <c r="AW468" s="549"/>
      <c r="AX468" s="549"/>
      <c r="AY468" s="549"/>
      <c r="BA468" s="213"/>
      <c r="BB468" s="287"/>
      <c r="BC468" s="213"/>
      <c r="BD468" s="213"/>
      <c r="BE468" s="213"/>
      <c r="BF468" s="213"/>
      <c r="BG468" s="213"/>
      <c r="BH468" s="213"/>
      <c r="BI468" s="213"/>
      <c r="BJ468" s="213"/>
      <c r="BK468" s="213"/>
      <c r="BL468" s="213"/>
      <c r="BM468" s="213"/>
      <c r="BN468" s="213"/>
      <c r="BO468" s="213"/>
      <c r="BP468" s="213"/>
      <c r="BQ468" s="213"/>
    </row>
    <row r="469" s="398" customFormat="true" ht="25.15" customHeight="true" x14ac:dyDescent="0.2">
      <c r="B469" s="1702"/>
      <c r="C469" s="1802" t="s">
        <v>219</v>
      </c>
      <c r="D469" s="1801"/>
      <c r="E469" s="475">
        <v>0.11615619823183315</v>
      </c>
      <c r="F469" s="455"/>
      <c r="G469" s="455"/>
      <c r="H469" s="1802" t="s">
        <v>230</v>
      </c>
      <c r="I469" s="1801"/>
      <c r="J469" s="476">
        <v>8.2825714288105087E-3</v>
      </c>
      <c r="K469" s="455"/>
      <c r="L469" s="455"/>
      <c r="M469" s="1802" t="s">
        <v>219</v>
      </c>
      <c r="N469" s="1801"/>
      <c r="O469" s="477">
        <v>8.0251346215839167E-2</v>
      </c>
      <c r="P469" s="455"/>
      <c r="Q469" s="455"/>
      <c r="R469" s="549"/>
      <c r="S469" s="549"/>
      <c r="T469" s="549"/>
      <c r="U469" s="549"/>
      <c r="V469" s="549"/>
      <c r="W469" s="549"/>
      <c r="X469" s="549"/>
      <c r="Y469" s="549"/>
      <c r="Z469" s="549"/>
      <c r="AA469" s="549"/>
      <c r="AB469" s="549"/>
      <c r="AC469" s="549"/>
      <c r="AD469" s="549"/>
      <c r="AE469" s="549"/>
      <c r="AF469" s="549"/>
      <c r="AG469" s="549"/>
      <c r="AH469" s="549"/>
      <c r="AI469" s="549"/>
      <c r="AJ469" s="549"/>
      <c r="AK469" s="549"/>
      <c r="AL469" s="549"/>
      <c r="AM469" s="549"/>
      <c r="AN469" s="549"/>
      <c r="AO469" s="549"/>
      <c r="AP469" s="549"/>
      <c r="AQ469" s="549"/>
      <c r="AR469" s="549"/>
      <c r="AS469" s="549"/>
      <c r="AT469" s="549"/>
      <c r="AU469" s="549"/>
      <c r="AV469" s="549"/>
      <c r="AW469" s="549"/>
      <c r="AX469" s="549"/>
      <c r="AY469" s="549"/>
      <c r="BA469" s="213"/>
      <c r="BB469" s="287"/>
      <c r="BC469" s="213"/>
      <c r="BD469" s="213"/>
      <c r="BE469" s="213"/>
      <c r="BF469" s="213"/>
      <c r="BG469" s="213"/>
      <c r="BH469" s="213"/>
      <c r="BI469" s="213"/>
      <c r="BJ469" s="213"/>
      <c r="BK469" s="213"/>
      <c r="BL469" s="213"/>
      <c r="BM469" s="213"/>
      <c r="BN469" s="213"/>
      <c r="BO469" s="213"/>
      <c r="BP469" s="213"/>
      <c r="BQ469" s="213"/>
    </row>
    <row r="470" s="398" customFormat="true" ht="25.15" customHeight="true" x14ac:dyDescent="0.2">
      <c r="B470" s="1702"/>
      <c r="C470" s="1802" t="s">
        <v>229</v>
      </c>
      <c r="D470" s="1801"/>
      <c r="E470" s="475">
        <v>1.4043564563779023E-2</v>
      </c>
      <c r="F470" s="455"/>
      <c r="G470" s="455"/>
      <c r="H470" s="1802" t="s">
        <v>235</v>
      </c>
      <c r="I470" s="1801"/>
      <c r="J470" s="476">
        <v>1.4296276272063124E-2</v>
      </c>
      <c r="K470" s="455"/>
      <c r="L470" s="455"/>
      <c r="M470" s="1802" t="s">
        <v>229</v>
      </c>
      <c r="N470" s="1801"/>
      <c r="O470" s="477">
        <v>1.7550205280844127E-3</v>
      </c>
      <c r="P470" s="455"/>
      <c r="Q470" s="455"/>
      <c r="R470" s="549"/>
      <c r="S470" s="549"/>
      <c r="T470" s="549"/>
      <c r="U470" s="549"/>
      <c r="V470" s="549"/>
      <c r="W470" s="549"/>
      <c r="X470" s="549"/>
      <c r="Y470" s="549"/>
      <c r="Z470" s="549"/>
      <c r="AA470" s="549"/>
      <c r="AB470" s="549"/>
      <c r="AC470" s="549"/>
      <c r="AD470" s="549"/>
      <c r="AE470" s="549"/>
      <c r="AF470" s="549"/>
      <c r="AG470" s="549"/>
      <c r="AH470" s="549"/>
      <c r="AI470" s="549"/>
      <c r="AJ470" s="549"/>
      <c r="AK470" s="549"/>
      <c r="AL470" s="549"/>
      <c r="AM470" s="549"/>
      <c r="AN470" s="549"/>
      <c r="AO470" s="549"/>
      <c r="AP470" s="549"/>
      <c r="AQ470" s="549"/>
      <c r="AR470" s="549"/>
      <c r="AS470" s="549"/>
      <c r="AT470" s="549"/>
      <c r="AU470" s="549"/>
      <c r="AV470" s="549"/>
      <c r="AW470" s="549"/>
      <c r="AX470" s="549"/>
      <c r="AY470" s="549"/>
      <c r="BA470" s="213"/>
      <c r="BB470" s="287"/>
      <c r="BC470" s="213"/>
      <c r="BD470" s="213"/>
      <c r="BE470" s="213"/>
      <c r="BF470" s="213"/>
      <c r="BG470" s="213"/>
      <c r="BH470" s="213"/>
      <c r="BI470" s="213"/>
      <c r="BJ470" s="213"/>
      <c r="BK470" s="213"/>
      <c r="BL470" s="213"/>
      <c r="BM470" s="213"/>
      <c r="BN470" s="213"/>
      <c r="BO470" s="213"/>
      <c r="BP470" s="213"/>
      <c r="BQ470" s="213"/>
    </row>
    <row r="471" s="398" customFormat="true" ht="25.15" customHeight="true" x14ac:dyDescent="0.2">
      <c r="B471" s="1702"/>
      <c r="C471" s="1802" t="s">
        <v>248</v>
      </c>
      <c r="D471" s="1801"/>
      <c r="E471" s="475">
        <v>1.2378676468630127E-3</v>
      </c>
      <c r="F471" s="455"/>
      <c r="G471" s="455"/>
      <c r="H471" s="1802" t="s">
        <v>214</v>
      </c>
      <c r="I471" s="1801"/>
      <c r="J471" s="476">
        <v>0.14969862489891414</v>
      </c>
      <c r="K471" s="455"/>
      <c r="L471" s="455"/>
      <c r="M471" s="1802" t="s">
        <v>248</v>
      </c>
      <c r="N471" s="1801"/>
      <c r="O471" s="477">
        <v>6.7509704568359237E-4</v>
      </c>
      <c r="P471" s="455"/>
      <c r="Q471" s="455"/>
      <c r="R471" s="549"/>
      <c r="S471" s="549"/>
      <c r="T471" s="549"/>
      <c r="U471" s="549"/>
      <c r="V471" s="549"/>
      <c r="W471" s="549"/>
      <c r="X471" s="549"/>
      <c r="Y471" s="549"/>
      <c r="Z471" s="549"/>
      <c r="AA471" s="549"/>
      <c r="AB471" s="549"/>
      <c r="AC471" s="549"/>
      <c r="AD471" s="549"/>
      <c r="AE471" s="549"/>
      <c r="AF471" s="549"/>
      <c r="AG471" s="549"/>
      <c r="AH471" s="549"/>
      <c r="AI471" s="549"/>
      <c r="AJ471" s="549"/>
      <c r="AK471" s="549"/>
      <c r="AL471" s="549"/>
      <c r="AM471" s="549"/>
      <c r="AN471" s="549"/>
      <c r="AO471" s="549"/>
      <c r="AP471" s="549"/>
      <c r="AQ471" s="549"/>
      <c r="AR471" s="549"/>
      <c r="AS471" s="549"/>
      <c r="AT471" s="549"/>
      <c r="AU471" s="549"/>
      <c r="AV471" s="549"/>
      <c r="AW471" s="549"/>
      <c r="AX471" s="549"/>
      <c r="AY471" s="549"/>
      <c r="BA471" s="213"/>
      <c r="BB471" s="287"/>
      <c r="BC471" s="213"/>
      <c r="BD471" s="213"/>
      <c r="BE471" s="213"/>
      <c r="BF471" s="213"/>
      <c r="BG471" s="213"/>
      <c r="BH471" s="213"/>
      <c r="BI471" s="213"/>
      <c r="BJ471" s="213"/>
      <c r="BK471" s="213"/>
      <c r="BL471" s="213"/>
      <c r="BM471" s="213"/>
      <c r="BN471" s="213"/>
      <c r="BO471" s="213"/>
      <c r="BP471" s="213"/>
      <c r="BQ471" s="213"/>
    </row>
    <row r="472" s="398" customFormat="true" ht="25.15" customHeight="true" x14ac:dyDescent="0.2">
      <c r="B472" s="1702"/>
      <c r="C472" s="1802" t="s">
        <v>205</v>
      </c>
      <c r="D472" s="1801"/>
      <c r="E472" s="475">
        <v>0.31854484887457951</v>
      </c>
      <c r="F472" s="455"/>
      <c r="G472" s="455"/>
      <c r="H472" s="1802" t="s">
        <v>226</v>
      </c>
      <c r="I472" s="1801"/>
      <c r="J472" s="476">
        <v>2.7100351803777175E-2</v>
      </c>
      <c r="K472" s="455"/>
      <c r="L472" s="455"/>
      <c r="M472" s="1802" t="s">
        <v>205</v>
      </c>
      <c r="N472" s="1801"/>
      <c r="O472" s="477">
        <v>0.30627338942335003</v>
      </c>
      <c r="P472" s="455"/>
      <c r="Q472" s="455"/>
      <c r="R472" s="549"/>
      <c r="S472" s="549"/>
      <c r="T472" s="549"/>
      <c r="U472" s="549"/>
      <c r="V472" s="549"/>
      <c r="W472" s="549"/>
      <c r="X472" s="549"/>
      <c r="Y472" s="549"/>
      <c r="Z472" s="549"/>
      <c r="AA472" s="549"/>
      <c r="AB472" s="549"/>
      <c r="AC472" s="549"/>
      <c r="AD472" s="549"/>
      <c r="AE472" s="549"/>
      <c r="AF472" s="549"/>
      <c r="AG472" s="549"/>
      <c r="AH472" s="549"/>
      <c r="AI472" s="549"/>
      <c r="AJ472" s="549"/>
      <c r="AK472" s="549"/>
      <c r="AL472" s="549"/>
      <c r="AM472" s="549"/>
      <c r="AN472" s="549"/>
      <c r="AO472" s="549"/>
      <c r="AP472" s="549"/>
      <c r="AQ472" s="549"/>
      <c r="AR472" s="549"/>
      <c r="AS472" s="549"/>
      <c r="AT472" s="549"/>
      <c r="AU472" s="549"/>
      <c r="AV472" s="549"/>
      <c r="AW472" s="549"/>
      <c r="AX472" s="549"/>
      <c r="AY472" s="549"/>
      <c r="BA472" s="213"/>
      <c r="BB472" s="287"/>
      <c r="BC472" s="213"/>
      <c r="BD472" s="213"/>
      <c r="BE472" s="213"/>
      <c r="BF472" s="213"/>
      <c r="BG472" s="213"/>
      <c r="BH472" s="213"/>
      <c r="BI472" s="213"/>
      <c r="BJ472" s="213"/>
      <c r="BK472" s="213"/>
      <c r="BL472" s="213"/>
      <c r="BM472" s="213"/>
      <c r="BN472" s="213"/>
      <c r="BO472" s="213"/>
      <c r="BP472" s="213"/>
      <c r="BQ472" s="213"/>
    </row>
    <row r="473" s="398" customFormat="true" ht="25.15" customHeight="true" x14ac:dyDescent="0.2">
      <c r="B473" s="1702"/>
      <c r="C473" s="1802" t="s">
        <v>249</v>
      </c>
      <c r="D473" s="1801"/>
      <c r="E473" s="475">
        <v>6.4255540549147596E-4</v>
      </c>
      <c r="F473" s="455"/>
      <c r="G473" s="455"/>
      <c r="H473" s="1802" t="s">
        <v>227</v>
      </c>
      <c r="I473" s="1801"/>
      <c r="J473" s="476">
        <v>3.7949714512549498E-2</v>
      </c>
      <c r="K473" s="455"/>
      <c r="L473" s="455"/>
      <c r="M473" s="1802" t="s">
        <v>249</v>
      </c>
      <c r="N473" s="1801"/>
      <c r="O473" s="481">
        <v>2.7877592532647293E-6</v>
      </c>
      <c r="P473" s="455"/>
      <c r="Q473" s="455"/>
      <c r="R473" s="549"/>
      <c r="S473" s="549"/>
      <c r="T473" s="549"/>
      <c r="U473" s="549"/>
      <c r="V473" s="549"/>
      <c r="W473" s="549"/>
      <c r="X473" s="549"/>
      <c r="Y473" s="549"/>
      <c r="Z473" s="549"/>
      <c r="AA473" s="549"/>
      <c r="AB473" s="549"/>
      <c r="AC473" s="549"/>
      <c r="AD473" s="549"/>
      <c r="AE473" s="549"/>
      <c r="AF473" s="549"/>
      <c r="AG473" s="549"/>
      <c r="AH473" s="549"/>
      <c r="AI473" s="549"/>
      <c r="AJ473" s="549"/>
      <c r="AK473" s="549"/>
      <c r="AL473" s="549"/>
      <c r="AM473" s="549"/>
      <c r="AN473" s="549"/>
      <c r="AO473" s="549"/>
      <c r="AP473" s="549"/>
      <c r="AQ473" s="549"/>
      <c r="AR473" s="549"/>
      <c r="AS473" s="549"/>
      <c r="AT473" s="549"/>
      <c r="AU473" s="549"/>
      <c r="AV473" s="549"/>
      <c r="AW473" s="549"/>
      <c r="AX473" s="549"/>
      <c r="AY473" s="549"/>
      <c r="BA473" s="213"/>
      <c r="BB473" s="287"/>
      <c r="BC473" s="213"/>
      <c r="BD473" s="213"/>
      <c r="BE473" s="213"/>
      <c r="BF473" s="213"/>
      <c r="BG473" s="213"/>
      <c r="BH473" s="213"/>
      <c r="BI473" s="213"/>
      <c r="BJ473" s="213"/>
      <c r="BK473" s="213"/>
      <c r="BL473" s="213"/>
      <c r="BM473" s="213"/>
      <c r="BN473" s="213"/>
      <c r="BO473" s="213"/>
      <c r="BP473" s="213"/>
      <c r="BQ473" s="213"/>
    </row>
    <row r="474" s="398" customFormat="true" ht="25.15" customHeight="true" x14ac:dyDescent="0.2">
      <c r="B474" s="1702"/>
      <c r="C474" s="1802" t="s">
        <v>243</v>
      </c>
      <c r="D474" s="1801"/>
      <c r="E474" s="475">
        <v>1.5383855119456605E-3</v>
      </c>
      <c r="F474" s="455"/>
      <c r="G474" s="455"/>
      <c r="H474" s="1802" t="s">
        <v>228</v>
      </c>
      <c r="I474" s="1801"/>
      <c r="J474" s="476">
        <v>3.2598694829279906E-2</v>
      </c>
      <c r="K474" s="455"/>
      <c r="L474" s="455"/>
      <c r="M474" s="1802" t="s">
        <v>243</v>
      </c>
      <c r="N474" s="1801"/>
      <c r="O474" s="477">
        <v>2.0066121862366984E-3</v>
      </c>
      <c r="P474" s="455"/>
      <c r="Q474" s="455"/>
      <c r="R474" s="549"/>
      <c r="S474" s="549"/>
      <c r="T474" s="549"/>
      <c r="U474" s="549"/>
      <c r="V474" s="549"/>
      <c r="W474" s="549"/>
      <c r="X474" s="549"/>
      <c r="Y474" s="549"/>
      <c r="Z474" s="549"/>
      <c r="AA474" s="549"/>
      <c r="AB474" s="549"/>
      <c r="AC474" s="549"/>
      <c r="AD474" s="549"/>
      <c r="AE474" s="549"/>
      <c r="AF474" s="549"/>
      <c r="AG474" s="549"/>
      <c r="AH474" s="549"/>
      <c r="AI474" s="549"/>
      <c r="AJ474" s="549"/>
      <c r="AK474" s="549"/>
      <c r="AL474" s="549"/>
      <c r="AM474" s="549"/>
      <c r="AN474" s="549"/>
      <c r="AO474" s="549"/>
      <c r="AP474" s="549"/>
      <c r="AQ474" s="549"/>
      <c r="AR474" s="549"/>
      <c r="AS474" s="549"/>
      <c r="AT474" s="549"/>
      <c r="AU474" s="549"/>
      <c r="AV474" s="549"/>
      <c r="AW474" s="549"/>
      <c r="AX474" s="549"/>
      <c r="AY474" s="549"/>
      <c r="BA474" s="213"/>
      <c r="BB474" s="287"/>
      <c r="BC474" s="213"/>
      <c r="BD474" s="213"/>
      <c r="BE474" s="213"/>
      <c r="BF474" s="213"/>
      <c r="BG474" s="213"/>
      <c r="BH474" s="213"/>
      <c r="BI474" s="213"/>
      <c r="BJ474" s="213"/>
      <c r="BK474" s="213"/>
      <c r="BL474" s="213"/>
      <c r="BM474" s="213"/>
      <c r="BN474" s="213"/>
      <c r="BO474" s="213"/>
      <c r="BP474" s="213"/>
      <c r="BQ474" s="213"/>
    </row>
    <row r="475" s="398" customFormat="true" ht="25.15" customHeight="true" x14ac:dyDescent="0.2">
      <c r="B475" s="1702"/>
      <c r="C475" s="1802" t="s">
        <v>216</v>
      </c>
      <c r="D475" s="1801"/>
      <c r="E475" s="475">
        <v>0.23052525024814785</v>
      </c>
      <c r="F475" s="455"/>
      <c r="G475" s="455"/>
      <c r="H475" s="1802" t="s">
        <v>220</v>
      </c>
      <c r="I475" s="1801"/>
      <c r="J475" s="476">
        <v>0.10035507686674348</v>
      </c>
      <c r="K475" s="455"/>
      <c r="L475" s="455"/>
      <c r="M475" s="1802" t="s">
        <v>216</v>
      </c>
      <c r="N475" s="1801"/>
      <c r="O475" s="477">
        <v>0.19786690496949152</v>
      </c>
      <c r="P475" s="455"/>
      <c r="Q475" s="455"/>
      <c r="R475" s="549"/>
      <c r="S475" s="549"/>
      <c r="T475" s="549"/>
      <c r="U475" s="549"/>
      <c r="V475" s="549"/>
      <c r="W475" s="549"/>
      <c r="X475" s="549"/>
      <c r="Y475" s="549"/>
      <c r="Z475" s="549"/>
      <c r="AA475" s="549"/>
      <c r="AB475" s="549"/>
      <c r="AC475" s="549"/>
      <c r="AD475" s="549"/>
      <c r="AE475" s="549"/>
      <c r="AF475" s="549"/>
      <c r="AG475" s="549"/>
      <c r="AH475" s="549"/>
      <c r="AI475" s="549"/>
      <c r="AJ475" s="549"/>
      <c r="AK475" s="549"/>
      <c r="AL475" s="549"/>
      <c r="AM475" s="549"/>
      <c r="AN475" s="549"/>
      <c r="AO475" s="549"/>
      <c r="AP475" s="549"/>
      <c r="AQ475" s="549"/>
      <c r="AR475" s="549"/>
      <c r="AS475" s="549"/>
      <c r="AT475" s="549"/>
      <c r="AU475" s="549"/>
      <c r="AV475" s="549"/>
      <c r="AW475" s="549"/>
      <c r="AX475" s="549"/>
      <c r="AY475" s="549"/>
      <c r="BA475" s="213"/>
      <c r="BB475" s="287"/>
      <c r="BC475" s="213"/>
      <c r="BD475" s="213"/>
      <c r="BE475" s="213"/>
      <c r="BF475" s="213"/>
      <c r="BG475" s="213"/>
      <c r="BH475" s="213"/>
      <c r="BI475" s="213"/>
      <c r="BJ475" s="213"/>
      <c r="BK475" s="213"/>
      <c r="BL475" s="213"/>
      <c r="BM475" s="213"/>
      <c r="BN475" s="213"/>
      <c r="BO475" s="213"/>
      <c r="BP475" s="213"/>
      <c r="BQ475" s="213"/>
    </row>
    <row r="476" s="398" customFormat="true" ht="25.15" customHeight="true" x14ac:dyDescent="0.2">
      <c r="B476" s="1702"/>
      <c r="C476" s="1802" t="s">
        <v>230</v>
      </c>
      <c r="D476" s="1801"/>
      <c r="E476" s="475">
        <v>5.1586013804954298E-2</v>
      </c>
      <c r="F476" s="455"/>
      <c r="G476" s="455"/>
      <c r="H476" s="1802" t="s">
        <v>246</v>
      </c>
      <c r="I476" s="1801"/>
      <c r="J476" s="476">
        <v>2.0771438102727647E-3</v>
      </c>
      <c r="K476" s="455"/>
      <c r="L476" s="455"/>
      <c r="M476" s="1802" t="s">
        <v>230</v>
      </c>
      <c r="N476" s="1801"/>
      <c r="O476" s="477">
        <v>3.224677764786707E-2</v>
      </c>
      <c r="P476" s="455"/>
      <c r="Q476" s="455"/>
      <c r="R476" s="549"/>
      <c r="S476" s="549"/>
      <c r="T476" s="549"/>
      <c r="U476" s="549"/>
      <c r="V476" s="549"/>
      <c r="W476" s="549"/>
      <c r="X476" s="549"/>
      <c r="Y476" s="549"/>
      <c r="Z476" s="549"/>
      <c r="AA476" s="549"/>
      <c r="AB476" s="549"/>
      <c r="AC476" s="549"/>
      <c r="AD476" s="549"/>
      <c r="AE476" s="549"/>
      <c r="AF476" s="549"/>
      <c r="AG476" s="549"/>
      <c r="AH476" s="549"/>
      <c r="AI476" s="549"/>
      <c r="AJ476" s="549"/>
      <c r="AK476" s="549"/>
      <c r="AL476" s="549"/>
      <c r="AM476" s="549"/>
      <c r="AN476" s="549"/>
      <c r="AO476" s="549"/>
      <c r="AP476" s="549"/>
      <c r="AQ476" s="549"/>
      <c r="AR476" s="549"/>
      <c r="AS476" s="549"/>
      <c r="AT476" s="549"/>
      <c r="AU476" s="549"/>
      <c r="AV476" s="549"/>
      <c r="AW476" s="549"/>
      <c r="AX476" s="549"/>
      <c r="AY476" s="549"/>
      <c r="BA476" s="213"/>
      <c r="BB476" s="287"/>
      <c r="BC476" s="213"/>
      <c r="BD476" s="213"/>
      <c r="BE476" s="213"/>
      <c r="BF476" s="213"/>
      <c r="BG476" s="213"/>
      <c r="BH476" s="213"/>
      <c r="BI476" s="213"/>
      <c r="BJ476" s="213"/>
      <c r="BK476" s="213"/>
      <c r="BL476" s="213"/>
      <c r="BM476" s="213"/>
      <c r="BN476" s="213"/>
      <c r="BO476" s="213"/>
      <c r="BP476" s="213"/>
      <c r="BQ476" s="213"/>
    </row>
    <row r="477" s="398" customFormat="true" ht="25.15" customHeight="true" x14ac:dyDescent="0.2">
      <c r="B477" s="1702"/>
      <c r="C477" s="1802" t="s">
        <v>235</v>
      </c>
      <c r="D477" s="1801"/>
      <c r="E477" s="475">
        <v>7.4966396918279415E-3</v>
      </c>
      <c r="F477" s="455"/>
      <c r="G477" s="455"/>
      <c r="H477" s="1802" t="s">
        <v>204</v>
      </c>
      <c r="I477" s="1801"/>
      <c r="J477" s="476">
        <v>0.21094057350059386</v>
      </c>
      <c r="K477" s="455"/>
      <c r="L477" s="455"/>
      <c r="M477" s="1802" t="s">
        <v>235</v>
      </c>
      <c r="N477" s="1801"/>
      <c r="O477" s="477">
        <v>4.0742186349138707E-3</v>
      </c>
      <c r="P477" s="455"/>
      <c r="Q477" s="455"/>
      <c r="R477" s="549"/>
      <c r="S477" s="549"/>
      <c r="T477" s="549"/>
      <c r="U477" s="549"/>
      <c r="V477" s="549"/>
      <c r="W477" s="549"/>
      <c r="X477" s="549"/>
      <c r="Y477" s="549"/>
      <c r="Z477" s="549"/>
      <c r="AA477" s="549"/>
      <c r="AB477" s="549"/>
      <c r="AC477" s="549"/>
      <c r="AD477" s="549"/>
      <c r="AE477" s="549"/>
      <c r="AF477" s="549"/>
      <c r="AG477" s="549"/>
      <c r="AH477" s="549"/>
      <c r="AI477" s="549"/>
      <c r="AJ477" s="549"/>
      <c r="AK477" s="549"/>
      <c r="AL477" s="549"/>
      <c r="AM477" s="549"/>
      <c r="AN477" s="549"/>
      <c r="AO477" s="549"/>
      <c r="AP477" s="549"/>
      <c r="AQ477" s="549"/>
      <c r="AR477" s="549"/>
      <c r="AS477" s="549"/>
      <c r="AT477" s="549"/>
      <c r="AU477" s="549"/>
      <c r="AV477" s="549"/>
      <c r="AW477" s="549"/>
      <c r="AX477" s="549"/>
      <c r="AY477" s="549"/>
      <c r="BA477" s="213"/>
      <c r="BB477" s="287"/>
      <c r="BC477" s="213"/>
      <c r="BD477" s="213"/>
      <c r="BE477" s="213"/>
      <c r="BF477" s="213"/>
      <c r="BG477" s="213"/>
      <c r="BH477" s="213"/>
      <c r="BI477" s="213"/>
      <c r="BJ477" s="213"/>
      <c r="BK477" s="213"/>
      <c r="BL477" s="213"/>
      <c r="BM477" s="213"/>
      <c r="BN477" s="213"/>
      <c r="BO477" s="213"/>
      <c r="BP477" s="213"/>
      <c r="BQ477" s="213"/>
    </row>
    <row r="478" s="398" customFormat="true" ht="25.15" customHeight="true" x14ac:dyDescent="0.2">
      <c r="B478" s="1702"/>
      <c r="C478" s="1802" t="s">
        <v>214</v>
      </c>
      <c r="D478" s="1801"/>
      <c r="E478" s="475">
        <v>0.11711947016554829</v>
      </c>
      <c r="F478" s="455"/>
      <c r="G478" s="455"/>
      <c r="H478" s="1802" t="s">
        <v>233</v>
      </c>
      <c r="I478" s="1801"/>
      <c r="J478" s="476">
        <v>1.6473277086902636E-2</v>
      </c>
      <c r="K478" s="455"/>
      <c r="L478" s="455"/>
      <c r="M478" s="1802" t="s">
        <v>214</v>
      </c>
      <c r="N478" s="1801"/>
      <c r="O478" s="477">
        <v>7.7446534692806102E-2</v>
      </c>
      <c r="P478" s="455"/>
      <c r="Q478" s="455"/>
      <c r="R478" s="549"/>
      <c r="S478" s="549"/>
      <c r="T478" s="549"/>
      <c r="U478" s="549"/>
      <c r="V478" s="549"/>
      <c r="W478" s="549"/>
      <c r="X478" s="549"/>
      <c r="Y478" s="549"/>
      <c r="Z478" s="549"/>
      <c r="AA478" s="549"/>
      <c r="AB478" s="549"/>
      <c r="AC478" s="549"/>
      <c r="AD478" s="549"/>
      <c r="AE478" s="549"/>
      <c r="AF478" s="549"/>
      <c r="AG478" s="549"/>
      <c r="AH478" s="549"/>
      <c r="AI478" s="549"/>
      <c r="AJ478" s="549"/>
      <c r="AK478" s="549"/>
      <c r="AL478" s="549"/>
      <c r="AM478" s="549"/>
      <c r="AN478" s="549"/>
      <c r="AO478" s="549"/>
      <c r="AP478" s="549"/>
      <c r="AQ478" s="549"/>
      <c r="AR478" s="549"/>
      <c r="AS478" s="549"/>
      <c r="AT478" s="549"/>
      <c r="AU478" s="549"/>
      <c r="AV478" s="549"/>
      <c r="AW478" s="549"/>
      <c r="AX478" s="549"/>
      <c r="AY478" s="549"/>
      <c r="BA478" s="213"/>
      <c r="BB478" s="287"/>
      <c r="BC478" s="213"/>
      <c r="BD478" s="213"/>
      <c r="BE478" s="213"/>
      <c r="BF478" s="213"/>
      <c r="BG478" s="213"/>
      <c r="BH478" s="213"/>
      <c r="BI478" s="213"/>
      <c r="BJ478" s="213"/>
      <c r="BK478" s="213"/>
      <c r="BL478" s="213"/>
      <c r="BM478" s="213"/>
      <c r="BN478" s="213"/>
      <c r="BO478" s="213"/>
      <c r="BP478" s="213"/>
      <c r="BQ478" s="213"/>
    </row>
    <row r="479" s="398" customFormat="true" ht="25.15" customHeight="true" x14ac:dyDescent="0.2">
      <c r="B479" s="1702"/>
      <c r="C479" s="1802" t="s">
        <v>226</v>
      </c>
      <c r="D479" s="1801"/>
      <c r="E479" s="475">
        <v>8.860461410635212E-2</v>
      </c>
      <c r="F479" s="455"/>
      <c r="G479" s="455"/>
      <c r="H479" s="1802" t="s">
        <v>237</v>
      </c>
      <c r="I479" s="1801"/>
      <c r="J479" s="476">
        <v>1.3725657411933854E-2</v>
      </c>
      <c r="K479" s="455"/>
      <c r="L479" s="455"/>
      <c r="M479" s="1802" t="s">
        <v>226</v>
      </c>
      <c r="N479" s="1801"/>
      <c r="O479" s="477">
        <v>4.7180340391078296E-2</v>
      </c>
      <c r="P479" s="455"/>
      <c r="Q479" s="455"/>
      <c r="R479" s="549"/>
      <c r="S479" s="549"/>
      <c r="T479" s="549"/>
      <c r="U479" s="549"/>
      <c r="V479" s="549"/>
      <c r="W479" s="549"/>
      <c r="X479" s="549"/>
      <c r="Y479" s="549"/>
      <c r="Z479" s="549"/>
      <c r="AA479" s="549"/>
      <c r="AB479" s="549"/>
      <c r="AC479" s="549"/>
      <c r="AD479" s="549"/>
      <c r="AE479" s="549"/>
      <c r="AF479" s="549"/>
      <c r="AG479" s="549"/>
      <c r="AH479" s="549"/>
      <c r="AI479" s="549"/>
      <c r="AJ479" s="549"/>
      <c r="AK479" s="549"/>
      <c r="AL479" s="549"/>
      <c r="AM479" s="549"/>
      <c r="AN479" s="549"/>
      <c r="AO479" s="549"/>
      <c r="AP479" s="549"/>
      <c r="AQ479" s="549"/>
      <c r="AR479" s="549"/>
      <c r="AS479" s="549"/>
      <c r="AT479" s="549"/>
      <c r="AU479" s="549"/>
      <c r="AV479" s="549"/>
      <c r="AW479" s="549"/>
      <c r="AX479" s="549"/>
      <c r="AY479" s="549"/>
      <c r="BA479" s="213"/>
      <c r="BB479" s="287"/>
      <c r="BC479" s="213"/>
      <c r="BD479" s="213"/>
      <c r="BE479" s="213"/>
      <c r="BF479" s="213"/>
      <c r="BG479" s="213"/>
      <c r="BH479" s="213"/>
      <c r="BI479" s="213"/>
      <c r="BJ479" s="213"/>
      <c r="BK479" s="213"/>
      <c r="BL479" s="213"/>
      <c r="BM479" s="213"/>
      <c r="BN479" s="213"/>
      <c r="BO479" s="213"/>
      <c r="BP479" s="213"/>
      <c r="BQ479" s="213"/>
    </row>
    <row r="480" s="398" customFormat="true" ht="25.15" customHeight="true" x14ac:dyDescent="0.2">
      <c r="B480" s="1702"/>
      <c r="C480" s="1802" t="s">
        <v>227</v>
      </c>
      <c r="D480" s="1801"/>
      <c r="E480" s="475">
        <v>5.7357515632345243E-2</v>
      </c>
      <c r="F480" s="455"/>
      <c r="G480" s="455"/>
      <c r="H480" s="1802" t="s">
        <v>244</v>
      </c>
      <c r="I480" s="1801"/>
      <c r="J480" s="476">
        <v>2.8585743346491292E-3</v>
      </c>
      <c r="K480" s="455"/>
      <c r="L480" s="455"/>
      <c r="M480" s="1802" t="s">
        <v>227</v>
      </c>
      <c r="N480" s="1801"/>
      <c r="O480" s="477">
        <v>3.6499499893015167E-2</v>
      </c>
      <c r="P480" s="455"/>
      <c r="Q480" s="455"/>
      <c r="R480" s="549"/>
      <c r="S480" s="549"/>
      <c r="T480" s="549"/>
      <c r="U480" s="549"/>
      <c r="V480" s="549"/>
      <c r="W480" s="549"/>
      <c r="X480" s="549"/>
      <c r="Y480" s="549"/>
      <c r="Z480" s="549"/>
      <c r="AA480" s="549"/>
      <c r="AB480" s="549"/>
      <c r="AC480" s="549"/>
      <c r="AD480" s="549"/>
      <c r="AE480" s="549"/>
      <c r="AF480" s="549"/>
      <c r="AG480" s="549"/>
      <c r="AH480" s="549"/>
      <c r="AI480" s="549"/>
      <c r="AJ480" s="549"/>
      <c r="AK480" s="549"/>
      <c r="AL480" s="549"/>
      <c r="AM480" s="549"/>
      <c r="AN480" s="549"/>
      <c r="AO480" s="549"/>
      <c r="AP480" s="549"/>
      <c r="AQ480" s="549"/>
      <c r="AR480" s="549"/>
      <c r="AS480" s="549"/>
      <c r="AT480" s="549"/>
      <c r="AU480" s="549"/>
      <c r="AV480" s="549"/>
      <c r="AW480" s="549"/>
      <c r="AX480" s="549"/>
      <c r="AY480" s="549"/>
      <c r="BA480" s="213"/>
      <c r="BB480" s="287"/>
      <c r="BC480" s="213"/>
      <c r="BD480" s="213"/>
      <c r="BE480" s="213"/>
      <c r="BF480" s="213"/>
      <c r="BG480" s="213"/>
      <c r="BH480" s="213"/>
      <c r="BI480" s="213"/>
      <c r="BJ480" s="213"/>
      <c r="BK480" s="213"/>
      <c r="BL480" s="213"/>
      <c r="BM480" s="213"/>
      <c r="BN480" s="213"/>
      <c r="BO480" s="213"/>
      <c r="BP480" s="213"/>
      <c r="BQ480" s="213"/>
    </row>
    <row r="481" s="398" customFormat="true" ht="25.15" customHeight="true" x14ac:dyDescent="0.2">
      <c r="B481" s="1702"/>
      <c r="C481" s="1802" t="s">
        <v>228</v>
      </c>
      <c r="D481" s="1801"/>
      <c r="E481" s="475">
        <v>7.3326583776128273E-2</v>
      </c>
      <c r="F481" s="455"/>
      <c r="G481" s="455"/>
      <c r="H481" s="1802" t="s">
        <v>218</v>
      </c>
      <c r="I481" s="1801"/>
      <c r="J481" s="476">
        <v>2.8469861740874271E-2</v>
      </c>
      <c r="K481" s="455"/>
      <c r="L481" s="455"/>
      <c r="M481" s="1802" t="s">
        <v>228</v>
      </c>
      <c r="N481" s="1801"/>
      <c r="O481" s="477">
        <v>5.2867753422091442E-2</v>
      </c>
      <c r="P481" s="455"/>
      <c r="Q481" s="455"/>
      <c r="R481" s="549"/>
      <c r="S481" s="549"/>
      <c r="T481" s="549"/>
      <c r="U481" s="549"/>
      <c r="V481" s="549"/>
      <c r="W481" s="549"/>
      <c r="X481" s="549"/>
      <c r="Y481" s="549"/>
      <c r="Z481" s="549"/>
      <c r="AA481" s="549"/>
      <c r="AB481" s="549"/>
      <c r="AC481" s="549"/>
      <c r="AD481" s="549"/>
      <c r="AE481" s="549"/>
      <c r="AF481" s="549"/>
      <c r="AG481" s="549"/>
      <c r="AH481" s="549"/>
      <c r="AI481" s="549"/>
      <c r="AJ481" s="549"/>
      <c r="AK481" s="549"/>
      <c r="AL481" s="549"/>
      <c r="AM481" s="549"/>
      <c r="AN481" s="549"/>
      <c r="AO481" s="549"/>
      <c r="AP481" s="549"/>
      <c r="AQ481" s="549"/>
      <c r="AR481" s="549"/>
      <c r="AS481" s="549"/>
      <c r="AT481" s="549"/>
      <c r="AU481" s="549"/>
      <c r="AV481" s="549"/>
      <c r="AW481" s="549"/>
      <c r="AX481" s="549"/>
      <c r="AY481" s="549"/>
      <c r="BA481" s="213"/>
      <c r="BB481" s="287"/>
      <c r="BC481" s="213"/>
      <c r="BD481" s="213"/>
      <c r="BE481" s="213"/>
      <c r="BF481" s="213"/>
      <c r="BG481" s="213"/>
      <c r="BH481" s="213"/>
      <c r="BI481" s="213"/>
      <c r="BJ481" s="213"/>
      <c r="BK481" s="213"/>
      <c r="BL481" s="213"/>
      <c r="BM481" s="213"/>
      <c r="BN481" s="213"/>
      <c r="BO481" s="213"/>
      <c r="BP481" s="213"/>
      <c r="BQ481" s="213"/>
    </row>
    <row r="482" s="398" customFormat="true" ht="25.15" customHeight="true" x14ac:dyDescent="0.2">
      <c r="B482" s="1702"/>
      <c r="C482" s="1802" t="s">
        <v>220</v>
      </c>
      <c r="D482" s="1801"/>
      <c r="E482" s="475">
        <v>5.7049753237138248E-2</v>
      </c>
      <c r="F482" s="455"/>
      <c r="G482" s="455"/>
      <c r="H482" s="1802" t="s">
        <v>222</v>
      </c>
      <c r="I482" s="1801"/>
      <c r="J482" s="476">
        <v>2.2129983142307151E-2</v>
      </c>
      <c r="K482" s="455"/>
      <c r="L482" s="455"/>
      <c r="M482" s="1802" t="s">
        <v>220</v>
      </c>
      <c r="N482" s="1801"/>
      <c r="O482" s="477">
        <v>3.8650730961094726E-2</v>
      </c>
      <c r="P482" s="455"/>
      <c r="Q482" s="455"/>
      <c r="R482" s="549"/>
      <c r="S482" s="549"/>
      <c r="T482" s="549"/>
      <c r="U482" s="549"/>
      <c r="V482" s="549"/>
      <c r="W482" s="549"/>
      <c r="X482" s="549"/>
      <c r="Y482" s="549"/>
      <c r="Z482" s="549"/>
      <c r="AA482" s="549"/>
      <c r="AB482" s="549"/>
      <c r="AC482" s="549"/>
      <c r="AD482" s="549"/>
      <c r="AE482" s="549"/>
      <c r="AF482" s="549"/>
      <c r="AG482" s="549"/>
      <c r="AH482" s="549"/>
      <c r="AI482" s="549"/>
      <c r="AJ482" s="549"/>
      <c r="AK482" s="549"/>
      <c r="AL482" s="549"/>
      <c r="AM482" s="549"/>
      <c r="AN482" s="549"/>
      <c r="AO482" s="549"/>
      <c r="AP482" s="549"/>
      <c r="AQ482" s="549"/>
      <c r="AR482" s="549"/>
      <c r="AS482" s="549"/>
      <c r="AT482" s="549"/>
      <c r="AU482" s="549"/>
      <c r="AV482" s="549"/>
      <c r="AW482" s="549"/>
      <c r="AX482" s="549"/>
      <c r="AY482" s="549"/>
      <c r="BA482" s="213"/>
      <c r="BB482" s="287"/>
      <c r="BC482" s="213"/>
      <c r="BD482" s="213"/>
      <c r="BE482" s="213"/>
      <c r="BF482" s="213"/>
      <c r="BG482" s="213"/>
      <c r="BH482" s="213"/>
      <c r="BI482" s="213"/>
      <c r="BJ482" s="213"/>
      <c r="BK482" s="213"/>
      <c r="BL482" s="213"/>
      <c r="BM482" s="213"/>
      <c r="BN482" s="213"/>
      <c r="BO482" s="213"/>
      <c r="BP482" s="213"/>
      <c r="BQ482" s="213"/>
    </row>
    <row r="483" s="398" customFormat="true" ht="25.15" customHeight="true" x14ac:dyDescent="0.2">
      <c r="B483" s="1702"/>
      <c r="C483" s="1802" t="s">
        <v>246</v>
      </c>
      <c r="D483" s="1801"/>
      <c r="E483" s="475">
        <v>1.6138878604351369E-4</v>
      </c>
      <c r="F483" s="455"/>
      <c r="G483" s="455"/>
      <c r="H483" s="1802" t="s">
        <v>232</v>
      </c>
      <c r="I483" s="1801"/>
      <c r="J483" s="476">
        <v>1.1719429781137445E-3</v>
      </c>
      <c r="K483" s="455"/>
      <c r="L483" s="455"/>
      <c r="M483" s="1802" t="s">
        <v>246</v>
      </c>
      <c r="N483" s="1801"/>
      <c r="O483" s="477">
        <v>1.5056006216530553E-4</v>
      </c>
      <c r="P483" s="455"/>
      <c r="Q483" s="455"/>
      <c r="R483" s="549"/>
      <c r="S483" s="549"/>
      <c r="T483" s="549"/>
      <c r="U483" s="549"/>
      <c r="V483" s="549"/>
      <c r="W483" s="549"/>
      <c r="X483" s="549"/>
      <c r="Y483" s="549"/>
      <c r="Z483" s="549"/>
      <c r="AA483" s="549"/>
      <c r="AB483" s="549"/>
      <c r="AC483" s="549"/>
      <c r="AD483" s="549"/>
      <c r="AE483" s="549"/>
      <c r="AF483" s="549"/>
      <c r="AG483" s="549"/>
      <c r="AH483" s="549"/>
      <c r="AI483" s="549"/>
      <c r="AJ483" s="549"/>
      <c r="AK483" s="549"/>
      <c r="AL483" s="549"/>
      <c r="AM483" s="549"/>
      <c r="AN483" s="549"/>
      <c r="AO483" s="549"/>
      <c r="AP483" s="549"/>
      <c r="AQ483" s="549"/>
      <c r="AR483" s="549"/>
      <c r="AS483" s="549"/>
      <c r="AT483" s="549"/>
      <c r="AU483" s="549"/>
      <c r="AV483" s="549"/>
      <c r="AW483" s="549"/>
      <c r="AX483" s="549"/>
      <c r="AY483" s="549"/>
      <c r="BA483" s="213"/>
      <c r="BB483" s="287"/>
      <c r="BC483" s="213"/>
      <c r="BD483" s="213"/>
      <c r="BE483" s="213"/>
      <c r="BF483" s="213"/>
      <c r="BG483" s="213"/>
      <c r="BH483" s="213"/>
      <c r="BI483" s="213"/>
      <c r="BJ483" s="213"/>
      <c r="BK483" s="213"/>
      <c r="BL483" s="213"/>
      <c r="BM483" s="213"/>
      <c r="BN483" s="213"/>
      <c r="BO483" s="213"/>
      <c r="BP483" s="213"/>
      <c r="BQ483" s="213"/>
    </row>
    <row r="484" s="398" customFormat="true" ht="25.15" customHeight="true" x14ac:dyDescent="0.2">
      <c r="B484" s="1702"/>
      <c r="C484" s="1802" t="s">
        <v>204</v>
      </c>
      <c r="D484" s="1801"/>
      <c r="E484" s="475">
        <v>0.30612314544851593</v>
      </c>
      <c r="F484" s="455"/>
      <c r="G484" s="455"/>
      <c r="H484" s="1802" t="s">
        <v>236</v>
      </c>
      <c r="I484" s="1801"/>
      <c r="J484" s="476">
        <v>9.2232865566398911E-3</v>
      </c>
      <c r="K484" s="455"/>
      <c r="L484" s="455"/>
      <c r="M484" s="1802" t="s">
        <v>204</v>
      </c>
      <c r="N484" s="1801"/>
      <c r="O484" s="477">
        <v>0.3984720295635294</v>
      </c>
      <c r="P484" s="455"/>
      <c r="Q484" s="455"/>
      <c r="R484" s="549"/>
      <c r="S484" s="549"/>
      <c r="T484" s="549"/>
      <c r="U484" s="549"/>
      <c r="V484" s="549"/>
      <c r="W484" s="549"/>
      <c r="X484" s="549"/>
      <c r="Y484" s="549"/>
      <c r="Z484" s="549"/>
      <c r="AA484" s="549"/>
      <c r="AB484" s="549"/>
      <c r="AC484" s="549"/>
      <c r="AD484" s="549"/>
      <c r="AE484" s="549"/>
      <c r="AF484" s="549"/>
      <c r="AG484" s="549"/>
      <c r="AH484" s="549"/>
      <c r="AI484" s="549"/>
      <c r="AJ484" s="549"/>
      <c r="AK484" s="549"/>
      <c r="AL484" s="549"/>
      <c r="AM484" s="549"/>
      <c r="AN484" s="549"/>
      <c r="AO484" s="549"/>
      <c r="AP484" s="549"/>
      <c r="AQ484" s="549"/>
      <c r="AR484" s="549"/>
      <c r="AS484" s="549"/>
      <c r="AT484" s="549"/>
      <c r="AU484" s="549"/>
      <c r="AV484" s="549"/>
      <c r="AW484" s="549"/>
      <c r="AX484" s="549"/>
      <c r="AY484" s="549"/>
      <c r="BA484" s="213"/>
      <c r="BB484" s="287"/>
      <c r="BC484" s="213"/>
      <c r="BD484" s="213"/>
      <c r="BE484" s="213"/>
      <c r="BF484" s="213"/>
      <c r="BG484" s="213"/>
      <c r="BH484" s="213"/>
      <c r="BI484" s="213"/>
      <c r="BJ484" s="213"/>
      <c r="BK484" s="213"/>
      <c r="BL484" s="213"/>
      <c r="BM484" s="213"/>
      <c r="BN484" s="213"/>
      <c r="BO484" s="213"/>
      <c r="BP484" s="213"/>
      <c r="BQ484" s="213"/>
    </row>
    <row r="485" s="398" customFormat="true" ht="25.15" customHeight="true" x14ac:dyDescent="0.2">
      <c r="B485" s="1702"/>
      <c r="C485" s="1802" t="s">
        <v>233</v>
      </c>
      <c r="D485" s="1801"/>
      <c r="E485" s="475">
        <v>1.0664776656305391E-2</v>
      </c>
      <c r="F485" s="455"/>
      <c r="G485" s="455"/>
      <c r="H485" s="1802" t="s">
        <v>223</v>
      </c>
      <c r="I485" s="1801"/>
      <c r="J485" s="476">
        <v>7.184168464579431E-2</v>
      </c>
      <c r="K485" s="455"/>
      <c r="L485" s="455"/>
      <c r="M485" s="1802" t="s">
        <v>233</v>
      </c>
      <c r="N485" s="1801"/>
      <c r="O485" s="477">
        <v>2.4255463943012897E-3</v>
      </c>
      <c r="P485" s="455"/>
      <c r="Q485" s="455"/>
      <c r="R485" s="549"/>
      <c r="S485" s="549"/>
      <c r="T485" s="549"/>
      <c r="U485" s="549"/>
      <c r="V485" s="549"/>
      <c r="W485" s="549"/>
      <c r="X485" s="549"/>
      <c r="Y485" s="549"/>
      <c r="Z485" s="549"/>
      <c r="AA485" s="549"/>
      <c r="AB485" s="549"/>
      <c r="AC485" s="549"/>
      <c r="AD485" s="549"/>
      <c r="AE485" s="549"/>
      <c r="AF485" s="549"/>
      <c r="AG485" s="549"/>
      <c r="AH485" s="549"/>
      <c r="AI485" s="549"/>
      <c r="AJ485" s="549"/>
      <c r="AK485" s="549"/>
      <c r="AL485" s="549"/>
      <c r="AM485" s="549"/>
      <c r="AN485" s="549"/>
      <c r="AO485" s="549"/>
      <c r="AP485" s="549"/>
      <c r="AQ485" s="549"/>
      <c r="AR485" s="549"/>
      <c r="AS485" s="549"/>
      <c r="AT485" s="549"/>
      <c r="AU485" s="549"/>
      <c r="AV485" s="549"/>
      <c r="AW485" s="549"/>
      <c r="AX485" s="549"/>
      <c r="AY485" s="549"/>
      <c r="BA485" s="213"/>
      <c r="BB485" s="287"/>
      <c r="BC485" s="213"/>
      <c r="BD485" s="213"/>
      <c r="BE485" s="213"/>
      <c r="BF485" s="213"/>
      <c r="BG485" s="213"/>
      <c r="BH485" s="213"/>
      <c r="BI485" s="213"/>
      <c r="BJ485" s="213"/>
      <c r="BK485" s="213"/>
      <c r="BL485" s="213"/>
      <c r="BM485" s="213"/>
      <c r="BN485" s="213"/>
      <c r="BO485" s="213"/>
      <c r="BP485" s="213"/>
      <c r="BQ485" s="213"/>
    </row>
    <row r="486" s="398" customFormat="true" ht="25.15" customHeight="true" x14ac:dyDescent="0.2">
      <c r="B486" s="1702"/>
      <c r="C486" s="1802" t="s">
        <v>237</v>
      </c>
      <c r="D486" s="1801"/>
      <c r="E486" s="475">
        <v>4.9282399127920798E-3</v>
      </c>
      <c r="F486" s="455"/>
      <c r="G486" s="455"/>
      <c r="H486" s="1802" t="s">
        <v>221</v>
      </c>
      <c r="I486" s="1801"/>
      <c r="J486" s="476">
        <v>9.5559418033356339E-2</v>
      </c>
      <c r="K486" s="455"/>
      <c r="L486" s="455"/>
      <c r="M486" s="1802" t="s">
        <v>237</v>
      </c>
      <c r="N486" s="1801"/>
      <c r="O486" s="477">
        <v>1.1408911647079068E-3</v>
      </c>
      <c r="P486" s="455"/>
      <c r="Q486" s="455"/>
      <c r="R486" s="549"/>
      <c r="S486" s="549"/>
      <c r="T486" s="549"/>
      <c r="U486" s="549"/>
      <c r="V486" s="549"/>
      <c r="W486" s="549"/>
      <c r="X486" s="549"/>
      <c r="Y486" s="549"/>
      <c r="Z486" s="549"/>
      <c r="AA486" s="549"/>
      <c r="AB486" s="549"/>
      <c r="AC486" s="549"/>
      <c r="AD486" s="549"/>
      <c r="AE486" s="549"/>
      <c r="AF486" s="549"/>
      <c r="AG486" s="549"/>
      <c r="AH486" s="549"/>
      <c r="AI486" s="549"/>
      <c r="AJ486" s="549"/>
      <c r="AK486" s="549"/>
      <c r="AL486" s="549"/>
      <c r="AM486" s="549"/>
      <c r="AN486" s="549"/>
      <c r="AO486" s="549"/>
      <c r="AP486" s="549"/>
      <c r="AQ486" s="549"/>
      <c r="AR486" s="549"/>
      <c r="AS486" s="549"/>
      <c r="AT486" s="549"/>
      <c r="AU486" s="549"/>
      <c r="AV486" s="549"/>
      <c r="AW486" s="549"/>
      <c r="AX486" s="549"/>
      <c r="AY486" s="549"/>
      <c r="BA486" s="213"/>
      <c r="BB486" s="287"/>
      <c r="BC486" s="213"/>
      <c r="BD486" s="213"/>
      <c r="BE486" s="213"/>
      <c r="BF486" s="213"/>
      <c r="BG486" s="213"/>
      <c r="BH486" s="213"/>
      <c r="BI486" s="213"/>
      <c r="BJ486" s="213"/>
      <c r="BK486" s="213"/>
      <c r="BL486" s="213"/>
      <c r="BM486" s="213"/>
      <c r="BN486" s="213"/>
      <c r="BO486" s="213"/>
      <c r="BP486" s="213"/>
      <c r="BQ486" s="213"/>
    </row>
    <row r="487" s="398" customFormat="true" ht="25.15" customHeight="true" x14ac:dyDescent="0.2">
      <c r="B487" s="1702"/>
      <c r="C487" s="1802" t="s">
        <v>244</v>
      </c>
      <c r="D487" s="1801"/>
      <c r="E487" s="475">
        <v>1.9068186305220727E-3</v>
      </c>
      <c r="F487" s="455"/>
      <c r="G487" s="455"/>
      <c r="H487" s="1802" t="s">
        <v>202</v>
      </c>
      <c r="I487" s="1801"/>
      <c r="J487" s="476">
        <v>0.42764340841167608</v>
      </c>
      <c r="K487" s="455"/>
      <c r="L487" s="455"/>
      <c r="M487" s="1802" t="s">
        <v>244</v>
      </c>
      <c r="N487" s="1801"/>
      <c r="O487" s="477">
        <v>1.4208864312391331E-3</v>
      </c>
      <c r="P487" s="455"/>
      <c r="Q487" s="455"/>
      <c r="R487" s="549"/>
      <c r="S487" s="549"/>
      <c r="T487" s="549"/>
      <c r="U487" s="549"/>
      <c r="V487" s="549"/>
      <c r="W487" s="549"/>
      <c r="X487" s="549"/>
      <c r="Y487" s="549"/>
      <c r="Z487" s="549"/>
      <c r="AA487" s="549"/>
      <c r="AB487" s="549"/>
      <c r="AC487" s="549"/>
      <c r="AD487" s="549"/>
      <c r="AE487" s="549"/>
      <c r="AF487" s="549"/>
      <c r="AG487" s="549"/>
      <c r="AH487" s="549"/>
      <c r="AI487" s="549"/>
      <c r="AJ487" s="549"/>
      <c r="AK487" s="549"/>
      <c r="AL487" s="549"/>
      <c r="AM487" s="549"/>
      <c r="AN487" s="549"/>
      <c r="AO487" s="549"/>
      <c r="AP487" s="549"/>
      <c r="AQ487" s="549"/>
      <c r="AR487" s="549"/>
      <c r="AS487" s="549"/>
      <c r="AT487" s="549"/>
      <c r="AU487" s="549"/>
      <c r="AV487" s="549"/>
      <c r="AW487" s="549"/>
      <c r="AX487" s="549"/>
      <c r="AY487" s="549"/>
      <c r="BA487" s="213"/>
      <c r="BB487" s="287"/>
      <c r="BC487" s="213"/>
      <c r="BD487" s="213"/>
      <c r="BE487" s="213"/>
      <c r="BF487" s="213"/>
      <c r="BG487" s="213"/>
      <c r="BH487" s="213"/>
      <c r="BI487" s="213"/>
      <c r="BJ487" s="213"/>
      <c r="BK487" s="213"/>
      <c r="BL487" s="213"/>
      <c r="BM487" s="213"/>
      <c r="BN487" s="213"/>
      <c r="BO487" s="213"/>
      <c r="BP487" s="213"/>
      <c r="BQ487" s="213"/>
    </row>
    <row r="488" s="398" customFormat="true" ht="25.15" customHeight="true" x14ac:dyDescent="0.2">
      <c r="B488" s="1702"/>
      <c r="C488" s="1802" t="s">
        <v>218</v>
      </c>
      <c r="D488" s="1801"/>
      <c r="E488" s="475">
        <v>0.21071370304012277</v>
      </c>
      <c r="F488" s="455"/>
      <c r="G488" s="455"/>
      <c r="H488" s="1802" t="s">
        <v>201</v>
      </c>
      <c r="I488" s="1801"/>
      <c r="J488" s="476">
        <v>0.33277803406162715</v>
      </c>
      <c r="K488" s="455"/>
      <c r="L488" s="455"/>
      <c r="M488" s="1802" t="s">
        <v>218</v>
      </c>
      <c r="N488" s="1801"/>
      <c r="O488" s="477">
        <v>0.18619465001671531</v>
      </c>
      <c r="P488" s="455"/>
      <c r="Q488" s="455"/>
      <c r="R488" s="549"/>
      <c r="S488" s="549"/>
      <c r="T488" s="549"/>
      <c r="U488" s="549"/>
      <c r="V488" s="549"/>
      <c r="W488" s="549"/>
      <c r="X488" s="549"/>
      <c r="Y488" s="549"/>
      <c r="Z488" s="549"/>
      <c r="AA488" s="549"/>
      <c r="AB488" s="549"/>
      <c r="AC488" s="549"/>
      <c r="AD488" s="549"/>
      <c r="AE488" s="549"/>
      <c r="AF488" s="549"/>
      <c r="AG488" s="549"/>
      <c r="AH488" s="549"/>
      <c r="AI488" s="549"/>
      <c r="AJ488" s="549"/>
      <c r="AK488" s="549"/>
      <c r="AL488" s="549"/>
      <c r="AM488" s="549"/>
      <c r="AN488" s="549"/>
      <c r="AO488" s="549"/>
      <c r="AP488" s="549"/>
      <c r="AQ488" s="549"/>
      <c r="AR488" s="549"/>
      <c r="AS488" s="549"/>
      <c r="AT488" s="549"/>
      <c r="AU488" s="549"/>
      <c r="AV488" s="549"/>
      <c r="AW488" s="549"/>
      <c r="AX488" s="549"/>
      <c r="AY488" s="549"/>
      <c r="BA488" s="213"/>
      <c r="BB488" s="287"/>
      <c r="BC488" s="213"/>
      <c r="BD488" s="213"/>
      <c r="BE488" s="213"/>
      <c r="BF488" s="213"/>
      <c r="BG488" s="213"/>
      <c r="BH488" s="213"/>
      <c r="BI488" s="213"/>
      <c r="BJ488" s="213"/>
      <c r="BK488" s="213"/>
      <c r="BL488" s="213"/>
      <c r="BM488" s="213"/>
      <c r="BN488" s="213"/>
      <c r="BO488" s="213"/>
      <c r="BP488" s="213"/>
      <c r="BQ488" s="213"/>
    </row>
    <row r="489" s="398" customFormat="true" ht="25.15" customHeight="true" x14ac:dyDescent="0.2">
      <c r="B489" s="1702"/>
      <c r="C489" s="1802" t="s">
        <v>240</v>
      </c>
      <c r="D489" s="1801"/>
      <c r="E489" s="475">
        <v>2.3660074325968323E-3</v>
      </c>
      <c r="F489" s="455"/>
      <c r="G489" s="455"/>
      <c r="H489" s="1802" t="s">
        <v>212</v>
      </c>
      <c r="I489" s="1801"/>
      <c r="J489" s="476">
        <v>0.20729700805800311</v>
      </c>
      <c r="K489" s="455"/>
      <c r="L489" s="455"/>
      <c r="M489" s="1802" t="s">
        <v>240</v>
      </c>
      <c r="N489" s="1801"/>
      <c r="O489" s="477">
        <v>2.8347508345631686E-3</v>
      </c>
      <c r="P489" s="455"/>
      <c r="Q489" s="455"/>
      <c r="R489" s="549"/>
      <c r="S489" s="549"/>
      <c r="T489" s="549"/>
      <c r="U489" s="549"/>
      <c r="V489" s="549"/>
      <c r="W489" s="549"/>
      <c r="X489" s="549"/>
      <c r="Y489" s="549"/>
      <c r="Z489" s="549"/>
      <c r="AA489" s="549"/>
      <c r="AB489" s="549"/>
      <c r="AC489" s="549"/>
      <c r="AD489" s="549"/>
      <c r="AE489" s="549"/>
      <c r="AF489" s="549"/>
      <c r="AG489" s="549"/>
      <c r="AH489" s="549"/>
      <c r="AI489" s="549"/>
      <c r="AJ489" s="549"/>
      <c r="AK489" s="549"/>
      <c r="AL489" s="549"/>
      <c r="AM489" s="549"/>
      <c r="AN489" s="549"/>
      <c r="AO489" s="549"/>
      <c r="AP489" s="549"/>
      <c r="AQ489" s="549"/>
      <c r="AR489" s="549"/>
      <c r="AS489" s="549"/>
      <c r="AT489" s="549"/>
      <c r="AU489" s="549"/>
      <c r="AV489" s="549"/>
      <c r="AW489" s="549"/>
      <c r="AX489" s="549"/>
      <c r="AY489" s="549"/>
      <c r="BA489" s="213"/>
      <c r="BB489" s="287"/>
      <c r="BC489" s="213"/>
      <c r="BD489" s="213"/>
      <c r="BE489" s="213"/>
      <c r="BF489" s="213"/>
      <c r="BG489" s="213"/>
      <c r="BH489" s="213"/>
      <c r="BI489" s="213"/>
      <c r="BJ489" s="213"/>
      <c r="BK489" s="213"/>
      <c r="BL489" s="213"/>
      <c r="BM489" s="213"/>
      <c r="BN489" s="213"/>
      <c r="BO489" s="213"/>
      <c r="BP489" s="213"/>
      <c r="BQ489" s="213"/>
    </row>
    <row r="490" s="398" customFormat="true" ht="25.15" customHeight="true" x14ac:dyDescent="0.2">
      <c r="B490" s="1702"/>
      <c r="C490" s="1802" t="s">
        <v>222</v>
      </c>
      <c r="D490" s="1801"/>
      <c r="E490" s="475">
        <v>0.12087851505596674</v>
      </c>
      <c r="F490" s="455"/>
      <c r="G490" s="455"/>
      <c r="H490" s="1802" t="s">
        <v>213</v>
      </c>
      <c r="I490" s="1801"/>
      <c r="J490" s="476">
        <v>0.18382556436658065</v>
      </c>
      <c r="K490" s="455"/>
      <c r="L490" s="455"/>
      <c r="M490" s="1802" t="s">
        <v>222</v>
      </c>
      <c r="N490" s="1801"/>
      <c r="O490" s="477">
        <v>0.10420022098917806</v>
      </c>
      <c r="P490" s="455"/>
      <c r="Q490" s="455"/>
      <c r="R490" s="549"/>
      <c r="S490" s="549"/>
      <c r="T490" s="549"/>
      <c r="U490" s="549"/>
      <c r="V490" s="549"/>
      <c r="W490" s="549"/>
      <c r="X490" s="549"/>
      <c r="Y490" s="549"/>
      <c r="Z490" s="549"/>
      <c r="AA490" s="549"/>
      <c r="AB490" s="549"/>
      <c r="AC490" s="549"/>
      <c r="AD490" s="549"/>
      <c r="AE490" s="549"/>
      <c r="AF490" s="549"/>
      <c r="AG490" s="549"/>
      <c r="AH490" s="549"/>
      <c r="AI490" s="549"/>
      <c r="AJ490" s="549"/>
      <c r="AK490" s="549"/>
      <c r="AL490" s="549"/>
      <c r="AM490" s="549"/>
      <c r="AN490" s="549"/>
      <c r="AO490" s="549"/>
      <c r="AP490" s="549"/>
      <c r="AQ490" s="549"/>
      <c r="AR490" s="549"/>
      <c r="AS490" s="549"/>
      <c r="AT490" s="549"/>
      <c r="AU490" s="549"/>
      <c r="AV490" s="549"/>
      <c r="AW490" s="549"/>
      <c r="AX490" s="549"/>
      <c r="AY490" s="549"/>
      <c r="BA490" s="213"/>
      <c r="BB490" s="287"/>
      <c r="BC490" s="213"/>
      <c r="BD490" s="213"/>
      <c r="BE490" s="213"/>
      <c r="BF490" s="213"/>
      <c r="BG490" s="213"/>
      <c r="BH490" s="213"/>
      <c r="BI490" s="213"/>
      <c r="BJ490" s="213"/>
      <c r="BK490" s="213"/>
      <c r="BL490" s="213"/>
      <c r="BM490" s="213"/>
      <c r="BN490" s="213"/>
      <c r="BO490" s="213"/>
      <c r="BP490" s="213"/>
      <c r="BQ490" s="213"/>
    </row>
    <row r="491" s="398" customFormat="true" ht="25.15" customHeight="true" x14ac:dyDescent="0.2">
      <c r="B491" s="1702"/>
      <c r="C491" s="1802" t="s">
        <v>232</v>
      </c>
      <c r="D491" s="1801"/>
      <c r="E491" s="475">
        <v>1.5923099664748804E-2</v>
      </c>
      <c r="F491" s="455"/>
      <c r="G491" s="455"/>
      <c r="H491" s="1802" t="s">
        <v>224</v>
      </c>
      <c r="I491" s="1801"/>
      <c r="J491" s="476">
        <v>5.9695744765531168E-2</v>
      </c>
      <c r="K491" s="455"/>
      <c r="L491" s="455"/>
      <c r="M491" s="1802" t="s">
        <v>232</v>
      </c>
      <c r="N491" s="1801"/>
      <c r="O491" s="477">
        <v>7.853035466264249E-3</v>
      </c>
      <c r="P491" s="455"/>
      <c r="Q491" s="455"/>
      <c r="R491" s="549"/>
      <c r="S491" s="549"/>
      <c r="T491" s="549"/>
      <c r="U491" s="549"/>
      <c r="V491" s="549"/>
      <c r="W491" s="549"/>
      <c r="X491" s="549"/>
      <c r="Y491" s="549"/>
      <c r="Z491" s="549"/>
      <c r="AA491" s="549"/>
      <c r="AB491" s="549"/>
      <c r="AC491" s="549"/>
      <c r="AD491" s="549"/>
      <c r="AE491" s="549"/>
      <c r="AF491" s="549"/>
      <c r="AG491" s="549"/>
      <c r="AH491" s="549"/>
      <c r="AI491" s="549"/>
      <c r="AJ491" s="549"/>
      <c r="AK491" s="549"/>
      <c r="AL491" s="549"/>
      <c r="AM491" s="549"/>
      <c r="AN491" s="549"/>
      <c r="AO491" s="549"/>
      <c r="AP491" s="549"/>
      <c r="AQ491" s="549"/>
      <c r="AR491" s="549"/>
      <c r="AS491" s="549"/>
      <c r="AT491" s="549"/>
      <c r="AU491" s="549"/>
      <c r="AV491" s="549"/>
      <c r="AW491" s="549"/>
      <c r="AX491" s="549"/>
      <c r="AY491" s="549"/>
      <c r="BA491" s="213"/>
      <c r="BB491" s="287"/>
      <c r="BC491" s="213"/>
      <c r="BD491" s="213"/>
      <c r="BE491" s="213"/>
      <c r="BF491" s="213"/>
      <c r="BG491" s="213"/>
      <c r="BH491" s="213"/>
      <c r="BI491" s="213"/>
      <c r="BJ491" s="213"/>
      <c r="BK491" s="213"/>
      <c r="BL491" s="213"/>
      <c r="BM491" s="213"/>
      <c r="BN491" s="213"/>
      <c r="BO491" s="213"/>
      <c r="BP491" s="213"/>
      <c r="BQ491" s="213"/>
    </row>
    <row r="492" s="398" customFormat="true" ht="25.15" customHeight="true" x14ac:dyDescent="0.2">
      <c r="B492" s="1702"/>
      <c r="C492" s="1802" t="s">
        <v>236</v>
      </c>
      <c r="D492" s="1801"/>
      <c r="E492" s="475">
        <v>2.9864558686168038E-3</v>
      </c>
      <c r="F492" s="455"/>
      <c r="G492" s="455"/>
      <c r="H492" s="1802" t="s">
        <v>199</v>
      </c>
      <c r="I492" s="1801"/>
      <c r="J492" s="476">
        <v>0.46986056856298763</v>
      </c>
      <c r="K492" s="455"/>
      <c r="L492" s="455"/>
      <c r="M492" s="1802" t="s">
        <v>236</v>
      </c>
      <c r="N492" s="1801"/>
      <c r="O492" s="477">
        <v>8.6690421664854592E-3</v>
      </c>
      <c r="P492" s="455"/>
      <c r="Q492" s="455"/>
      <c r="R492" s="549"/>
      <c r="S492" s="549"/>
      <c r="T492" s="549"/>
      <c r="U492" s="549"/>
      <c r="V492" s="549"/>
      <c r="W492" s="549"/>
      <c r="X492" s="549"/>
      <c r="Y492" s="549"/>
      <c r="Z492" s="549"/>
      <c r="AA492" s="549"/>
      <c r="AB492" s="549"/>
      <c r="AC492" s="549"/>
      <c r="AD492" s="549"/>
      <c r="AE492" s="549"/>
      <c r="AF492" s="549"/>
      <c r="AG492" s="549"/>
      <c r="AH492" s="549"/>
      <c r="AI492" s="549"/>
      <c r="AJ492" s="549"/>
      <c r="AK492" s="549"/>
      <c r="AL492" s="549"/>
      <c r="AM492" s="549"/>
      <c r="AN492" s="549"/>
      <c r="AO492" s="549"/>
      <c r="AP492" s="549"/>
      <c r="AQ492" s="549"/>
      <c r="AR492" s="549"/>
      <c r="AS492" s="549"/>
      <c r="AT492" s="549"/>
      <c r="AU492" s="549"/>
      <c r="AV492" s="549"/>
      <c r="AW492" s="549"/>
      <c r="AX492" s="549"/>
      <c r="AY492" s="549"/>
      <c r="BA492" s="213"/>
      <c r="BB492" s="287"/>
      <c r="BC492" s="213"/>
      <c r="BD492" s="213"/>
      <c r="BE492" s="213"/>
      <c r="BF492" s="213"/>
      <c r="BG492" s="213"/>
      <c r="BH492" s="213"/>
      <c r="BI492" s="213"/>
      <c r="BJ492" s="213"/>
      <c r="BK492" s="213"/>
      <c r="BL492" s="213"/>
      <c r="BM492" s="213"/>
      <c r="BN492" s="213"/>
      <c r="BO492" s="213"/>
      <c r="BP492" s="213"/>
      <c r="BQ492" s="213"/>
    </row>
    <row r="493" s="398" customFormat="true" ht="25.15" customHeight="true" x14ac:dyDescent="0.2">
      <c r="B493" s="1702"/>
      <c r="C493" s="1802" t="s">
        <v>223</v>
      </c>
      <c r="D493" s="1801"/>
      <c r="E493" s="475">
        <v>9.6304716669532539E-2</v>
      </c>
      <c r="F493" s="455"/>
      <c r="G493" s="455"/>
      <c r="H493" s="1802" t="s">
        <v>217</v>
      </c>
      <c r="I493" s="1801"/>
      <c r="J493" s="476">
        <v>0.1321512481614126</v>
      </c>
      <c r="K493" s="455"/>
      <c r="L493" s="455"/>
      <c r="M493" s="1802" t="s">
        <v>223</v>
      </c>
      <c r="N493" s="1801"/>
      <c r="O493" s="477">
        <v>9.6017596067751732E-2</v>
      </c>
      <c r="P493" s="455"/>
      <c r="Q493" s="455"/>
      <c r="R493" s="549"/>
      <c r="S493" s="549"/>
      <c r="T493" s="549"/>
      <c r="U493" s="549"/>
      <c r="V493" s="549"/>
      <c r="W493" s="549"/>
      <c r="X493" s="549"/>
      <c r="Y493" s="549"/>
      <c r="Z493" s="549"/>
      <c r="AA493" s="549"/>
      <c r="AB493" s="549"/>
      <c r="AC493" s="549"/>
      <c r="AD493" s="549"/>
      <c r="AE493" s="549"/>
      <c r="AF493" s="549"/>
      <c r="AG493" s="549"/>
      <c r="AH493" s="549"/>
      <c r="AI493" s="549"/>
      <c r="AJ493" s="549"/>
      <c r="AK493" s="549"/>
      <c r="AL493" s="549"/>
      <c r="AM493" s="549"/>
      <c r="AN493" s="549"/>
      <c r="AO493" s="549"/>
      <c r="AP493" s="549"/>
      <c r="AQ493" s="549"/>
      <c r="AR493" s="549"/>
      <c r="AS493" s="549"/>
      <c r="AT493" s="549"/>
      <c r="AU493" s="549"/>
      <c r="AV493" s="549"/>
      <c r="AW493" s="549"/>
      <c r="AX493" s="549"/>
      <c r="AY493" s="549"/>
      <c r="BA493" s="213"/>
      <c r="BB493" s="287"/>
      <c r="BC493" s="213"/>
      <c r="BD493" s="213"/>
      <c r="BE493" s="213"/>
      <c r="BF493" s="213"/>
      <c r="BG493" s="213"/>
      <c r="BH493" s="213"/>
      <c r="BI493" s="213"/>
      <c r="BJ493" s="213"/>
      <c r="BK493" s="213"/>
      <c r="BL493" s="213"/>
      <c r="BM493" s="213"/>
      <c r="BN493" s="213"/>
      <c r="BO493" s="213"/>
      <c r="BP493" s="213"/>
      <c r="BQ493" s="213"/>
    </row>
    <row r="494" s="398" customFormat="true" ht="25.15" customHeight="true" x14ac:dyDescent="0.2">
      <c r="B494" s="1702"/>
      <c r="C494" s="1802" t="s">
        <v>221</v>
      </c>
      <c r="D494" s="1801"/>
      <c r="E494" s="475">
        <v>0.11333456327535241</v>
      </c>
      <c r="F494" s="455"/>
      <c r="G494" s="455"/>
      <c r="H494" s="1802" t="s">
        <v>200</v>
      </c>
      <c r="I494" s="1801"/>
      <c r="J494" s="476">
        <v>0.43919809294101952</v>
      </c>
      <c r="K494" s="455"/>
      <c r="L494" s="455"/>
      <c r="M494" s="1802" t="s">
        <v>221</v>
      </c>
      <c r="N494" s="1801"/>
      <c r="O494" s="477">
        <v>0.10410716704186845</v>
      </c>
      <c r="P494" s="455"/>
      <c r="Q494" s="455"/>
      <c r="R494" s="549"/>
      <c r="S494" s="549"/>
      <c r="T494" s="549"/>
      <c r="U494" s="549"/>
      <c r="V494" s="549"/>
      <c r="W494" s="549"/>
      <c r="X494" s="549"/>
      <c r="Y494" s="549"/>
      <c r="Z494" s="549"/>
      <c r="AA494" s="549"/>
      <c r="AB494" s="549"/>
      <c r="AC494" s="549"/>
      <c r="AD494" s="549"/>
      <c r="AE494" s="549"/>
      <c r="AF494" s="549"/>
      <c r="AG494" s="549"/>
      <c r="AH494" s="549"/>
      <c r="AI494" s="549"/>
      <c r="AJ494" s="549"/>
      <c r="AK494" s="549"/>
      <c r="AL494" s="549"/>
      <c r="AM494" s="549"/>
      <c r="AN494" s="549"/>
      <c r="AO494" s="549"/>
      <c r="AP494" s="549"/>
      <c r="AQ494" s="549"/>
      <c r="AR494" s="549"/>
      <c r="AS494" s="549"/>
      <c r="AT494" s="549"/>
      <c r="AU494" s="549"/>
      <c r="AV494" s="549"/>
      <c r="AW494" s="549"/>
      <c r="AX494" s="549"/>
      <c r="AY494" s="549"/>
      <c r="BA494" s="213"/>
      <c r="BB494" s="287"/>
      <c r="BC494" s="213"/>
      <c r="BD494" s="213"/>
      <c r="BE494" s="213"/>
      <c r="BF494" s="213"/>
      <c r="BG494" s="213"/>
      <c r="BH494" s="213"/>
      <c r="BI494" s="213"/>
      <c r="BJ494" s="213"/>
      <c r="BK494" s="213"/>
      <c r="BL494" s="213"/>
      <c r="BM494" s="213"/>
      <c r="BN494" s="213"/>
      <c r="BO494" s="213"/>
      <c r="BP494" s="213"/>
      <c r="BQ494" s="213"/>
    </row>
    <row r="495" s="398" customFormat="true" ht="25.15" customHeight="true" x14ac:dyDescent="0.2">
      <c r="B495" s="1702"/>
      <c r="C495" s="1802" t="s">
        <v>202</v>
      </c>
      <c r="D495" s="1801"/>
      <c r="E495" s="475">
        <v>0.33564938362062685</v>
      </c>
      <c r="F495" s="455"/>
      <c r="G495" s="455"/>
      <c r="H495" s="1802" t="s">
        <v>206</v>
      </c>
      <c r="I495" s="1801"/>
      <c r="J495" s="476">
        <v>0.32134171666139077</v>
      </c>
      <c r="K495" s="455"/>
      <c r="L495" s="455"/>
      <c r="M495" s="1802" t="s">
        <v>202</v>
      </c>
      <c r="N495" s="1801"/>
      <c r="O495" s="477">
        <v>0.23881190880800884</v>
      </c>
      <c r="P495" s="455"/>
      <c r="Q495" s="455"/>
      <c r="R495" s="549"/>
      <c r="S495" s="549"/>
      <c r="T495" s="549"/>
      <c r="U495" s="549"/>
      <c r="V495" s="549"/>
      <c r="W495" s="549"/>
      <c r="X495" s="549"/>
      <c r="Y495" s="549"/>
      <c r="Z495" s="549"/>
      <c r="AA495" s="549"/>
      <c r="AB495" s="549"/>
      <c r="AC495" s="549"/>
      <c r="AD495" s="549"/>
      <c r="AE495" s="549"/>
      <c r="AF495" s="549"/>
      <c r="AG495" s="549"/>
      <c r="AH495" s="549"/>
      <c r="AI495" s="549"/>
      <c r="AJ495" s="549"/>
      <c r="AK495" s="549"/>
      <c r="AL495" s="549"/>
      <c r="AM495" s="549"/>
      <c r="AN495" s="549"/>
      <c r="AO495" s="549"/>
      <c r="AP495" s="549"/>
      <c r="AQ495" s="549"/>
      <c r="AR495" s="549"/>
      <c r="AS495" s="549"/>
      <c r="AT495" s="549"/>
      <c r="AU495" s="549"/>
      <c r="AV495" s="549"/>
      <c r="AW495" s="549"/>
      <c r="AX495" s="549"/>
      <c r="AY495" s="549"/>
      <c r="BA495" s="213"/>
      <c r="BB495" s="287"/>
      <c r="BC495" s="213"/>
      <c r="BD495" s="213"/>
      <c r="BE495" s="213"/>
      <c r="BF495" s="213"/>
      <c r="BG495" s="213"/>
      <c r="BH495" s="213"/>
      <c r="BI495" s="213"/>
      <c r="BJ495" s="213"/>
      <c r="BK495" s="213"/>
      <c r="BL495" s="213"/>
      <c r="BM495" s="213"/>
      <c r="BN495" s="213"/>
      <c r="BO495" s="213"/>
      <c r="BP495" s="213"/>
      <c r="BQ495" s="213"/>
    </row>
    <row r="496" s="398" customFormat="true" ht="25.15" customHeight="true" x14ac:dyDescent="0.2">
      <c r="B496" s="1702"/>
      <c r="C496" s="1802" t="s">
        <v>201</v>
      </c>
      <c r="D496" s="1801"/>
      <c r="E496" s="475">
        <v>0.43945588277948333</v>
      </c>
      <c r="F496" s="455"/>
      <c r="G496" s="455"/>
      <c r="H496" s="1802" t="s">
        <v>207</v>
      </c>
      <c r="I496" s="1801"/>
      <c r="J496" s="476">
        <v>0.3093417791905903</v>
      </c>
      <c r="K496" s="455"/>
      <c r="L496" s="455"/>
      <c r="M496" s="1802" t="s">
        <v>201</v>
      </c>
      <c r="N496" s="1801"/>
      <c r="O496" s="477">
        <v>0.39525421278098011</v>
      </c>
      <c r="P496" s="455"/>
      <c r="Q496" s="455"/>
      <c r="R496" s="549"/>
      <c r="S496" s="549"/>
      <c r="T496" s="549"/>
      <c r="U496" s="549"/>
      <c r="V496" s="549"/>
      <c r="W496" s="549"/>
      <c r="X496" s="549"/>
      <c r="Y496" s="549"/>
      <c r="Z496" s="549"/>
      <c r="AA496" s="549"/>
      <c r="AB496" s="549"/>
      <c r="AC496" s="549"/>
      <c r="AD496" s="549"/>
      <c r="AE496" s="549"/>
      <c r="AF496" s="549"/>
      <c r="AG496" s="549"/>
      <c r="AH496" s="549"/>
      <c r="AI496" s="549"/>
      <c r="AJ496" s="549"/>
      <c r="AK496" s="549"/>
      <c r="AL496" s="549"/>
      <c r="AM496" s="549"/>
      <c r="AN496" s="549"/>
      <c r="AO496" s="549"/>
      <c r="AP496" s="549"/>
      <c r="AQ496" s="549"/>
      <c r="AR496" s="549"/>
      <c r="AS496" s="549"/>
      <c r="AT496" s="549"/>
      <c r="AU496" s="549"/>
      <c r="AV496" s="549"/>
      <c r="AW496" s="549"/>
      <c r="AX496" s="549"/>
      <c r="AY496" s="549"/>
      <c r="BA496" s="213"/>
      <c r="BB496" s="287"/>
      <c r="BC496" s="213"/>
      <c r="BD496" s="213"/>
      <c r="BE496" s="213"/>
      <c r="BF496" s="213"/>
      <c r="BG496" s="213"/>
      <c r="BH496" s="213"/>
      <c r="BI496" s="213"/>
      <c r="BJ496" s="213"/>
      <c r="BK496" s="213"/>
      <c r="BL496" s="213"/>
      <c r="BM496" s="213"/>
      <c r="BN496" s="213"/>
      <c r="BO496" s="213"/>
      <c r="BP496" s="213"/>
      <c r="BQ496" s="213"/>
    </row>
    <row r="497" s="398" customFormat="true" ht="25.15" customHeight="true" x14ac:dyDescent="0.2">
      <c r="B497" s="1702"/>
      <c r="C497" s="1802" t="s">
        <v>212</v>
      </c>
      <c r="D497" s="1801"/>
      <c r="E497" s="475">
        <v>0.14556182032803311</v>
      </c>
      <c r="F497" s="455"/>
      <c r="G497" s="455"/>
      <c r="H497" s="1802" t="s">
        <v>203</v>
      </c>
      <c r="I497" s="1801"/>
      <c r="J497" s="476">
        <v>0.42076015503516773</v>
      </c>
      <c r="K497" s="455"/>
      <c r="L497" s="455"/>
      <c r="M497" s="1802" t="s">
        <v>212</v>
      </c>
      <c r="N497" s="1801"/>
      <c r="O497" s="477">
        <v>0.1359144920597799</v>
      </c>
      <c r="P497" s="455"/>
      <c r="Q497" s="455"/>
      <c r="R497" s="549"/>
      <c r="S497" s="549"/>
      <c r="T497" s="549"/>
      <c r="U497" s="549"/>
      <c r="V497" s="549"/>
      <c r="W497" s="549"/>
      <c r="X497" s="549"/>
      <c r="Y497" s="549"/>
      <c r="Z497" s="549"/>
      <c r="AA497" s="549"/>
      <c r="AB497" s="549"/>
      <c r="AC497" s="549"/>
      <c r="AD497" s="549"/>
      <c r="AE497" s="549"/>
      <c r="AF497" s="549"/>
      <c r="AG497" s="549"/>
      <c r="AH497" s="549"/>
      <c r="AI497" s="549"/>
      <c r="AJ497" s="549"/>
      <c r="AK497" s="549"/>
      <c r="AL497" s="549"/>
      <c r="AM497" s="549"/>
      <c r="AN497" s="549"/>
      <c r="AO497" s="549"/>
      <c r="AP497" s="549"/>
      <c r="AQ497" s="549"/>
      <c r="AR497" s="549"/>
      <c r="AS497" s="549"/>
      <c r="AT497" s="549"/>
      <c r="AU497" s="549"/>
      <c r="AV497" s="549"/>
      <c r="AW497" s="549"/>
      <c r="AX497" s="549"/>
      <c r="AY497" s="549"/>
      <c r="BA497" s="213"/>
      <c r="BB497" s="287"/>
      <c r="BC497" s="213"/>
      <c r="BD497" s="213"/>
      <c r="BE497" s="213"/>
      <c r="BF497" s="213"/>
      <c r="BG497" s="213"/>
      <c r="BH497" s="213"/>
      <c r="BI497" s="213"/>
      <c r="BJ497" s="213"/>
      <c r="BK497" s="213"/>
      <c r="BL497" s="213"/>
      <c r="BM497" s="213"/>
      <c r="BN497" s="213"/>
      <c r="BO497" s="213"/>
      <c r="BP497" s="213"/>
      <c r="BQ497" s="213"/>
    </row>
    <row r="498" s="398" customFormat="true" ht="25.15" customHeight="true" x14ac:dyDescent="0.2">
      <c r="B498" s="1702"/>
      <c r="C498" s="1802" t="s">
        <v>213</v>
      </c>
      <c r="D498" s="1801"/>
      <c r="E498" s="475">
        <v>0.11545130749682914</v>
      </c>
      <c r="F498" s="455"/>
      <c r="G498" s="455"/>
      <c r="H498" s="1802" t="s">
        <v>209</v>
      </c>
      <c r="I498" s="1801"/>
      <c r="J498" s="476">
        <v>0.3084370053752517</v>
      </c>
      <c r="K498" s="455"/>
      <c r="L498" s="455"/>
      <c r="M498" s="1802" t="s">
        <v>213</v>
      </c>
      <c r="N498" s="1801"/>
      <c r="O498" s="477">
        <v>5.5686766233165721E-2</v>
      </c>
      <c r="P498" s="455"/>
      <c r="Q498" s="455"/>
      <c r="R498" s="549"/>
      <c r="S498" s="549"/>
      <c r="T498" s="549"/>
      <c r="U498" s="549"/>
      <c r="V498" s="549"/>
      <c r="W498" s="549"/>
      <c r="X498" s="549"/>
      <c r="Y498" s="549"/>
      <c r="Z498" s="549"/>
      <c r="AA498" s="549"/>
      <c r="AB498" s="549"/>
      <c r="AC498" s="549"/>
      <c r="AD498" s="549"/>
      <c r="AE498" s="549"/>
      <c r="AF498" s="549"/>
      <c r="AG498" s="549"/>
      <c r="AH498" s="549"/>
      <c r="AI498" s="549"/>
      <c r="AJ498" s="549"/>
      <c r="AK498" s="549"/>
      <c r="AL498" s="549"/>
      <c r="AM498" s="549"/>
      <c r="AN498" s="549"/>
      <c r="AO498" s="549"/>
      <c r="AP498" s="549"/>
      <c r="AQ498" s="549"/>
      <c r="AR498" s="549"/>
      <c r="AS498" s="549"/>
      <c r="AT498" s="549"/>
      <c r="AU498" s="549"/>
      <c r="AV498" s="549"/>
      <c r="AW498" s="549"/>
      <c r="AX498" s="549"/>
      <c r="AY498" s="549"/>
      <c r="BA498" s="213"/>
      <c r="BB498" s="287"/>
      <c r="BC498" s="213"/>
      <c r="BD498" s="213"/>
      <c r="BE498" s="213"/>
      <c r="BF498" s="213"/>
      <c r="BG498" s="213"/>
      <c r="BH498" s="213"/>
      <c r="BI498" s="213"/>
      <c r="BJ498" s="213"/>
      <c r="BK498" s="213"/>
      <c r="BL498" s="213"/>
      <c r="BM498" s="213"/>
      <c r="BN498" s="213"/>
      <c r="BO498" s="213"/>
      <c r="BP498" s="213"/>
      <c r="BQ498" s="213"/>
    </row>
    <row r="499" s="398" customFormat="true" ht="25.15" customHeight="true" x14ac:dyDescent="0.2">
      <c r="B499" s="1702"/>
      <c r="C499" s="1802" t="s">
        <v>224</v>
      </c>
      <c r="D499" s="1801"/>
      <c r="E499" s="475">
        <v>4.5076260810842123E-2</v>
      </c>
      <c r="F499" s="455"/>
      <c r="G499" s="455"/>
      <c r="H499" s="1802" t="s">
        <v>242</v>
      </c>
      <c r="I499" s="1801"/>
      <c r="J499" s="476">
        <v>6.6425041418877676E-3</v>
      </c>
      <c r="K499" s="455"/>
      <c r="L499" s="455"/>
      <c r="M499" s="1802" t="s">
        <v>224</v>
      </c>
      <c r="N499" s="1801"/>
      <c r="O499" s="477">
        <v>3.9306252330987647E-2</v>
      </c>
      <c r="P499" s="455"/>
      <c r="Q499" s="455"/>
      <c r="R499" s="549"/>
      <c r="S499" s="549"/>
      <c r="T499" s="549"/>
      <c r="U499" s="549"/>
      <c r="V499" s="549"/>
      <c r="W499" s="549"/>
      <c r="X499" s="549"/>
      <c r="Y499" s="549"/>
      <c r="Z499" s="549"/>
      <c r="AA499" s="549"/>
      <c r="AB499" s="549"/>
      <c r="AC499" s="549"/>
      <c r="AD499" s="549"/>
      <c r="AE499" s="549"/>
      <c r="AF499" s="549"/>
      <c r="AG499" s="549"/>
      <c r="AH499" s="549"/>
      <c r="AI499" s="549"/>
      <c r="AJ499" s="549"/>
      <c r="AK499" s="549"/>
      <c r="AL499" s="549"/>
      <c r="AM499" s="549"/>
      <c r="AN499" s="549"/>
      <c r="AO499" s="549"/>
      <c r="AP499" s="549"/>
      <c r="AQ499" s="549"/>
      <c r="AR499" s="549"/>
      <c r="AS499" s="549"/>
      <c r="AT499" s="549"/>
      <c r="AU499" s="549"/>
      <c r="AV499" s="549"/>
      <c r="AW499" s="549"/>
      <c r="AX499" s="549"/>
      <c r="AY499" s="549"/>
      <c r="BA499" s="213"/>
      <c r="BB499" s="287"/>
      <c r="BC499" s="213"/>
      <c r="BD499" s="213"/>
      <c r="BE499" s="213"/>
      <c r="BF499" s="213"/>
      <c r="BG499" s="213"/>
      <c r="BH499" s="213"/>
      <c r="BI499" s="213"/>
      <c r="BJ499" s="213"/>
      <c r="BK499" s="213"/>
      <c r="BL499" s="213"/>
      <c r="BM499" s="213"/>
      <c r="BN499" s="213"/>
      <c r="BO499" s="213"/>
      <c r="BP499" s="213"/>
      <c r="BQ499" s="213"/>
    </row>
    <row r="500" s="398" customFormat="true" ht="25.15" customHeight="true" x14ac:dyDescent="0.2">
      <c r="B500" s="1702"/>
      <c r="C500" s="1802" t="s">
        <v>199</v>
      </c>
      <c r="D500" s="1801"/>
      <c r="E500" s="475">
        <v>0.4062580579932546</v>
      </c>
      <c r="F500" s="455"/>
      <c r="G500" s="455"/>
      <c r="H500" s="1802" t="s">
        <v>238</v>
      </c>
      <c r="I500" s="1801"/>
      <c r="J500" s="476">
        <v>1.3092254359067584E-2</v>
      </c>
      <c r="K500" s="455"/>
      <c r="L500" s="455"/>
      <c r="M500" s="1802" t="s">
        <v>199</v>
      </c>
      <c r="N500" s="1801"/>
      <c r="O500" s="477">
        <v>0.30022771710611407</v>
      </c>
      <c r="P500" s="455"/>
      <c r="Q500" s="455"/>
      <c r="R500" s="549"/>
      <c r="S500" s="549"/>
      <c r="T500" s="549"/>
      <c r="U500" s="549"/>
      <c r="V500" s="549"/>
      <c r="W500" s="549"/>
      <c r="X500" s="549"/>
      <c r="Y500" s="549"/>
      <c r="Z500" s="549"/>
      <c r="AA500" s="549"/>
      <c r="AB500" s="549"/>
      <c r="AC500" s="549"/>
      <c r="AD500" s="549"/>
      <c r="AE500" s="549"/>
      <c r="AF500" s="549"/>
      <c r="AG500" s="549"/>
      <c r="AH500" s="549"/>
      <c r="AI500" s="549"/>
      <c r="AJ500" s="549"/>
      <c r="AK500" s="549"/>
      <c r="AL500" s="549"/>
      <c r="AM500" s="549"/>
      <c r="AN500" s="549"/>
      <c r="AO500" s="549"/>
      <c r="AP500" s="549"/>
      <c r="AQ500" s="549"/>
      <c r="AR500" s="549"/>
      <c r="AS500" s="549"/>
      <c r="AT500" s="549"/>
      <c r="AU500" s="549"/>
      <c r="AV500" s="549"/>
      <c r="AW500" s="549"/>
      <c r="AX500" s="549"/>
      <c r="AY500" s="549"/>
      <c r="BA500" s="213"/>
      <c r="BB500" s="287"/>
      <c r="BC500" s="213"/>
      <c r="BD500" s="213"/>
      <c r="BE500" s="213"/>
      <c r="BF500" s="213"/>
      <c r="BG500" s="213"/>
      <c r="BH500" s="213"/>
      <c r="BI500" s="213"/>
      <c r="BJ500" s="213"/>
      <c r="BK500" s="213"/>
      <c r="BL500" s="213"/>
      <c r="BM500" s="213"/>
      <c r="BN500" s="213"/>
      <c r="BO500" s="213"/>
      <c r="BP500" s="213"/>
      <c r="BQ500" s="213"/>
    </row>
    <row r="501" s="398" customFormat="true" ht="25.15" customHeight="true" x14ac:dyDescent="0.2">
      <c r="B501" s="1702"/>
      <c r="C501" s="1802" t="s">
        <v>217</v>
      </c>
      <c r="D501" s="1801"/>
      <c r="E501" s="475">
        <v>0.11722746904992232</v>
      </c>
      <c r="F501" s="455"/>
      <c r="G501" s="455"/>
      <c r="H501" s="1802" t="s">
        <v>241</v>
      </c>
      <c r="I501" s="1801"/>
      <c r="J501" s="476">
        <v>8.1382161624752487E-3</v>
      </c>
      <c r="K501" s="455"/>
      <c r="L501" s="455"/>
      <c r="M501" s="1802" t="s">
        <v>217</v>
      </c>
      <c r="N501" s="1801"/>
      <c r="O501" s="477">
        <v>0.10387021709159631</v>
      </c>
      <c r="P501" s="455"/>
      <c r="Q501" s="455"/>
      <c r="R501" s="549"/>
      <c r="S501" s="549"/>
      <c r="T501" s="549"/>
      <c r="U501" s="549"/>
      <c r="V501" s="549"/>
      <c r="W501" s="549"/>
      <c r="X501" s="549"/>
      <c r="Y501" s="549"/>
      <c r="Z501" s="549"/>
      <c r="AA501" s="549"/>
      <c r="AB501" s="549"/>
      <c r="AC501" s="549"/>
      <c r="AD501" s="549"/>
      <c r="AE501" s="549"/>
      <c r="AF501" s="549"/>
      <c r="AG501" s="549"/>
      <c r="AH501" s="549"/>
      <c r="AI501" s="549"/>
      <c r="AJ501" s="549"/>
      <c r="AK501" s="549"/>
      <c r="AL501" s="549"/>
      <c r="AM501" s="549"/>
      <c r="AN501" s="549"/>
      <c r="AO501" s="549"/>
      <c r="AP501" s="549"/>
      <c r="AQ501" s="549"/>
      <c r="AR501" s="549"/>
      <c r="AS501" s="549"/>
      <c r="AT501" s="549"/>
      <c r="AU501" s="549"/>
      <c r="AV501" s="549"/>
      <c r="AW501" s="549"/>
      <c r="AX501" s="549"/>
      <c r="AY501" s="549"/>
      <c r="BA501" s="213"/>
      <c r="BB501" s="287"/>
      <c r="BC501" s="213"/>
      <c r="BD501" s="213"/>
      <c r="BE501" s="213"/>
      <c r="BF501" s="213"/>
      <c r="BG501" s="213"/>
      <c r="BH501" s="213"/>
      <c r="BI501" s="213"/>
      <c r="BJ501" s="213"/>
      <c r="BK501" s="213"/>
      <c r="BL501" s="213"/>
      <c r="BM501" s="213"/>
      <c r="BN501" s="213"/>
      <c r="BO501" s="213"/>
      <c r="BP501" s="213"/>
      <c r="BQ501" s="213"/>
    </row>
    <row r="502" s="398" customFormat="true" ht="25.15" customHeight="true" x14ac:dyDescent="0.2">
      <c r="B502" s="1702"/>
      <c r="C502" s="1802" t="s">
        <v>200</v>
      </c>
      <c r="D502" s="1801"/>
      <c r="E502" s="475">
        <v>0.46604507114750832</v>
      </c>
      <c r="F502" s="455"/>
      <c r="G502" s="455"/>
      <c r="H502" s="1802" t="s">
        <v>239</v>
      </c>
      <c r="I502" s="1801"/>
      <c r="J502" s="476">
        <v>4.0063714388440261E-3</v>
      </c>
      <c r="K502" s="455"/>
      <c r="L502" s="455"/>
      <c r="M502" s="1802" t="s">
        <v>200</v>
      </c>
      <c r="N502" s="1801"/>
      <c r="O502" s="477">
        <v>0.47445195605414336</v>
      </c>
      <c r="P502" s="455"/>
      <c r="Q502" s="455"/>
      <c r="R502" s="549"/>
      <c r="S502" s="549"/>
      <c r="T502" s="549"/>
      <c r="U502" s="549"/>
      <c r="V502" s="549"/>
      <c r="W502" s="549"/>
      <c r="X502" s="549"/>
      <c r="Y502" s="549"/>
      <c r="Z502" s="549"/>
      <c r="AA502" s="549"/>
      <c r="AB502" s="549"/>
      <c r="AC502" s="549"/>
      <c r="AD502" s="549"/>
      <c r="AE502" s="549"/>
      <c r="AF502" s="549"/>
      <c r="AG502" s="549"/>
      <c r="AH502" s="549"/>
      <c r="AI502" s="549"/>
      <c r="AJ502" s="549"/>
      <c r="AK502" s="549"/>
      <c r="AL502" s="549"/>
      <c r="AM502" s="549"/>
      <c r="AN502" s="549"/>
      <c r="AO502" s="549"/>
      <c r="AP502" s="549"/>
      <c r="AQ502" s="549"/>
      <c r="AR502" s="549"/>
      <c r="AS502" s="549"/>
      <c r="AT502" s="549"/>
      <c r="AU502" s="549"/>
      <c r="AV502" s="549"/>
      <c r="AW502" s="549"/>
      <c r="AX502" s="549"/>
      <c r="AY502" s="549"/>
      <c r="BA502" s="213"/>
      <c r="BB502" s="287"/>
      <c r="BC502" s="213"/>
      <c r="BD502" s="213"/>
      <c r="BE502" s="213"/>
      <c r="BF502" s="213"/>
      <c r="BG502" s="213"/>
      <c r="BH502" s="213"/>
      <c r="BI502" s="213"/>
      <c r="BJ502" s="213"/>
      <c r="BK502" s="213"/>
      <c r="BL502" s="213"/>
      <c r="BM502" s="213"/>
      <c r="BN502" s="213"/>
      <c r="BO502" s="213"/>
      <c r="BP502" s="213"/>
      <c r="BQ502" s="213"/>
    </row>
    <row r="503" s="398" customFormat="true" ht="25.15" customHeight="true" x14ac:dyDescent="0.2">
      <c r="B503" s="1702"/>
      <c r="C503" s="1802" t="s">
        <v>206</v>
      </c>
      <c r="D503" s="1801"/>
      <c r="E503" s="475">
        <v>0.29224734888309395</v>
      </c>
      <c r="F503" s="455"/>
      <c r="G503" s="455"/>
      <c r="H503" s="1802" t="s">
        <v>247</v>
      </c>
      <c r="I503" s="1801"/>
      <c r="J503" s="482">
        <v>2.3146558468726594E-5</v>
      </c>
      <c r="K503" s="455"/>
      <c r="L503" s="455"/>
      <c r="M503" s="1802" t="s">
        <v>206</v>
      </c>
      <c r="N503" s="1801"/>
      <c r="O503" s="477">
        <v>0.2000925745316651</v>
      </c>
      <c r="P503" s="455"/>
      <c r="Q503" s="455"/>
      <c r="R503" s="549"/>
      <c r="S503" s="549"/>
      <c r="T503" s="549"/>
      <c r="U503" s="549"/>
      <c r="V503" s="549"/>
      <c r="W503" s="549"/>
      <c r="X503" s="549"/>
      <c r="Y503" s="549"/>
      <c r="Z503" s="549"/>
      <c r="AA503" s="549"/>
      <c r="AB503" s="549"/>
      <c r="AC503" s="549"/>
      <c r="AD503" s="549"/>
      <c r="AE503" s="549"/>
      <c r="AF503" s="549"/>
      <c r="AG503" s="549"/>
      <c r="AH503" s="549"/>
      <c r="AI503" s="549"/>
      <c r="AJ503" s="549"/>
      <c r="AK503" s="549"/>
      <c r="AL503" s="549"/>
      <c r="AM503" s="549"/>
      <c r="AN503" s="549"/>
      <c r="AO503" s="549"/>
      <c r="AP503" s="549"/>
      <c r="AQ503" s="549"/>
      <c r="AR503" s="549"/>
      <c r="AS503" s="549"/>
      <c r="AT503" s="549"/>
      <c r="AU503" s="549"/>
      <c r="AV503" s="549"/>
      <c r="AW503" s="549"/>
      <c r="AX503" s="549"/>
      <c r="AY503" s="549"/>
      <c r="BA503" s="213"/>
      <c r="BB503" s="287"/>
      <c r="BC503" s="213"/>
      <c r="BD503" s="213"/>
      <c r="BE503" s="213"/>
      <c r="BF503" s="213"/>
      <c r="BG503" s="213"/>
      <c r="BH503" s="213"/>
      <c r="BI503" s="213"/>
      <c r="BJ503" s="213"/>
      <c r="BK503" s="213"/>
      <c r="BL503" s="213"/>
      <c r="BM503" s="213"/>
      <c r="BN503" s="213"/>
      <c r="BO503" s="213"/>
      <c r="BP503" s="213"/>
      <c r="BQ503" s="213"/>
    </row>
    <row r="504" s="398" customFormat="true" ht="25.15" customHeight="true" x14ac:dyDescent="0.2">
      <c r="B504" s="1702"/>
      <c r="C504" s="1802" t="s">
        <v>207</v>
      </c>
      <c r="D504" s="1801"/>
      <c r="E504" s="475">
        <v>0.26712115551399834</v>
      </c>
      <c r="F504" s="455"/>
      <c r="G504" s="455"/>
      <c r="H504" s="1802"/>
      <c r="I504" s="1801"/>
      <c r="J504" s="471"/>
      <c r="K504" s="455"/>
      <c r="L504" s="455"/>
      <c r="M504" s="1802" t="s">
        <v>207</v>
      </c>
      <c r="N504" s="1801"/>
      <c r="O504" s="477">
        <v>0.24202402984353669</v>
      </c>
      <c r="P504" s="455"/>
      <c r="Q504" s="455"/>
      <c r="R504" s="549"/>
      <c r="S504" s="549"/>
      <c r="T504" s="549"/>
      <c r="U504" s="549"/>
      <c r="V504" s="549"/>
      <c r="W504" s="549"/>
      <c r="X504" s="549"/>
      <c r="Y504" s="549"/>
      <c r="Z504" s="549"/>
      <c r="AA504" s="549"/>
      <c r="AB504" s="549"/>
      <c r="AC504" s="549"/>
      <c r="AD504" s="549"/>
      <c r="AE504" s="549"/>
      <c r="AF504" s="549"/>
      <c r="AG504" s="549"/>
      <c r="AH504" s="549"/>
      <c r="AI504" s="549"/>
      <c r="AJ504" s="549"/>
      <c r="AK504" s="549"/>
      <c r="AL504" s="549"/>
      <c r="AM504" s="549"/>
      <c r="AN504" s="549"/>
      <c r="AO504" s="549"/>
      <c r="AP504" s="549"/>
      <c r="AQ504" s="549"/>
      <c r="AR504" s="549"/>
      <c r="AS504" s="549"/>
      <c r="AT504" s="549"/>
      <c r="AU504" s="549"/>
      <c r="AV504" s="549"/>
      <c r="AW504" s="549"/>
      <c r="AX504" s="549"/>
      <c r="AY504" s="549"/>
      <c r="BA504" s="213"/>
      <c r="BB504" s="287"/>
      <c r="BC504" s="213"/>
      <c r="BD504" s="213"/>
      <c r="BE504" s="213"/>
      <c r="BF504" s="213"/>
      <c r="BG504" s="213"/>
      <c r="BH504" s="213"/>
      <c r="BI504" s="213"/>
      <c r="BJ504" s="213"/>
      <c r="BK504" s="213"/>
      <c r="BL504" s="213"/>
      <c r="BM504" s="213"/>
      <c r="BN504" s="213"/>
      <c r="BO504" s="213"/>
      <c r="BP504" s="213"/>
      <c r="BQ504" s="213"/>
    </row>
    <row r="505" s="398" customFormat="true" ht="25.15" customHeight="true" x14ac:dyDescent="0.2">
      <c r="B505" s="1702"/>
      <c r="C505" s="1802" t="s">
        <v>203</v>
      </c>
      <c r="D505" s="1801"/>
      <c r="E505" s="475">
        <v>0.42596494436024473</v>
      </c>
      <c r="F505" s="455"/>
      <c r="G505" s="455"/>
      <c r="H505" s="1802"/>
      <c r="I505" s="1801"/>
      <c r="J505" s="455"/>
      <c r="K505" s="455"/>
      <c r="L505" s="455"/>
      <c r="M505" s="1802" t="s">
        <v>203</v>
      </c>
      <c r="N505" s="1801"/>
      <c r="O505" s="477">
        <v>0.40521442222905879</v>
      </c>
      <c r="P505" s="455"/>
      <c r="Q505" s="455"/>
      <c r="R505" s="549"/>
      <c r="S505" s="549"/>
      <c r="T505" s="549"/>
      <c r="U505" s="549"/>
      <c r="V505" s="549"/>
      <c r="W505" s="549"/>
      <c r="X505" s="549"/>
      <c r="Y505" s="549"/>
      <c r="Z505" s="549"/>
      <c r="AA505" s="549"/>
      <c r="AB505" s="549"/>
      <c r="AC505" s="549"/>
      <c r="AD505" s="549"/>
      <c r="AE505" s="549"/>
      <c r="AF505" s="549"/>
      <c r="AG505" s="549"/>
      <c r="AH505" s="549"/>
      <c r="AI505" s="549"/>
      <c r="AJ505" s="549"/>
      <c r="AK505" s="549"/>
      <c r="AL505" s="549"/>
      <c r="AM505" s="549"/>
      <c r="AN505" s="549"/>
      <c r="AO505" s="549"/>
      <c r="AP505" s="549"/>
      <c r="AQ505" s="549"/>
      <c r="AR505" s="549"/>
      <c r="AS505" s="549"/>
      <c r="AT505" s="549"/>
      <c r="AU505" s="549"/>
      <c r="AV505" s="549"/>
      <c r="AW505" s="549"/>
      <c r="AX505" s="549"/>
      <c r="AY505" s="549"/>
      <c r="BA505" s="213"/>
      <c r="BB505" s="287"/>
      <c r="BC505" s="213"/>
      <c r="BD505" s="213"/>
      <c r="BE505" s="213"/>
      <c r="BF505" s="213"/>
      <c r="BG505" s="213"/>
      <c r="BH505" s="213"/>
      <c r="BI505" s="213"/>
      <c r="BJ505" s="213"/>
      <c r="BK505" s="213"/>
      <c r="BL505" s="213"/>
      <c r="BM505" s="213"/>
      <c r="BN505" s="213"/>
      <c r="BO505" s="213"/>
      <c r="BP505" s="213"/>
      <c r="BQ505" s="213"/>
    </row>
    <row r="506" s="398" customFormat="true" ht="25.15" customHeight="true" x14ac:dyDescent="0.2">
      <c r="B506" s="1702"/>
      <c r="C506" s="1802" t="s">
        <v>209</v>
      </c>
      <c r="D506" s="1801"/>
      <c r="E506" s="475">
        <v>0.23991799150795642</v>
      </c>
      <c r="F506" s="455"/>
      <c r="G506" s="455"/>
      <c r="H506" s="1802" t="s">
        <v>252</v>
      </c>
      <c r="I506" s="1801"/>
      <c r="J506" s="1801"/>
      <c r="K506" s="1801"/>
      <c r="L506" s="1801"/>
      <c r="M506" s="1802" t="s">
        <v>209</v>
      </c>
      <c r="N506" s="1801"/>
      <c r="O506" s="477">
        <v>0.12705455721742454</v>
      </c>
      <c r="P506" s="455"/>
      <c r="Q506" s="455"/>
      <c r="R506" s="549"/>
      <c r="S506" s="549"/>
      <c r="T506" s="549"/>
      <c r="U506" s="549"/>
      <c r="V506" s="549"/>
      <c r="W506" s="549"/>
      <c r="X506" s="549"/>
      <c r="Y506" s="549"/>
      <c r="Z506" s="549"/>
      <c r="AA506" s="549"/>
      <c r="AB506" s="549"/>
      <c r="AC506" s="549"/>
      <c r="AD506" s="549"/>
      <c r="AE506" s="549"/>
      <c r="AF506" s="549"/>
      <c r="AG506" s="549"/>
      <c r="AH506" s="549"/>
      <c r="AI506" s="549"/>
      <c r="AJ506" s="549"/>
      <c r="AK506" s="549"/>
      <c r="AL506" s="549"/>
      <c r="AM506" s="549"/>
      <c r="AN506" s="549"/>
      <c r="AO506" s="549"/>
      <c r="AP506" s="549"/>
      <c r="AQ506" s="549"/>
      <c r="AR506" s="549"/>
      <c r="AS506" s="549"/>
      <c r="AT506" s="549"/>
      <c r="AU506" s="549"/>
      <c r="AV506" s="549"/>
      <c r="AW506" s="549"/>
      <c r="AX506" s="549"/>
      <c r="AY506" s="549"/>
      <c r="BA506" s="213"/>
      <c r="BB506" s="287"/>
      <c r="BC506" s="213"/>
      <c r="BD506" s="213"/>
      <c r="BE506" s="213"/>
      <c r="BF506" s="213"/>
      <c r="BG506" s="213"/>
      <c r="BH506" s="213"/>
      <c r="BI506" s="213"/>
      <c r="BJ506" s="213"/>
      <c r="BK506" s="213"/>
      <c r="BL506" s="213"/>
      <c r="BM506" s="213"/>
      <c r="BN506" s="213"/>
      <c r="BO506" s="213"/>
      <c r="BP506" s="213"/>
      <c r="BQ506" s="213"/>
    </row>
    <row r="507" s="398" customFormat="true" ht="25.15" customHeight="true" x14ac:dyDescent="0.2">
      <c r="B507" s="1702"/>
      <c r="C507" s="1802" t="s">
        <v>242</v>
      </c>
      <c r="D507" s="1801"/>
      <c r="E507" s="475">
        <v>2.457641902077627E-3</v>
      </c>
      <c r="F507" s="455"/>
      <c r="G507" s="455"/>
      <c r="H507" s="1802" t="s">
        <v>196</v>
      </c>
      <c r="I507" s="1801"/>
      <c r="J507" s="1809" t="s">
        <v>253</v>
      </c>
      <c r="K507" s="1810"/>
      <c r="L507" s="1811"/>
      <c r="M507" s="1802" t="s">
        <v>242</v>
      </c>
      <c r="N507" s="1801"/>
      <c r="O507" s="481">
        <v>3.7696507646752447E-5</v>
      </c>
      <c r="P507" s="455"/>
      <c r="Q507" s="455"/>
      <c r="R507" s="549"/>
      <c r="S507" s="549"/>
      <c r="T507" s="549"/>
      <c r="U507" s="549"/>
      <c r="V507" s="549"/>
      <c r="W507" s="549"/>
      <c r="X507" s="549"/>
      <c r="Y507" s="549"/>
      <c r="Z507" s="549"/>
      <c r="AA507" s="549"/>
      <c r="AB507" s="549"/>
      <c r="AC507" s="549"/>
      <c r="AD507" s="549"/>
      <c r="AE507" s="549"/>
      <c r="AF507" s="549"/>
      <c r="AG507" s="549"/>
      <c r="AH507" s="549"/>
      <c r="AI507" s="549"/>
      <c r="AJ507" s="549"/>
      <c r="AK507" s="549"/>
      <c r="AL507" s="549"/>
      <c r="AM507" s="549"/>
      <c r="AN507" s="549"/>
      <c r="AO507" s="549"/>
      <c r="AP507" s="549"/>
      <c r="AQ507" s="549"/>
      <c r="AR507" s="549"/>
      <c r="AS507" s="549"/>
      <c r="AT507" s="549"/>
      <c r="AU507" s="549"/>
      <c r="AV507" s="549"/>
      <c r="AW507" s="549"/>
      <c r="AX507" s="549"/>
      <c r="AY507" s="549"/>
      <c r="BA507" s="213"/>
      <c r="BB507" s="287"/>
      <c r="BC507" s="213"/>
      <c r="BD507" s="213"/>
      <c r="BE507" s="213"/>
      <c r="BF507" s="213"/>
      <c r="BG507" s="213"/>
      <c r="BH507" s="213"/>
      <c r="BI507" s="213"/>
      <c r="BJ507" s="213"/>
      <c r="BK507" s="213"/>
      <c r="BL507" s="213"/>
      <c r="BM507" s="213"/>
      <c r="BN507" s="213"/>
      <c r="BO507" s="213"/>
      <c r="BP507" s="213"/>
      <c r="BQ507" s="213"/>
    </row>
    <row r="508" s="398" customFormat="true" ht="25.15" customHeight="true" x14ac:dyDescent="0.2">
      <c r="B508" s="1702"/>
      <c r="C508" s="1802" t="s">
        <v>238</v>
      </c>
      <c r="D508" s="1801"/>
      <c r="E508" s="475">
        <v>5.1473001612220674E-3</v>
      </c>
      <c r="F508" s="455"/>
      <c r="G508" s="455"/>
      <c r="H508" s="1801"/>
      <c r="I508" s="1801"/>
      <c r="J508" s="459" t="s">
        <v>179</v>
      </c>
      <c r="K508" s="460" t="s">
        <v>254</v>
      </c>
      <c r="L508" s="461" t="s">
        <v>255</v>
      </c>
      <c r="M508" s="1802" t="s">
        <v>238</v>
      </c>
      <c r="N508" s="1801"/>
      <c r="O508" s="477">
        <v>3.5938380099757132E-3</v>
      </c>
      <c r="P508" s="455"/>
      <c r="Q508" s="455"/>
      <c r="R508" s="549"/>
      <c r="S508" s="549"/>
      <c r="T508" s="549"/>
      <c r="U508" s="549"/>
      <c r="V508" s="549"/>
      <c r="W508" s="549"/>
      <c r="X508" s="549"/>
      <c r="Y508" s="549"/>
      <c r="Z508" s="549"/>
      <c r="AA508" s="549"/>
      <c r="AB508" s="549"/>
      <c r="AC508" s="549"/>
      <c r="AD508" s="549"/>
      <c r="AE508" s="549"/>
      <c r="AF508" s="549"/>
      <c r="AG508" s="549"/>
      <c r="AH508" s="549"/>
      <c r="AI508" s="549"/>
      <c r="AJ508" s="549"/>
      <c r="AK508" s="549"/>
      <c r="AL508" s="549"/>
      <c r="AM508" s="549"/>
      <c r="AN508" s="549"/>
      <c r="AO508" s="549"/>
      <c r="AP508" s="549"/>
      <c r="AQ508" s="549"/>
      <c r="AR508" s="549"/>
      <c r="AS508" s="549"/>
      <c r="AT508" s="549"/>
      <c r="AU508" s="549"/>
      <c r="AV508" s="549"/>
      <c r="AW508" s="549"/>
      <c r="AX508" s="549"/>
      <c r="AY508" s="549"/>
      <c r="BA508" s="213"/>
      <c r="BB508" s="287"/>
      <c r="BC508" s="213"/>
      <c r="BD508" s="213"/>
      <c r="BE508" s="213"/>
      <c r="BF508" s="213"/>
      <c r="BG508" s="213"/>
      <c r="BH508" s="213"/>
      <c r="BI508" s="213"/>
      <c r="BJ508" s="213"/>
      <c r="BK508" s="213"/>
      <c r="BL508" s="213"/>
      <c r="BM508" s="213"/>
      <c r="BN508" s="213"/>
      <c r="BO508" s="213"/>
      <c r="BP508" s="213"/>
      <c r="BQ508" s="213"/>
    </row>
    <row r="509" s="398" customFormat="true" ht="25.15" customHeight="true" x14ac:dyDescent="0.2">
      <c r="B509" s="1702"/>
      <c r="C509" s="1802" t="s">
        <v>241</v>
      </c>
      <c r="D509" s="1801"/>
      <c r="E509" s="475">
        <v>3.9243211411173632E-3</v>
      </c>
      <c r="F509" s="455"/>
      <c r="G509" s="455"/>
      <c r="H509" s="1802" t="s">
        <v>197</v>
      </c>
      <c r="I509" s="1801"/>
      <c r="J509" s="483">
        <v>5.5353822883085035</v>
      </c>
      <c r="K509" s="484">
        <v>11.532046433976049</v>
      </c>
      <c r="L509" s="485">
        <v>11.532046433976049</v>
      </c>
      <c r="M509" s="1802" t="s">
        <v>241</v>
      </c>
      <c r="N509" s="1801"/>
      <c r="O509" s="477">
        <v>2.0107717560874355E-3</v>
      </c>
      <c r="P509" s="455"/>
      <c r="Q509" s="455"/>
      <c r="R509" s="549"/>
      <c r="S509" s="549"/>
      <c r="T509" s="549"/>
      <c r="U509" s="549"/>
      <c r="V509" s="549"/>
      <c r="W509" s="549"/>
      <c r="X509" s="549"/>
      <c r="Y509" s="549"/>
      <c r="Z509" s="549"/>
      <c r="AA509" s="549"/>
      <c r="AB509" s="549"/>
      <c r="AC509" s="549"/>
      <c r="AD509" s="549"/>
      <c r="AE509" s="549"/>
      <c r="AF509" s="549"/>
      <c r="AG509" s="549"/>
      <c r="AH509" s="549"/>
      <c r="AI509" s="549"/>
      <c r="AJ509" s="549"/>
      <c r="AK509" s="549"/>
      <c r="AL509" s="549"/>
      <c r="AM509" s="549"/>
      <c r="AN509" s="549"/>
      <c r="AO509" s="549"/>
      <c r="AP509" s="549"/>
      <c r="AQ509" s="549"/>
      <c r="AR509" s="549"/>
      <c r="AS509" s="549"/>
      <c r="AT509" s="549"/>
      <c r="AU509" s="549"/>
      <c r="AV509" s="549"/>
      <c r="AW509" s="549"/>
      <c r="AX509" s="549"/>
      <c r="AY509" s="549"/>
      <c r="BA509" s="213"/>
      <c r="BB509" s="287"/>
      <c r="BC509" s="213"/>
      <c r="BD509" s="213"/>
      <c r="BE509" s="213"/>
      <c r="BF509" s="213"/>
      <c r="BG509" s="213"/>
      <c r="BH509" s="213"/>
      <c r="BI509" s="213"/>
      <c r="BJ509" s="213"/>
      <c r="BK509" s="213"/>
      <c r="BL509" s="213"/>
      <c r="BM509" s="213"/>
      <c r="BN509" s="213"/>
      <c r="BO509" s="213"/>
      <c r="BP509" s="213"/>
      <c r="BQ509" s="213"/>
    </row>
    <row r="510" s="398" customFormat="true" ht="25.15" customHeight="true" x14ac:dyDescent="0.2">
      <c r="B510" s="1702"/>
      <c r="C510" s="1802" t="s">
        <v>239</v>
      </c>
      <c r="D510" s="1801"/>
      <c r="E510" s="475">
        <v>3.4522893313628125E-3</v>
      </c>
      <c r="F510" s="455"/>
      <c r="G510" s="455"/>
      <c r="H510" s="1802"/>
      <c r="I510" s="1801"/>
      <c r="J510" s="471"/>
      <c r="K510" s="471"/>
      <c r="L510" s="471"/>
      <c r="M510" s="1802" t="s">
        <v>239</v>
      </c>
      <c r="N510" s="1801"/>
      <c r="O510" s="477">
        <v>6.9220578725133703E-3</v>
      </c>
      <c r="P510" s="455"/>
      <c r="Q510" s="455"/>
      <c r="R510" s="549"/>
      <c r="S510" s="549"/>
      <c r="T510" s="549"/>
      <c r="U510" s="549"/>
      <c r="V510" s="549"/>
      <c r="W510" s="549"/>
      <c r="X510" s="549"/>
      <c r="Y510" s="549"/>
      <c r="Z510" s="549"/>
      <c r="AA510" s="549"/>
      <c r="AB510" s="549"/>
      <c r="AC510" s="549"/>
      <c r="AD510" s="549"/>
      <c r="AE510" s="549"/>
      <c r="AF510" s="549"/>
      <c r="AG510" s="549"/>
      <c r="AH510" s="549"/>
      <c r="AI510" s="549"/>
      <c r="AJ510" s="549"/>
      <c r="AK510" s="549"/>
      <c r="AL510" s="549"/>
      <c r="AM510" s="549"/>
      <c r="AN510" s="549"/>
      <c r="AO510" s="549"/>
      <c r="AP510" s="549"/>
      <c r="AQ510" s="549"/>
      <c r="AR510" s="549"/>
      <c r="AS510" s="549"/>
      <c r="AT510" s="549"/>
      <c r="AU510" s="549"/>
      <c r="AV510" s="549"/>
      <c r="AW510" s="549"/>
      <c r="AX510" s="549"/>
      <c r="AY510" s="549"/>
      <c r="BA510" s="213"/>
      <c r="BB510" s="287"/>
      <c r="BC510" s="213"/>
      <c r="BD510" s="213"/>
      <c r="BE510" s="213"/>
      <c r="BF510" s="213"/>
      <c r="BG510" s="213"/>
      <c r="BH510" s="213"/>
      <c r="BI510" s="213"/>
      <c r="BJ510" s="213"/>
      <c r="BK510" s="213"/>
      <c r="BL510" s="213"/>
      <c r="BM510" s="213"/>
      <c r="BN510" s="213"/>
      <c r="BO510" s="213"/>
      <c r="BP510" s="213"/>
      <c r="BQ510" s="213"/>
    </row>
    <row r="511" s="398" customFormat="true" ht="25.15" customHeight="true" x14ac:dyDescent="0.2">
      <c r="B511" s="1702"/>
      <c r="C511" s="1802" t="s">
        <v>247</v>
      </c>
      <c r="D511" s="1801"/>
      <c r="E511" s="479">
        <v>1.4875911804939458E-4</v>
      </c>
      <c r="F511" s="455"/>
      <c r="G511" s="455"/>
      <c r="H511" s="1802"/>
      <c r="I511" s="1801"/>
      <c r="J511" s="455"/>
      <c r="K511" s="455"/>
      <c r="L511" s="455"/>
      <c r="M511" s="1802" t="s">
        <v>247</v>
      </c>
      <c r="N511" s="1801"/>
      <c r="O511" s="480">
        <v>1.3234474802581587E-3</v>
      </c>
      <c r="P511" s="455"/>
      <c r="Q511" s="455"/>
      <c r="R511" s="549"/>
      <c r="S511" s="549"/>
      <c r="T511" s="549"/>
      <c r="U511" s="549"/>
      <c r="V511" s="549"/>
      <c r="W511" s="549"/>
      <c r="X511" s="549"/>
      <c r="Y511" s="549"/>
      <c r="Z511" s="549"/>
      <c r="AA511" s="549"/>
      <c r="AB511" s="549"/>
      <c r="AC511" s="549"/>
      <c r="AD511" s="549"/>
      <c r="AE511" s="549"/>
      <c r="AF511" s="549"/>
      <c r="AG511" s="549"/>
      <c r="AH511" s="549"/>
      <c r="AI511" s="549"/>
      <c r="AJ511" s="549"/>
      <c r="AK511" s="549"/>
      <c r="AL511" s="549"/>
      <c r="AM511" s="549"/>
      <c r="AN511" s="549"/>
      <c r="AO511" s="549"/>
      <c r="AP511" s="549"/>
      <c r="AQ511" s="549"/>
      <c r="AR511" s="549"/>
      <c r="AS511" s="549"/>
      <c r="AT511" s="549"/>
      <c r="AU511" s="549"/>
      <c r="AV511" s="549"/>
      <c r="AW511" s="549"/>
      <c r="AX511" s="549"/>
      <c r="AY511" s="549"/>
      <c r="BA511" s="213"/>
      <c r="BB511" s="287"/>
      <c r="BC511" s="213"/>
      <c r="BD511" s="213"/>
      <c r="BE511" s="213"/>
      <c r="BF511" s="213"/>
      <c r="BG511" s="213"/>
      <c r="BH511" s="213"/>
      <c r="BI511" s="213"/>
      <c r="BJ511" s="213"/>
      <c r="BK511" s="213"/>
      <c r="BL511" s="213"/>
      <c r="BM511" s="213"/>
      <c r="BN511" s="213"/>
      <c r="BO511" s="213"/>
      <c r="BP511" s="213"/>
      <c r="BQ511" s="213"/>
    </row>
    <row r="512" s="398" customFormat="true" ht="25.15" customHeight="true" x14ac:dyDescent="0.2">
      <c r="B512" s="1702"/>
      <c r="C512" s="1802"/>
      <c r="D512" s="1801"/>
      <c r="E512" s="471"/>
      <c r="F512" s="455"/>
      <c r="G512" s="455"/>
      <c r="H512" s="1802" t="s">
        <v>256</v>
      </c>
      <c r="I512" s="1801"/>
      <c r="J512" s="1801"/>
      <c r="K512" s="455"/>
      <c r="L512" s="455"/>
      <c r="M512" s="1802"/>
      <c r="N512" s="1801"/>
      <c r="O512" s="471"/>
      <c r="P512" s="455"/>
      <c r="Q512" s="455"/>
      <c r="R512" s="549"/>
      <c r="S512" s="549"/>
      <c r="T512" s="549"/>
      <c r="U512" s="549"/>
      <c r="V512" s="549"/>
      <c r="W512" s="549"/>
      <c r="X512" s="549"/>
      <c r="Y512" s="549"/>
      <c r="Z512" s="549"/>
      <c r="AA512" s="549"/>
      <c r="AB512" s="549"/>
      <c r="AC512" s="549"/>
      <c r="AD512" s="549"/>
      <c r="AE512" s="549"/>
      <c r="AF512" s="549"/>
      <c r="AG512" s="549"/>
      <c r="AH512" s="549"/>
      <c r="AI512" s="549"/>
      <c r="AJ512" s="549"/>
      <c r="AK512" s="549"/>
      <c r="AL512" s="549"/>
      <c r="AM512" s="549"/>
      <c r="AN512" s="549"/>
      <c r="AO512" s="549"/>
      <c r="AP512" s="549"/>
      <c r="AQ512" s="549"/>
      <c r="AR512" s="549"/>
      <c r="AS512" s="549"/>
      <c r="AT512" s="549"/>
      <c r="AU512" s="549"/>
      <c r="AV512" s="549"/>
      <c r="AW512" s="549"/>
      <c r="AX512" s="549"/>
      <c r="AY512" s="549"/>
      <c r="BA512" s="213"/>
      <c r="BB512" s="287"/>
      <c r="BC512" s="213"/>
      <c r="BD512" s="213"/>
      <c r="BE512" s="213"/>
      <c r="BF512" s="213"/>
      <c r="BG512" s="213"/>
      <c r="BH512" s="213"/>
      <c r="BI512" s="213"/>
      <c r="BJ512" s="213"/>
      <c r="BK512" s="213"/>
      <c r="BL512" s="213"/>
      <c r="BM512" s="213"/>
      <c r="BN512" s="213"/>
      <c r="BO512" s="213"/>
      <c r="BP512" s="213"/>
      <c r="BQ512" s="213"/>
    </row>
    <row r="513" s="398" customFormat="true" ht="25.15" customHeight="true" x14ac:dyDescent="0.2">
      <c r="B513" s="1702"/>
      <c r="C513" s="1802"/>
      <c r="D513" s="1801"/>
      <c r="E513" s="455"/>
      <c r="F513" s="455"/>
      <c r="G513" s="455"/>
      <c r="H513" s="1802"/>
      <c r="I513" s="1801"/>
      <c r="J513" s="462" t="s">
        <v>196</v>
      </c>
      <c r="K513" s="455"/>
      <c r="L513" s="455"/>
      <c r="M513" s="1802"/>
      <c r="N513" s="1801"/>
      <c r="O513" s="455"/>
      <c r="P513" s="455"/>
      <c r="Q513" s="455"/>
      <c r="R513" s="549"/>
      <c r="S513" s="549"/>
      <c r="T513" s="549"/>
      <c r="U513" s="549"/>
      <c r="V513" s="549"/>
      <c r="W513" s="549"/>
      <c r="X513" s="549"/>
      <c r="Y513" s="549"/>
      <c r="Z513" s="549"/>
      <c r="AA513" s="549"/>
      <c r="AB513" s="549"/>
      <c r="AC513" s="549"/>
      <c r="AD513" s="549"/>
      <c r="AE513" s="549"/>
      <c r="AF513" s="549"/>
      <c r="AG513" s="549"/>
      <c r="AH513" s="549"/>
      <c r="AI513" s="549"/>
      <c r="AJ513" s="549"/>
      <c r="AK513" s="549"/>
      <c r="AL513" s="549"/>
      <c r="AM513" s="549"/>
      <c r="AN513" s="549"/>
      <c r="AO513" s="549"/>
      <c r="AP513" s="549"/>
      <c r="AQ513" s="549"/>
      <c r="AR513" s="549"/>
      <c r="AS513" s="549"/>
      <c r="AT513" s="549"/>
      <c r="AU513" s="549"/>
      <c r="AV513" s="549"/>
      <c r="AW513" s="549"/>
      <c r="AX513" s="549"/>
      <c r="AY513" s="549"/>
      <c r="BA513" s="213"/>
      <c r="BB513" s="287"/>
      <c r="BC513" s="213"/>
      <c r="BD513" s="213"/>
      <c r="BE513" s="213"/>
      <c r="BF513" s="213"/>
      <c r="BG513" s="213"/>
      <c r="BH513" s="213"/>
      <c r="BI513" s="213"/>
      <c r="BJ513" s="213"/>
      <c r="BK513" s="213"/>
      <c r="BL513" s="213"/>
      <c r="BM513" s="213"/>
      <c r="BN513" s="213"/>
      <c r="BO513" s="213"/>
      <c r="BP513" s="213"/>
      <c r="BQ513" s="213"/>
    </row>
    <row r="514" s="398" customFormat="true" ht="25.15" customHeight="true" x14ac:dyDescent="0.2">
      <c r="B514" s="1702"/>
      <c r="C514" s="1802" t="s">
        <v>252</v>
      </c>
      <c r="D514" s="1801"/>
      <c r="E514" s="1801"/>
      <c r="F514" s="1801"/>
      <c r="G514" s="1801"/>
      <c r="H514" s="1801"/>
      <c r="I514" s="1801"/>
      <c r="J514" s="486" t="s">
        <v>197</v>
      </c>
      <c r="K514" s="455"/>
      <c r="L514" s="455"/>
      <c r="M514" s="1802" t="s">
        <v>252</v>
      </c>
      <c r="N514" s="1801"/>
      <c r="O514" s="1801"/>
      <c r="P514" s="1801"/>
      <c r="Q514" s="1801"/>
      <c r="R514" s="549"/>
      <c r="S514" s="549"/>
      <c r="T514" s="549"/>
      <c r="U514" s="549"/>
      <c r="V514" s="549"/>
      <c r="W514" s="549"/>
      <c r="X514" s="549"/>
      <c r="Y514" s="549"/>
      <c r="Z514" s="549"/>
      <c r="AA514" s="549"/>
      <c r="AB514" s="549"/>
      <c r="AC514" s="549"/>
      <c r="AD514" s="549"/>
      <c r="AE514" s="549"/>
      <c r="AF514" s="549"/>
      <c r="AG514" s="549"/>
      <c r="AH514" s="549"/>
      <c r="AI514" s="549"/>
      <c r="AJ514" s="549"/>
      <c r="AK514" s="549"/>
      <c r="AL514" s="549"/>
      <c r="AM514" s="549"/>
      <c r="AN514" s="549"/>
      <c r="AO514" s="549"/>
      <c r="AP514" s="549"/>
      <c r="AQ514" s="549"/>
      <c r="AR514" s="549"/>
      <c r="AS514" s="549"/>
      <c r="AT514" s="549"/>
      <c r="AU514" s="549"/>
      <c r="AV514" s="549"/>
      <c r="AW514" s="549"/>
      <c r="AX514" s="549"/>
      <c r="AY514" s="549"/>
      <c r="BA514" s="213"/>
      <c r="BB514" s="287"/>
      <c r="BC514" s="213"/>
      <c r="BD514" s="213"/>
      <c r="BE514" s="213"/>
      <c r="BF514" s="213"/>
      <c r="BG514" s="213"/>
      <c r="BH514" s="213"/>
      <c r="BI514" s="213"/>
      <c r="BJ514" s="213"/>
      <c r="BK514" s="213"/>
      <c r="BL514" s="213"/>
      <c r="BM514" s="213"/>
      <c r="BN514" s="213"/>
      <c r="BO514" s="213"/>
      <c r="BP514" s="213"/>
      <c r="BQ514" s="213"/>
    </row>
    <row r="515" s="398" customFormat="true" ht="25.15" customHeight="true" x14ac:dyDescent="0.2">
      <c r="B515" s="1702"/>
      <c r="C515" s="1802" t="s">
        <v>196</v>
      </c>
      <c r="D515" s="1801"/>
      <c r="E515" s="1803" t="s">
        <v>253</v>
      </c>
      <c r="F515" s="1804"/>
      <c r="G515" s="1805"/>
      <c r="H515" s="1802" t="s">
        <v>215</v>
      </c>
      <c r="I515" s="1801"/>
      <c r="J515" s="473">
        <v>-5.101567067977477E-2</v>
      </c>
      <c r="K515" s="455"/>
      <c r="L515" s="455"/>
      <c r="M515" s="1802" t="s">
        <v>196</v>
      </c>
      <c r="N515" s="1801"/>
      <c r="O515" s="1806" t="s">
        <v>253</v>
      </c>
      <c r="P515" s="1807"/>
      <c r="Q515" s="1808"/>
      <c r="R515" s="549"/>
      <c r="S515" s="549"/>
      <c r="T515" s="549"/>
      <c r="U515" s="549"/>
      <c r="V515" s="549"/>
      <c r="W515" s="549"/>
      <c r="X515" s="549"/>
      <c r="Y515" s="549"/>
      <c r="Z515" s="549"/>
      <c r="AA515" s="549"/>
      <c r="AB515" s="549"/>
      <c r="AC515" s="549"/>
      <c r="AD515" s="549"/>
      <c r="AE515" s="549"/>
      <c r="AF515" s="549"/>
      <c r="AG515" s="549"/>
      <c r="AH515" s="549"/>
      <c r="AI515" s="549"/>
      <c r="AJ515" s="549"/>
      <c r="AK515" s="549"/>
      <c r="AL515" s="549"/>
      <c r="AM515" s="549"/>
      <c r="AN515" s="549"/>
      <c r="AO515" s="549"/>
      <c r="AP515" s="549"/>
      <c r="AQ515" s="549"/>
      <c r="AR515" s="549"/>
      <c r="AS515" s="549"/>
      <c r="AT515" s="549"/>
      <c r="AU515" s="549"/>
      <c r="AV515" s="549"/>
      <c r="AW515" s="549"/>
      <c r="AX515" s="549"/>
      <c r="AY515" s="549"/>
      <c r="BA515" s="213"/>
      <c r="BB515" s="287"/>
      <c r="BC515" s="213"/>
      <c r="BD515" s="213"/>
      <c r="BE515" s="213"/>
      <c r="BF515" s="213"/>
      <c r="BG515" s="213"/>
      <c r="BH515" s="213"/>
      <c r="BI515" s="213"/>
      <c r="BJ515" s="213"/>
      <c r="BK515" s="213"/>
      <c r="BL515" s="213"/>
      <c r="BM515" s="213"/>
      <c r="BN515" s="213"/>
      <c r="BO515" s="213"/>
      <c r="BP515" s="213"/>
      <c r="BQ515" s="213"/>
    </row>
    <row r="516" s="398" customFormat="true" ht="25.15" customHeight="true" x14ac:dyDescent="0.2">
      <c r="B516" s="1702"/>
      <c r="C516" s="1801"/>
      <c r="D516" s="1801"/>
      <c r="E516" s="463" t="s">
        <v>179</v>
      </c>
      <c r="F516" s="464" t="s">
        <v>254</v>
      </c>
      <c r="G516" s="465" t="s">
        <v>255</v>
      </c>
      <c r="H516" s="1802" t="s">
        <v>208</v>
      </c>
      <c r="I516" s="1801"/>
      <c r="J516" s="476">
        <v>6.4048236728175195E-2</v>
      </c>
      <c r="K516" s="455"/>
      <c r="L516" s="455"/>
      <c r="M516" s="1801"/>
      <c r="N516" s="1801"/>
      <c r="O516" s="466" t="s">
        <v>179</v>
      </c>
      <c r="P516" s="467" t="s">
        <v>254</v>
      </c>
      <c r="Q516" s="468" t="s">
        <v>255</v>
      </c>
      <c r="R516" s="549"/>
      <c r="S516" s="549"/>
      <c r="T516" s="549"/>
      <c r="U516" s="549"/>
      <c r="V516" s="549"/>
      <c r="W516" s="549"/>
      <c r="X516" s="549"/>
      <c r="Y516" s="549"/>
      <c r="Z516" s="549"/>
      <c r="AA516" s="549"/>
      <c r="AB516" s="549"/>
      <c r="AC516" s="549"/>
      <c r="AD516" s="549"/>
      <c r="AE516" s="549"/>
      <c r="AF516" s="549"/>
      <c r="AG516" s="549"/>
      <c r="AH516" s="549"/>
      <c r="AI516" s="549"/>
      <c r="AJ516" s="549"/>
      <c r="AK516" s="549"/>
      <c r="AL516" s="549"/>
      <c r="AM516" s="549"/>
      <c r="AN516" s="549"/>
      <c r="AO516" s="549"/>
      <c r="AP516" s="549"/>
      <c r="AQ516" s="549"/>
      <c r="AR516" s="549"/>
      <c r="AS516" s="549"/>
      <c r="AT516" s="549"/>
      <c r="AU516" s="549"/>
      <c r="AV516" s="549"/>
      <c r="AW516" s="549"/>
      <c r="AX516" s="549"/>
      <c r="AY516" s="549"/>
      <c r="BA516" s="213"/>
      <c r="BB516" s="287"/>
      <c r="BC516" s="213"/>
      <c r="BD516" s="213"/>
      <c r="BE516" s="213"/>
      <c r="BF516" s="213"/>
      <c r="BG516" s="213"/>
      <c r="BH516" s="213"/>
      <c r="BI516" s="213"/>
      <c r="BJ516" s="213"/>
      <c r="BK516" s="213"/>
      <c r="BL516" s="213"/>
      <c r="BM516" s="213"/>
      <c r="BN516" s="213"/>
      <c r="BO516" s="213"/>
      <c r="BP516" s="213"/>
      <c r="BQ516" s="213"/>
    </row>
    <row r="517" s="398" customFormat="true" ht="25.15" customHeight="true" x14ac:dyDescent="0.2">
      <c r="B517" s="1702"/>
      <c r="C517" s="1802" t="s">
        <v>197</v>
      </c>
      <c r="D517" s="1801"/>
      <c r="E517" s="487">
        <v>6.7133961207021615</v>
      </c>
      <c r="F517" s="488">
        <v>12.910377155196464</v>
      </c>
      <c r="G517" s="489">
        <v>12.910377155196464</v>
      </c>
      <c r="H517" s="1802" t="s">
        <v>210</v>
      </c>
      <c r="I517" s="1801"/>
      <c r="J517" s="476">
        <v>-2.6434715861003849E-2</v>
      </c>
      <c r="K517" s="455"/>
      <c r="L517" s="455"/>
      <c r="M517" s="1802" t="s">
        <v>197</v>
      </c>
      <c r="N517" s="1801"/>
      <c r="O517" s="490">
        <v>6.1041266116568949</v>
      </c>
      <c r="P517" s="491">
        <v>11.738705022417104</v>
      </c>
      <c r="Q517" s="492">
        <v>11.738705022417104</v>
      </c>
      <c r="R517" s="549"/>
      <c r="S517" s="549"/>
      <c r="T517" s="549"/>
      <c r="U517" s="549"/>
      <c r="V517" s="549"/>
      <c r="W517" s="549"/>
      <c r="X517" s="549"/>
      <c r="Y517" s="549"/>
      <c r="Z517" s="549"/>
      <c r="AA517" s="549"/>
      <c r="AB517" s="549"/>
      <c r="AC517" s="549"/>
      <c r="AD517" s="549"/>
      <c r="AE517" s="549"/>
      <c r="AF517" s="549"/>
      <c r="AG517" s="549"/>
      <c r="AH517" s="549"/>
      <c r="AI517" s="549"/>
      <c r="AJ517" s="549"/>
      <c r="AK517" s="549"/>
      <c r="AL517" s="549"/>
      <c r="AM517" s="549"/>
      <c r="AN517" s="549"/>
      <c r="AO517" s="549"/>
      <c r="AP517" s="549"/>
      <c r="AQ517" s="549"/>
      <c r="AR517" s="549"/>
      <c r="AS517" s="549"/>
      <c r="AT517" s="549"/>
      <c r="AU517" s="549"/>
      <c r="AV517" s="549"/>
      <c r="AW517" s="549"/>
      <c r="AX517" s="549"/>
      <c r="AY517" s="549"/>
      <c r="BA517" s="213"/>
      <c r="BB517" s="287"/>
      <c r="BC517" s="213"/>
      <c r="BD517" s="213"/>
      <c r="BE517" s="213"/>
      <c r="BF517" s="213"/>
      <c r="BG517" s="213"/>
      <c r="BH517" s="213"/>
      <c r="BI517" s="213"/>
      <c r="BJ517" s="213"/>
      <c r="BK517" s="213"/>
      <c r="BL517" s="213"/>
      <c r="BM517" s="213"/>
      <c r="BN517" s="213"/>
      <c r="BO517" s="213"/>
      <c r="BP517" s="213"/>
      <c r="BQ517" s="213"/>
    </row>
    <row r="518" s="398" customFormat="true" ht="25.15" customHeight="true" x14ac:dyDescent="0.2">
      <c r="B518" s="1702"/>
      <c r="C518" s="1802"/>
      <c r="D518" s="1801"/>
      <c r="E518" s="471"/>
      <c r="F518" s="471"/>
      <c r="G518" s="471"/>
      <c r="H518" s="1802" t="s">
        <v>211</v>
      </c>
      <c r="I518" s="1801"/>
      <c r="J518" s="476">
        <v>5.5807291359055072E-2</v>
      </c>
      <c r="K518" s="455"/>
      <c r="L518" s="455"/>
      <c r="M518" s="1802"/>
      <c r="N518" s="1801"/>
      <c r="O518" s="471"/>
      <c r="P518" s="471"/>
      <c r="Q518" s="471"/>
      <c r="R518" s="549"/>
      <c r="S518" s="549"/>
      <c r="T518" s="549"/>
      <c r="U518" s="549"/>
      <c r="V518" s="549"/>
      <c r="W518" s="549"/>
      <c r="X518" s="549"/>
      <c r="Y518" s="549"/>
      <c r="Z518" s="549"/>
      <c r="AA518" s="549"/>
      <c r="AB518" s="549"/>
      <c r="AC518" s="549"/>
      <c r="AD518" s="549"/>
      <c r="AE518" s="549"/>
      <c r="AF518" s="549"/>
      <c r="AG518" s="549"/>
      <c r="AH518" s="549"/>
      <c r="AI518" s="549"/>
      <c r="AJ518" s="549"/>
      <c r="AK518" s="549"/>
      <c r="AL518" s="549"/>
      <c r="AM518" s="549"/>
      <c r="AN518" s="549"/>
      <c r="AO518" s="549"/>
      <c r="AP518" s="549"/>
      <c r="AQ518" s="549"/>
      <c r="AR518" s="549"/>
      <c r="AS518" s="549"/>
      <c r="AT518" s="549"/>
      <c r="AU518" s="549"/>
      <c r="AV518" s="549"/>
      <c r="AW518" s="549"/>
      <c r="AX518" s="549"/>
      <c r="AY518" s="549"/>
      <c r="BA518" s="213"/>
      <c r="BB518" s="287"/>
      <c r="BC518" s="213"/>
      <c r="BD518" s="213"/>
      <c r="BE518" s="213"/>
      <c r="BF518" s="213"/>
      <c r="BG518" s="213"/>
      <c r="BH518" s="213"/>
      <c r="BI518" s="213"/>
      <c r="BJ518" s="213"/>
      <c r="BK518" s="213"/>
      <c r="BL518" s="213"/>
      <c r="BM518" s="213"/>
      <c r="BN518" s="213"/>
      <c r="BO518" s="213"/>
      <c r="BP518" s="213"/>
      <c r="BQ518" s="213"/>
    </row>
    <row r="519" s="398" customFormat="true" ht="25.15" customHeight="true" x14ac:dyDescent="0.2">
      <c r="B519" s="1702"/>
      <c r="C519" s="1802"/>
      <c r="D519" s="1801"/>
      <c r="E519" s="455"/>
      <c r="F519" s="455"/>
      <c r="G519" s="455"/>
      <c r="H519" s="1802" t="s">
        <v>234</v>
      </c>
      <c r="I519" s="1801"/>
      <c r="J519" s="476">
        <v>-5.9315464895700306E-3</v>
      </c>
      <c r="K519" s="455"/>
      <c r="L519" s="455"/>
      <c r="M519" s="1802"/>
      <c r="N519" s="1801"/>
      <c r="O519" s="455"/>
      <c r="P519" s="455"/>
      <c r="Q519" s="455"/>
      <c r="R519" s="549"/>
      <c r="S519" s="549"/>
      <c r="T519" s="549"/>
      <c r="U519" s="549"/>
      <c r="V519" s="549"/>
      <c r="W519" s="549"/>
      <c r="X519" s="549"/>
      <c r="Y519" s="549"/>
      <c r="Z519" s="549"/>
      <c r="AA519" s="549"/>
      <c r="AB519" s="549"/>
      <c r="AC519" s="549"/>
      <c r="AD519" s="549"/>
      <c r="AE519" s="549"/>
      <c r="AF519" s="549"/>
      <c r="AG519" s="549"/>
      <c r="AH519" s="549"/>
      <c r="AI519" s="549"/>
      <c r="AJ519" s="549"/>
      <c r="AK519" s="549"/>
      <c r="AL519" s="549"/>
      <c r="AM519" s="549"/>
      <c r="AN519" s="549"/>
      <c r="AO519" s="549"/>
      <c r="AP519" s="549"/>
      <c r="AQ519" s="549"/>
      <c r="AR519" s="549"/>
      <c r="AS519" s="549"/>
      <c r="AT519" s="549"/>
      <c r="AU519" s="549"/>
      <c r="AV519" s="549"/>
      <c r="AW519" s="549"/>
      <c r="AX519" s="549"/>
      <c r="AY519" s="549"/>
      <c r="BA519" s="213"/>
      <c r="BB519" s="287"/>
      <c r="BC519" s="213"/>
      <c r="BD519" s="213"/>
      <c r="BE519" s="213"/>
      <c r="BF519" s="213"/>
      <c r="BG519" s="213"/>
      <c r="BH519" s="213"/>
      <c r="BI519" s="213"/>
      <c r="BJ519" s="213"/>
      <c r="BK519" s="213"/>
      <c r="BL519" s="213"/>
      <c r="BM519" s="213"/>
      <c r="BN519" s="213"/>
      <c r="BO519" s="213"/>
      <c r="BP519" s="213"/>
      <c r="BQ519" s="213"/>
    </row>
    <row r="520" s="398" customFormat="true" ht="25.15" customHeight="true" x14ac:dyDescent="0.2">
      <c r="B520" s="1702"/>
      <c r="C520" s="1802" t="s">
        <v>256</v>
      </c>
      <c r="D520" s="1801"/>
      <c r="E520" s="1801"/>
      <c r="F520" s="455"/>
      <c r="G520" s="455"/>
      <c r="H520" s="1802" t="s">
        <v>245</v>
      </c>
      <c r="I520" s="1801"/>
      <c r="J520" s="476">
        <v>8.6544789864132741E-3</v>
      </c>
      <c r="K520" s="455"/>
      <c r="L520" s="455"/>
      <c r="M520" s="1802" t="s">
        <v>256</v>
      </c>
      <c r="N520" s="1801"/>
      <c r="O520" s="1801"/>
      <c r="P520" s="455"/>
      <c r="Q520" s="455"/>
      <c r="R520" s="549"/>
      <c r="S520" s="549"/>
      <c r="T520" s="549"/>
      <c r="U520" s="549"/>
      <c r="V520" s="549"/>
      <c r="W520" s="549"/>
      <c r="X520" s="549"/>
      <c r="Y520" s="549"/>
      <c r="Z520" s="549"/>
      <c r="AA520" s="549"/>
      <c r="AB520" s="549"/>
      <c r="AC520" s="549"/>
      <c r="AD520" s="549"/>
      <c r="AE520" s="549"/>
      <c r="AF520" s="549"/>
      <c r="AG520" s="549"/>
      <c r="AH520" s="549"/>
      <c r="AI520" s="549"/>
      <c r="AJ520" s="549"/>
      <c r="AK520" s="549"/>
      <c r="AL520" s="549"/>
      <c r="AM520" s="549"/>
      <c r="AN520" s="549"/>
      <c r="AO520" s="549"/>
      <c r="AP520" s="549"/>
      <c r="AQ520" s="549"/>
      <c r="AR520" s="549"/>
      <c r="AS520" s="549"/>
      <c r="AT520" s="549"/>
      <c r="AU520" s="549"/>
      <c r="AV520" s="549"/>
      <c r="AW520" s="549"/>
      <c r="AX520" s="549"/>
      <c r="AY520" s="549"/>
      <c r="BA520" s="213"/>
      <c r="BB520" s="287"/>
      <c r="BC520" s="213"/>
      <c r="BD520" s="213"/>
      <c r="BE520" s="213"/>
      <c r="BF520" s="213"/>
      <c r="BG520" s="213"/>
      <c r="BH520" s="213"/>
      <c r="BI520" s="213"/>
      <c r="BJ520" s="213"/>
      <c r="BK520" s="213"/>
      <c r="BL520" s="213"/>
      <c r="BM520" s="213"/>
      <c r="BN520" s="213"/>
      <c r="BO520" s="213"/>
      <c r="BP520" s="213"/>
      <c r="BQ520" s="213"/>
    </row>
    <row r="521" s="398" customFormat="true" ht="25.15" customHeight="true" x14ac:dyDescent="0.2">
      <c r="B521" s="1702"/>
      <c r="C521" s="1802"/>
      <c r="D521" s="1801"/>
      <c r="E521" s="469" t="s">
        <v>196</v>
      </c>
      <c r="F521" s="455"/>
      <c r="G521" s="455"/>
      <c r="H521" s="1802" t="s">
        <v>231</v>
      </c>
      <c r="I521" s="1801"/>
      <c r="J521" s="476">
        <v>1.7647853837079997E-2</v>
      </c>
      <c r="K521" s="455"/>
      <c r="L521" s="455"/>
      <c r="M521" s="1802"/>
      <c r="N521" s="1801"/>
      <c r="O521" s="470" t="s">
        <v>196</v>
      </c>
      <c r="P521" s="455"/>
      <c r="Q521" s="455"/>
      <c r="R521" s="549"/>
      <c r="S521" s="549"/>
      <c r="T521" s="549"/>
      <c r="U521" s="549"/>
      <c r="V521" s="549"/>
      <c r="W521" s="549"/>
      <c r="X521" s="549"/>
      <c r="Y521" s="549"/>
      <c r="Z521" s="549"/>
      <c r="AA521" s="549"/>
      <c r="AB521" s="549"/>
      <c r="AC521" s="549"/>
      <c r="AD521" s="549"/>
      <c r="AE521" s="549"/>
      <c r="AF521" s="549"/>
      <c r="AG521" s="549"/>
      <c r="AH521" s="549"/>
      <c r="AI521" s="549"/>
      <c r="AJ521" s="549"/>
      <c r="AK521" s="549"/>
      <c r="AL521" s="549"/>
      <c r="AM521" s="549"/>
      <c r="AN521" s="549"/>
      <c r="AO521" s="549"/>
      <c r="AP521" s="549"/>
      <c r="AQ521" s="549"/>
      <c r="AR521" s="549"/>
      <c r="AS521" s="549"/>
      <c r="AT521" s="549"/>
      <c r="AU521" s="549"/>
      <c r="AV521" s="549"/>
      <c r="AW521" s="549"/>
      <c r="AX521" s="549"/>
      <c r="AY521" s="549"/>
      <c r="BA521" s="213"/>
      <c r="BB521" s="287"/>
      <c r="BC521" s="213"/>
      <c r="BD521" s="213"/>
      <c r="BE521" s="213"/>
      <c r="BF521" s="213"/>
      <c r="BG521" s="213"/>
      <c r="BH521" s="213"/>
      <c r="BI521" s="213"/>
      <c r="BJ521" s="213"/>
      <c r="BK521" s="213"/>
      <c r="BL521" s="213"/>
      <c r="BM521" s="213"/>
      <c r="BN521" s="213"/>
      <c r="BO521" s="213"/>
      <c r="BP521" s="213"/>
      <c r="BQ521" s="213"/>
    </row>
    <row r="522" s="398" customFormat="true" ht="25.15" customHeight="true" x14ac:dyDescent="0.2">
      <c r="B522" s="1702"/>
      <c r="C522" s="1801"/>
      <c r="D522" s="1801"/>
      <c r="E522" s="493" t="s">
        <v>197</v>
      </c>
      <c r="F522" s="455"/>
      <c r="G522" s="455"/>
      <c r="H522" s="1802" t="s">
        <v>225</v>
      </c>
      <c r="I522" s="1801"/>
      <c r="J522" s="476">
        <v>4.153227692812226E-2</v>
      </c>
      <c r="K522" s="455"/>
      <c r="L522" s="455"/>
      <c r="M522" s="1801"/>
      <c r="N522" s="1801"/>
      <c r="O522" s="494" t="s">
        <v>197</v>
      </c>
      <c r="P522" s="455"/>
      <c r="Q522" s="455"/>
      <c r="R522" s="549"/>
      <c r="S522" s="549"/>
      <c r="T522" s="549"/>
      <c r="U522" s="549"/>
      <c r="V522" s="549"/>
      <c r="W522" s="549"/>
      <c r="X522" s="549"/>
      <c r="Y522" s="549"/>
      <c r="Z522" s="549"/>
      <c r="AA522" s="549"/>
      <c r="AB522" s="549"/>
      <c r="AC522" s="549"/>
      <c r="AD522" s="549"/>
      <c r="AE522" s="549"/>
      <c r="AF522" s="549"/>
      <c r="AG522" s="549"/>
      <c r="AH522" s="549"/>
      <c r="AI522" s="549"/>
      <c r="AJ522" s="549"/>
      <c r="AK522" s="549"/>
      <c r="AL522" s="549"/>
      <c r="AM522" s="549"/>
      <c r="AN522" s="549"/>
      <c r="AO522" s="549"/>
      <c r="AP522" s="549"/>
      <c r="AQ522" s="549"/>
      <c r="AR522" s="549"/>
      <c r="AS522" s="549"/>
      <c r="AT522" s="549"/>
      <c r="AU522" s="549"/>
      <c r="AV522" s="549"/>
      <c r="AW522" s="549"/>
      <c r="AX522" s="549"/>
      <c r="AY522" s="549"/>
      <c r="BA522" s="213"/>
      <c r="BB522" s="287"/>
      <c r="BC522" s="213"/>
      <c r="BD522" s="213"/>
      <c r="BE522" s="213"/>
      <c r="BF522" s="213"/>
      <c r="BG522" s="213"/>
      <c r="BH522" s="213"/>
      <c r="BI522" s="213"/>
      <c r="BJ522" s="213"/>
      <c r="BK522" s="213"/>
      <c r="BL522" s="213"/>
      <c r="BM522" s="213"/>
      <c r="BN522" s="213"/>
      <c r="BO522" s="213"/>
      <c r="BP522" s="213"/>
      <c r="BQ522" s="213"/>
    </row>
    <row r="523" s="398" customFormat="true" ht="25.15" customHeight="true" x14ac:dyDescent="0.2">
      <c r="B523" s="1702"/>
      <c r="C523" s="1802" t="s">
        <v>215</v>
      </c>
      <c r="D523" s="1801"/>
      <c r="E523" s="472">
        <v>-6.162120123300905E-2</v>
      </c>
      <c r="F523" s="455"/>
      <c r="G523" s="455"/>
      <c r="H523" s="1802" t="s">
        <v>198</v>
      </c>
      <c r="I523" s="1801"/>
      <c r="J523" s="476">
        <v>-0.10559457868619222</v>
      </c>
      <c r="K523" s="455"/>
      <c r="L523" s="455"/>
      <c r="M523" s="1802" t="s">
        <v>215</v>
      </c>
      <c r="N523" s="1801"/>
      <c r="O523" s="474">
        <v>-7.6789977476632743E-2</v>
      </c>
      <c r="P523" s="455"/>
      <c r="Q523" s="455"/>
      <c r="R523" s="549"/>
      <c r="S523" s="549"/>
      <c r="T523" s="549"/>
      <c r="U523" s="549"/>
      <c r="V523" s="549"/>
      <c r="W523" s="549"/>
      <c r="X523" s="549"/>
      <c r="Y523" s="549"/>
      <c r="Z523" s="549"/>
      <c r="AA523" s="549"/>
      <c r="AB523" s="549"/>
      <c r="AC523" s="549"/>
      <c r="AD523" s="549"/>
      <c r="AE523" s="549"/>
      <c r="AF523" s="549"/>
      <c r="AG523" s="549"/>
      <c r="AH523" s="549"/>
      <c r="AI523" s="549"/>
      <c r="AJ523" s="549"/>
      <c r="AK523" s="549"/>
      <c r="AL523" s="549"/>
      <c r="AM523" s="549"/>
      <c r="AN523" s="549"/>
      <c r="AO523" s="549"/>
      <c r="AP523" s="549"/>
      <c r="AQ523" s="549"/>
      <c r="AR523" s="549"/>
      <c r="AS523" s="549"/>
      <c r="AT523" s="549"/>
      <c r="AU523" s="549"/>
      <c r="AV523" s="549"/>
      <c r="AW523" s="549"/>
      <c r="AX523" s="549"/>
      <c r="AY523" s="549"/>
      <c r="BA523" s="213"/>
      <c r="BB523" s="287"/>
      <c r="BC523" s="213"/>
      <c r="BD523" s="213"/>
      <c r="BE523" s="213"/>
      <c r="BF523" s="213"/>
      <c r="BG523" s="213"/>
      <c r="BH523" s="213"/>
      <c r="BI523" s="213"/>
      <c r="BJ523" s="213"/>
      <c r="BK523" s="213"/>
      <c r="BL523" s="213"/>
      <c r="BM523" s="213"/>
      <c r="BN523" s="213"/>
      <c r="BO523" s="213"/>
      <c r="BP523" s="213"/>
      <c r="BQ523" s="213"/>
    </row>
    <row r="524" s="398" customFormat="true" ht="25.15" customHeight="true" x14ac:dyDescent="0.2">
      <c r="B524" s="1702"/>
      <c r="C524" s="1802" t="s">
        <v>208</v>
      </c>
      <c r="D524" s="1801"/>
      <c r="E524" s="475">
        <v>7.4848960022493319E-2</v>
      </c>
      <c r="F524" s="455"/>
      <c r="G524" s="455"/>
      <c r="H524" s="1802" t="s">
        <v>219</v>
      </c>
      <c r="I524" s="1801"/>
      <c r="J524" s="476">
        <v>5.9920236331432328E-2</v>
      </c>
      <c r="K524" s="455"/>
      <c r="L524" s="455"/>
      <c r="M524" s="1802" t="s">
        <v>208</v>
      </c>
      <c r="N524" s="1801"/>
      <c r="O524" s="477">
        <v>8.4408788524714382E-2</v>
      </c>
      <c r="P524" s="455"/>
      <c r="Q524" s="455"/>
      <c r="R524" s="549"/>
      <c r="S524" s="549"/>
      <c r="T524" s="549"/>
      <c r="U524" s="549"/>
      <c r="V524" s="549"/>
      <c r="W524" s="549"/>
      <c r="X524" s="549"/>
      <c r="Y524" s="549"/>
      <c r="Z524" s="549"/>
      <c r="AA524" s="549"/>
      <c r="AB524" s="549"/>
      <c r="AC524" s="549"/>
      <c r="AD524" s="549"/>
      <c r="AE524" s="549"/>
      <c r="AF524" s="549"/>
      <c r="AG524" s="549"/>
      <c r="AH524" s="549"/>
      <c r="AI524" s="549"/>
      <c r="AJ524" s="549"/>
      <c r="AK524" s="549"/>
      <c r="AL524" s="549"/>
      <c r="AM524" s="549"/>
      <c r="AN524" s="549"/>
      <c r="AO524" s="549"/>
      <c r="AP524" s="549"/>
      <c r="AQ524" s="549"/>
      <c r="AR524" s="549"/>
      <c r="AS524" s="549"/>
      <c r="AT524" s="549"/>
      <c r="AU524" s="549"/>
      <c r="AV524" s="549"/>
      <c r="AW524" s="549"/>
      <c r="AX524" s="549"/>
      <c r="AY524" s="549"/>
      <c r="BA524" s="213"/>
      <c r="BB524" s="287"/>
      <c r="BC524" s="213"/>
      <c r="BD524" s="213"/>
      <c r="BE524" s="213"/>
      <c r="BF524" s="213"/>
      <c r="BG524" s="213"/>
      <c r="BH524" s="213"/>
      <c r="BI524" s="213"/>
      <c r="BJ524" s="213"/>
      <c r="BK524" s="213"/>
      <c r="BL524" s="213"/>
      <c r="BM524" s="213"/>
      <c r="BN524" s="213"/>
      <c r="BO524" s="213"/>
      <c r="BP524" s="213"/>
      <c r="BQ524" s="213"/>
    </row>
    <row r="525" s="398" customFormat="true" ht="25.15" customHeight="true" x14ac:dyDescent="0.2">
      <c r="B525" s="1702"/>
      <c r="C525" s="1802" t="s">
        <v>210</v>
      </c>
      <c r="D525" s="1801"/>
      <c r="E525" s="475">
        <v>-5.7213834702467145E-2</v>
      </c>
      <c r="F525" s="455"/>
      <c r="G525" s="455"/>
      <c r="H525" s="1802" t="s">
        <v>229</v>
      </c>
      <c r="I525" s="1801"/>
      <c r="J525" s="476">
        <v>3.4227783791629371E-2</v>
      </c>
      <c r="K525" s="455"/>
      <c r="L525" s="455"/>
      <c r="M525" s="1802" t="s">
        <v>210</v>
      </c>
      <c r="N525" s="1801"/>
      <c r="O525" s="477">
        <v>-8.3594221718382405E-2</v>
      </c>
      <c r="P525" s="455"/>
      <c r="Q525" s="455"/>
      <c r="R525" s="549"/>
      <c r="S525" s="549"/>
      <c r="T525" s="549"/>
      <c r="U525" s="549"/>
      <c r="V525" s="549"/>
      <c r="W525" s="549"/>
      <c r="X525" s="549"/>
      <c r="Y525" s="549"/>
      <c r="Z525" s="549"/>
      <c r="AA525" s="549"/>
      <c r="AB525" s="549"/>
      <c r="AC525" s="549"/>
      <c r="AD525" s="549"/>
      <c r="AE525" s="549"/>
      <c r="AF525" s="549"/>
      <c r="AG525" s="549"/>
      <c r="AH525" s="549"/>
      <c r="AI525" s="549"/>
      <c r="AJ525" s="549"/>
      <c r="AK525" s="549"/>
      <c r="AL525" s="549"/>
      <c r="AM525" s="549"/>
      <c r="AN525" s="549"/>
      <c r="AO525" s="549"/>
      <c r="AP525" s="549"/>
      <c r="AQ525" s="549"/>
      <c r="AR525" s="549"/>
      <c r="AS525" s="549"/>
      <c r="AT525" s="549"/>
      <c r="AU525" s="549"/>
      <c r="AV525" s="549"/>
      <c r="AW525" s="549"/>
      <c r="AX525" s="549"/>
      <c r="AY525" s="549"/>
      <c r="BA525" s="213"/>
      <c r="BB525" s="287"/>
      <c r="BC525" s="213"/>
      <c r="BD525" s="213"/>
      <c r="BE525" s="213"/>
      <c r="BF525" s="213"/>
      <c r="BG525" s="213"/>
      <c r="BH525" s="213"/>
      <c r="BI525" s="213"/>
      <c r="BJ525" s="213"/>
      <c r="BK525" s="213"/>
      <c r="BL525" s="213"/>
      <c r="BM525" s="213"/>
      <c r="BN525" s="213"/>
      <c r="BO525" s="213"/>
      <c r="BP525" s="213"/>
      <c r="BQ525" s="213"/>
    </row>
    <row r="526" s="398" customFormat="true" ht="25.15" customHeight="true" x14ac:dyDescent="0.2">
      <c r="B526" s="1702"/>
      <c r="C526" s="1802" t="s">
        <v>211</v>
      </c>
      <c r="D526" s="1801"/>
      <c r="E526" s="475">
        <v>7.5297609837897919E-2</v>
      </c>
      <c r="F526" s="455"/>
      <c r="G526" s="455"/>
      <c r="H526" s="1802" t="s">
        <v>205</v>
      </c>
      <c r="I526" s="1801"/>
      <c r="J526" s="476">
        <v>5.1177544353155344E-2</v>
      </c>
      <c r="K526" s="455"/>
      <c r="L526" s="455"/>
      <c r="M526" s="1802" t="s">
        <v>211</v>
      </c>
      <c r="N526" s="1801"/>
      <c r="O526" s="477">
        <v>8.3408940974182652E-2</v>
      </c>
      <c r="P526" s="455"/>
      <c r="Q526" s="455"/>
      <c r="R526" s="549"/>
      <c r="S526" s="549"/>
      <c r="T526" s="549"/>
      <c r="U526" s="549"/>
      <c r="V526" s="549"/>
      <c r="W526" s="549"/>
      <c r="X526" s="549"/>
      <c r="Y526" s="549"/>
      <c r="Z526" s="549"/>
      <c r="AA526" s="549"/>
      <c r="AB526" s="549"/>
      <c r="AC526" s="549"/>
      <c r="AD526" s="549"/>
      <c r="AE526" s="549"/>
      <c r="AF526" s="549"/>
      <c r="AG526" s="549"/>
      <c r="AH526" s="549"/>
      <c r="AI526" s="549"/>
      <c r="AJ526" s="549"/>
      <c r="AK526" s="549"/>
      <c r="AL526" s="549"/>
      <c r="AM526" s="549"/>
      <c r="AN526" s="549"/>
      <c r="AO526" s="549"/>
      <c r="AP526" s="549"/>
      <c r="AQ526" s="549"/>
      <c r="AR526" s="549"/>
      <c r="AS526" s="549"/>
      <c r="AT526" s="549"/>
      <c r="AU526" s="549"/>
      <c r="AV526" s="549"/>
      <c r="AW526" s="549"/>
      <c r="AX526" s="549"/>
      <c r="AY526" s="549"/>
      <c r="BA526" s="213"/>
      <c r="BB526" s="287"/>
      <c r="BC526" s="213"/>
      <c r="BD526" s="213"/>
      <c r="BE526" s="213"/>
      <c r="BF526" s="213"/>
      <c r="BG526" s="213"/>
      <c r="BH526" s="213"/>
      <c r="BI526" s="213"/>
      <c r="BJ526" s="213"/>
      <c r="BK526" s="213"/>
      <c r="BL526" s="213"/>
      <c r="BM526" s="213"/>
      <c r="BN526" s="213"/>
      <c r="BO526" s="213"/>
      <c r="BP526" s="213"/>
      <c r="BQ526" s="213"/>
    </row>
    <row r="527" s="398" customFormat="true" ht="25.15" customHeight="true" x14ac:dyDescent="0.2">
      <c r="B527" s="1702"/>
      <c r="C527" s="1802" t="s">
        <v>234</v>
      </c>
      <c r="D527" s="1801"/>
      <c r="E527" s="475">
        <v>7.8557899733160876E-3</v>
      </c>
      <c r="F527" s="455"/>
      <c r="G527" s="455"/>
      <c r="H527" s="1802" t="s">
        <v>216</v>
      </c>
      <c r="I527" s="1801"/>
      <c r="J527" s="476">
        <v>5.4359961704100991E-2</v>
      </c>
      <c r="K527" s="455"/>
      <c r="L527" s="455"/>
      <c r="M527" s="1802" t="s">
        <v>234</v>
      </c>
      <c r="N527" s="1801"/>
      <c r="O527" s="477">
        <v>1.6335169836218959E-2</v>
      </c>
      <c r="P527" s="455"/>
      <c r="Q527" s="455"/>
      <c r="R527" s="549"/>
      <c r="S527" s="549"/>
      <c r="T527" s="549"/>
      <c r="U527" s="549"/>
      <c r="V527" s="549"/>
      <c r="W527" s="549"/>
      <c r="X527" s="549"/>
      <c r="Y527" s="549"/>
      <c r="Z527" s="549"/>
      <c r="AA527" s="549"/>
      <c r="AB527" s="549"/>
      <c r="AC527" s="549"/>
      <c r="AD527" s="549"/>
      <c r="AE527" s="549"/>
      <c r="AF527" s="549"/>
      <c r="AG527" s="549"/>
      <c r="AH527" s="549"/>
      <c r="AI527" s="549"/>
      <c r="AJ527" s="549"/>
      <c r="AK527" s="549"/>
      <c r="AL527" s="549"/>
      <c r="AM527" s="549"/>
      <c r="AN527" s="549"/>
      <c r="AO527" s="549"/>
      <c r="AP527" s="549"/>
      <c r="AQ527" s="549"/>
      <c r="AR527" s="549"/>
      <c r="AS527" s="549"/>
      <c r="AT527" s="549"/>
      <c r="AU527" s="549"/>
      <c r="AV527" s="549"/>
      <c r="AW527" s="549"/>
      <c r="AX527" s="549"/>
      <c r="AY527" s="549"/>
      <c r="BA527" s="213"/>
      <c r="BB527" s="287"/>
      <c r="BC527" s="213"/>
      <c r="BD527" s="213"/>
      <c r="BE527" s="213"/>
      <c r="BF527" s="213"/>
      <c r="BG527" s="213"/>
      <c r="BH527" s="213"/>
      <c r="BI527" s="213"/>
      <c r="BJ527" s="213"/>
      <c r="BK527" s="213"/>
      <c r="BL527" s="213"/>
      <c r="BM527" s="213"/>
      <c r="BN527" s="213"/>
      <c r="BO527" s="213"/>
      <c r="BP527" s="213"/>
      <c r="BQ527" s="213"/>
    </row>
    <row r="528" s="398" customFormat="true" ht="25.15" customHeight="true" x14ac:dyDescent="0.2">
      <c r="B528" s="1702"/>
      <c r="C528" s="1802" t="s">
        <v>245</v>
      </c>
      <c r="D528" s="1801"/>
      <c r="E528" s="475">
        <v>5.331891062711377E-3</v>
      </c>
      <c r="F528" s="455"/>
      <c r="G528" s="455"/>
      <c r="H528" s="1802" t="s">
        <v>230</v>
      </c>
      <c r="I528" s="1801"/>
      <c r="J528" s="476">
        <v>1.6441255377588077E-2</v>
      </c>
      <c r="K528" s="455"/>
      <c r="L528" s="455"/>
      <c r="M528" s="1802" t="s">
        <v>245</v>
      </c>
      <c r="N528" s="1801"/>
      <c r="O528" s="477">
        <v>2.9121269243201353E-3</v>
      </c>
      <c r="P528" s="455"/>
      <c r="Q528" s="455"/>
      <c r="R528" s="549"/>
      <c r="S528" s="549"/>
      <c r="T528" s="549"/>
      <c r="U528" s="549"/>
      <c r="V528" s="549"/>
      <c r="W528" s="549"/>
      <c r="X528" s="549"/>
      <c r="Y528" s="549"/>
      <c r="Z528" s="549"/>
      <c r="AA528" s="549"/>
      <c r="AB528" s="549"/>
      <c r="AC528" s="549"/>
      <c r="AD528" s="549"/>
      <c r="AE528" s="549"/>
      <c r="AF528" s="549"/>
      <c r="AG528" s="549"/>
      <c r="AH528" s="549"/>
      <c r="AI528" s="549"/>
      <c r="AJ528" s="549"/>
      <c r="AK528" s="549"/>
      <c r="AL528" s="549"/>
      <c r="AM528" s="549"/>
      <c r="AN528" s="549"/>
      <c r="AO528" s="549"/>
      <c r="AP528" s="549"/>
      <c r="AQ528" s="549"/>
      <c r="AR528" s="549"/>
      <c r="AS528" s="549"/>
      <c r="AT528" s="549"/>
      <c r="AU528" s="549"/>
      <c r="AV528" s="549"/>
      <c r="AW528" s="549"/>
      <c r="AX528" s="549"/>
      <c r="AY528" s="549"/>
      <c r="BA528" s="213"/>
      <c r="BB528" s="287"/>
      <c r="BC528" s="213"/>
      <c r="BD528" s="213"/>
      <c r="BE528" s="213"/>
      <c r="BF528" s="213"/>
      <c r="BG528" s="213"/>
      <c r="BH528" s="213"/>
      <c r="BI528" s="213"/>
      <c r="BJ528" s="213"/>
      <c r="BK528" s="213"/>
      <c r="BL528" s="213"/>
      <c r="BM528" s="213"/>
      <c r="BN528" s="213"/>
      <c r="BO528" s="213"/>
      <c r="BP528" s="213"/>
      <c r="BQ528" s="213"/>
    </row>
    <row r="529" s="398" customFormat="true" ht="25.15" customHeight="true" x14ac:dyDescent="0.2">
      <c r="B529" s="1702"/>
      <c r="C529" s="1802" t="s">
        <v>231</v>
      </c>
      <c r="D529" s="1801"/>
      <c r="E529" s="475">
        <v>1.9859252080938243E-2</v>
      </c>
      <c r="F529" s="455"/>
      <c r="G529" s="455"/>
      <c r="H529" s="1802" t="s">
        <v>235</v>
      </c>
      <c r="I529" s="1801"/>
      <c r="J529" s="476">
        <v>2.1600502097418279E-2</v>
      </c>
      <c r="K529" s="455"/>
      <c r="L529" s="455"/>
      <c r="M529" s="1802" t="s">
        <v>231</v>
      </c>
      <c r="N529" s="1801"/>
      <c r="O529" s="477">
        <v>1.6686946974143354E-2</v>
      </c>
      <c r="P529" s="455"/>
      <c r="Q529" s="455"/>
      <c r="R529" s="549"/>
      <c r="S529" s="549"/>
      <c r="T529" s="549"/>
      <c r="U529" s="549"/>
      <c r="V529" s="549"/>
      <c r="W529" s="549"/>
      <c r="X529" s="549"/>
      <c r="Y529" s="549"/>
      <c r="Z529" s="549"/>
      <c r="AA529" s="549"/>
      <c r="AB529" s="549"/>
      <c r="AC529" s="549"/>
      <c r="AD529" s="549"/>
      <c r="AE529" s="549"/>
      <c r="AF529" s="549"/>
      <c r="AG529" s="549"/>
      <c r="AH529" s="549"/>
      <c r="AI529" s="549"/>
      <c r="AJ529" s="549"/>
      <c r="AK529" s="549"/>
      <c r="AL529" s="549"/>
      <c r="AM529" s="549"/>
      <c r="AN529" s="549"/>
      <c r="AO529" s="549"/>
      <c r="AP529" s="549"/>
      <c r="AQ529" s="549"/>
      <c r="AR529" s="549"/>
      <c r="AS529" s="549"/>
      <c r="AT529" s="549"/>
      <c r="AU529" s="549"/>
      <c r="AV529" s="549"/>
      <c r="AW529" s="549"/>
      <c r="AX529" s="549"/>
      <c r="AY529" s="549"/>
      <c r="BA529" s="213"/>
      <c r="BB529" s="287"/>
      <c r="BC529" s="213"/>
      <c r="BD529" s="213"/>
      <c r="BE529" s="213"/>
      <c r="BF529" s="213"/>
      <c r="BG529" s="213"/>
      <c r="BH529" s="213"/>
      <c r="BI529" s="213"/>
      <c r="BJ529" s="213"/>
      <c r="BK529" s="213"/>
      <c r="BL529" s="213"/>
      <c r="BM529" s="213"/>
      <c r="BN529" s="213"/>
      <c r="BO529" s="213"/>
      <c r="BP529" s="213"/>
      <c r="BQ529" s="213"/>
    </row>
    <row r="530" s="398" customFormat="true" ht="25.15" customHeight="true" x14ac:dyDescent="0.2">
      <c r="B530" s="1702"/>
      <c r="C530" s="1802" t="s">
        <v>225</v>
      </c>
      <c r="D530" s="1801"/>
      <c r="E530" s="475">
        <v>1.2688149705685351E-2</v>
      </c>
      <c r="F530" s="455"/>
      <c r="G530" s="455"/>
      <c r="H530" s="1802" t="s">
        <v>214</v>
      </c>
      <c r="I530" s="1801"/>
      <c r="J530" s="476">
        <v>6.9897442536246038E-2</v>
      </c>
      <c r="K530" s="455"/>
      <c r="L530" s="455"/>
      <c r="M530" s="1802" t="s">
        <v>225</v>
      </c>
      <c r="N530" s="1801"/>
      <c r="O530" s="477">
        <v>-5.4971832733551312E-3</v>
      </c>
      <c r="P530" s="455"/>
      <c r="Q530" s="455"/>
      <c r="R530" s="549"/>
      <c r="S530" s="549"/>
      <c r="T530" s="549"/>
      <c r="U530" s="549"/>
      <c r="V530" s="549"/>
      <c r="W530" s="549"/>
      <c r="X530" s="549"/>
      <c r="Y530" s="549"/>
      <c r="Z530" s="549"/>
      <c r="AA530" s="549"/>
      <c r="AB530" s="549"/>
      <c r="AC530" s="549"/>
      <c r="AD530" s="549"/>
      <c r="AE530" s="549"/>
      <c r="AF530" s="549"/>
      <c r="AG530" s="549"/>
      <c r="AH530" s="549"/>
      <c r="AI530" s="549"/>
      <c r="AJ530" s="549"/>
      <c r="AK530" s="549"/>
      <c r="AL530" s="549"/>
      <c r="AM530" s="549"/>
      <c r="AN530" s="549"/>
      <c r="AO530" s="549"/>
      <c r="AP530" s="549"/>
      <c r="AQ530" s="549"/>
      <c r="AR530" s="549"/>
      <c r="AS530" s="549"/>
      <c r="AT530" s="549"/>
      <c r="AU530" s="549"/>
      <c r="AV530" s="549"/>
      <c r="AW530" s="549"/>
      <c r="AX530" s="549"/>
      <c r="AY530" s="549"/>
      <c r="BA530" s="213"/>
      <c r="BB530" s="287"/>
      <c r="BC530" s="213"/>
      <c r="BD530" s="213"/>
      <c r="BE530" s="213"/>
      <c r="BF530" s="213"/>
      <c r="BG530" s="213"/>
      <c r="BH530" s="213"/>
      <c r="BI530" s="213"/>
      <c r="BJ530" s="213"/>
      <c r="BK530" s="213"/>
      <c r="BL530" s="213"/>
      <c r="BM530" s="213"/>
      <c r="BN530" s="213"/>
      <c r="BO530" s="213"/>
      <c r="BP530" s="213"/>
      <c r="BQ530" s="213"/>
    </row>
    <row r="531" s="398" customFormat="true" ht="25.15" customHeight="true" x14ac:dyDescent="0.2">
      <c r="B531" s="1702"/>
      <c r="C531" s="1802" t="s">
        <v>198</v>
      </c>
      <c r="D531" s="1801"/>
      <c r="E531" s="475">
        <v>-0.10792629588871024</v>
      </c>
      <c r="F531" s="455"/>
      <c r="G531" s="455"/>
      <c r="H531" s="1802" t="s">
        <v>226</v>
      </c>
      <c r="I531" s="1801"/>
      <c r="J531" s="476">
        <v>2.9739923329894728E-2</v>
      </c>
      <c r="K531" s="455"/>
      <c r="L531" s="455"/>
      <c r="M531" s="1802" t="s">
        <v>198</v>
      </c>
      <c r="N531" s="1801"/>
      <c r="O531" s="477">
        <v>-0.12199103154138212</v>
      </c>
      <c r="P531" s="455"/>
      <c r="Q531" s="455"/>
      <c r="R531" s="549"/>
      <c r="S531" s="549"/>
      <c r="T531" s="549"/>
      <c r="U531" s="549"/>
      <c r="V531" s="549"/>
      <c r="W531" s="549"/>
      <c r="X531" s="549"/>
      <c r="Y531" s="549"/>
      <c r="Z531" s="549"/>
      <c r="AA531" s="549"/>
      <c r="AB531" s="549"/>
      <c r="AC531" s="549"/>
      <c r="AD531" s="549"/>
      <c r="AE531" s="549"/>
      <c r="AF531" s="549"/>
      <c r="AG531" s="549"/>
      <c r="AH531" s="549"/>
      <c r="AI531" s="549"/>
      <c r="AJ531" s="549"/>
      <c r="AK531" s="549"/>
      <c r="AL531" s="549"/>
      <c r="AM531" s="549"/>
      <c r="AN531" s="549"/>
      <c r="AO531" s="549"/>
      <c r="AP531" s="549"/>
      <c r="AQ531" s="549"/>
      <c r="AR531" s="549"/>
      <c r="AS531" s="549"/>
      <c r="AT531" s="549"/>
      <c r="AU531" s="549"/>
      <c r="AV531" s="549"/>
      <c r="AW531" s="549"/>
      <c r="AX531" s="549"/>
      <c r="AY531" s="549"/>
      <c r="BA531" s="213"/>
      <c r="BB531" s="287"/>
      <c r="BC531" s="213"/>
      <c r="BD531" s="213"/>
      <c r="BE531" s="213"/>
      <c r="BF531" s="213"/>
      <c r="BG531" s="213"/>
      <c r="BH531" s="213"/>
      <c r="BI531" s="213"/>
      <c r="BJ531" s="213"/>
      <c r="BK531" s="213"/>
      <c r="BL531" s="213"/>
      <c r="BM531" s="213"/>
      <c r="BN531" s="213"/>
      <c r="BO531" s="213"/>
      <c r="BP531" s="213"/>
      <c r="BQ531" s="213"/>
    </row>
    <row r="532" s="398" customFormat="true" ht="25.15" customHeight="true" x14ac:dyDescent="0.2">
      <c r="B532" s="1702"/>
      <c r="C532" s="1802" t="s">
        <v>219</v>
      </c>
      <c r="D532" s="1801"/>
      <c r="E532" s="475">
        <v>5.0766698545749583E-2</v>
      </c>
      <c r="F532" s="455"/>
      <c r="G532" s="455"/>
      <c r="H532" s="1802" t="s">
        <v>227</v>
      </c>
      <c r="I532" s="1801"/>
      <c r="J532" s="476">
        <v>3.5193028141123475E-2</v>
      </c>
      <c r="K532" s="455"/>
      <c r="L532" s="455"/>
      <c r="M532" s="1802" t="s">
        <v>219</v>
      </c>
      <c r="N532" s="1801"/>
      <c r="O532" s="477">
        <v>4.6409044828704754E-2</v>
      </c>
      <c r="P532" s="455"/>
      <c r="Q532" s="455"/>
      <c r="R532" s="549"/>
      <c r="S532" s="549"/>
      <c r="T532" s="549"/>
      <c r="U532" s="549"/>
      <c r="V532" s="549"/>
      <c r="W532" s="549"/>
      <c r="X532" s="549"/>
      <c r="Y532" s="549"/>
      <c r="Z532" s="549"/>
      <c r="AA532" s="549"/>
      <c r="AB532" s="549"/>
      <c r="AC532" s="549"/>
      <c r="AD532" s="549"/>
      <c r="AE532" s="549"/>
      <c r="AF532" s="549"/>
      <c r="AG532" s="549"/>
      <c r="AH532" s="549"/>
      <c r="AI532" s="549"/>
      <c r="AJ532" s="549"/>
      <c r="AK532" s="549"/>
      <c r="AL532" s="549"/>
      <c r="AM532" s="549"/>
      <c r="AN532" s="549"/>
      <c r="AO532" s="549"/>
      <c r="AP532" s="549"/>
      <c r="AQ532" s="549"/>
      <c r="AR532" s="549"/>
      <c r="AS532" s="549"/>
      <c r="AT532" s="549"/>
      <c r="AU532" s="549"/>
      <c r="AV532" s="549"/>
      <c r="AW532" s="549"/>
      <c r="AX532" s="549"/>
      <c r="AY532" s="549"/>
      <c r="BA532" s="213"/>
      <c r="BB532" s="287"/>
      <c r="BC532" s="213"/>
      <c r="BD532" s="213"/>
      <c r="BE532" s="213"/>
      <c r="BF532" s="213"/>
      <c r="BG532" s="213"/>
      <c r="BH532" s="213"/>
      <c r="BI532" s="213"/>
      <c r="BJ532" s="213"/>
      <c r="BK532" s="213"/>
      <c r="BL532" s="213"/>
      <c r="BM532" s="213"/>
      <c r="BN532" s="213"/>
      <c r="BO532" s="213"/>
      <c r="BP532" s="213"/>
      <c r="BQ532" s="213"/>
    </row>
    <row r="533" s="398" customFormat="true" ht="25.15" customHeight="true" x14ac:dyDescent="0.2">
      <c r="B533" s="1702"/>
      <c r="C533" s="1802" t="s">
        <v>229</v>
      </c>
      <c r="D533" s="1801"/>
      <c r="E533" s="475">
        <v>1.7652101026389363E-2</v>
      </c>
      <c r="F533" s="455"/>
      <c r="G533" s="455"/>
      <c r="H533" s="1802" t="s">
        <v>228</v>
      </c>
      <c r="I533" s="1801"/>
      <c r="J533" s="476">
        <v>3.2617636339557582E-2</v>
      </c>
      <c r="K533" s="455"/>
      <c r="L533" s="455"/>
      <c r="M533" s="1802" t="s">
        <v>229</v>
      </c>
      <c r="N533" s="1801"/>
      <c r="O533" s="477">
        <v>6.8630563885036114E-3</v>
      </c>
      <c r="P533" s="455"/>
      <c r="Q533" s="455"/>
      <c r="R533" s="549"/>
      <c r="S533" s="549"/>
      <c r="T533" s="549"/>
      <c r="U533" s="549"/>
      <c r="V533" s="549"/>
      <c r="W533" s="549"/>
      <c r="X533" s="549"/>
      <c r="Y533" s="549"/>
      <c r="Z533" s="549"/>
      <c r="AA533" s="549"/>
      <c r="AB533" s="549"/>
      <c r="AC533" s="549"/>
      <c r="AD533" s="549"/>
      <c r="AE533" s="549"/>
      <c r="AF533" s="549"/>
      <c r="AG533" s="549"/>
      <c r="AH533" s="549"/>
      <c r="AI533" s="549"/>
      <c r="AJ533" s="549"/>
      <c r="AK533" s="549"/>
      <c r="AL533" s="549"/>
      <c r="AM533" s="549"/>
      <c r="AN533" s="549"/>
      <c r="AO533" s="549"/>
      <c r="AP533" s="549"/>
      <c r="AQ533" s="549"/>
      <c r="AR533" s="549"/>
      <c r="AS533" s="549"/>
      <c r="AT533" s="549"/>
      <c r="AU533" s="549"/>
      <c r="AV533" s="549"/>
      <c r="AW533" s="549"/>
      <c r="AX533" s="549"/>
      <c r="AY533" s="549"/>
      <c r="BA533" s="213"/>
      <c r="BB533" s="287"/>
      <c r="BC533" s="213"/>
      <c r="BD533" s="213"/>
      <c r="BE533" s="213"/>
      <c r="BF533" s="213"/>
      <c r="BG533" s="213"/>
      <c r="BH533" s="213"/>
      <c r="BI533" s="213"/>
      <c r="BJ533" s="213"/>
      <c r="BK533" s="213"/>
      <c r="BL533" s="213"/>
      <c r="BM533" s="213"/>
      <c r="BN533" s="213"/>
      <c r="BO533" s="213"/>
      <c r="BP533" s="213"/>
      <c r="BQ533" s="213"/>
    </row>
    <row r="534" s="398" customFormat="true" ht="25.15" customHeight="true" x14ac:dyDescent="0.2">
      <c r="B534" s="1702"/>
      <c r="C534" s="1802" t="s">
        <v>248</v>
      </c>
      <c r="D534" s="1801"/>
      <c r="E534" s="475">
        <v>5.2407667718428908E-3</v>
      </c>
      <c r="F534" s="455"/>
      <c r="G534" s="455"/>
      <c r="H534" s="1802" t="s">
        <v>220</v>
      </c>
      <c r="I534" s="1801"/>
      <c r="J534" s="476">
        <v>-5.7229777068361416E-2</v>
      </c>
      <c r="K534" s="455"/>
      <c r="L534" s="455"/>
      <c r="M534" s="1802" t="s">
        <v>248</v>
      </c>
      <c r="N534" s="1801"/>
      <c r="O534" s="477">
        <v>4.2565679489417309E-3</v>
      </c>
      <c r="P534" s="455"/>
      <c r="Q534" s="455"/>
      <c r="R534" s="549"/>
      <c r="S534" s="549"/>
      <c r="T534" s="549"/>
      <c r="U534" s="549"/>
      <c r="V534" s="549"/>
      <c r="W534" s="549"/>
      <c r="X534" s="549"/>
      <c r="Y534" s="549"/>
      <c r="Z534" s="549"/>
      <c r="AA534" s="549"/>
      <c r="AB534" s="549"/>
      <c r="AC534" s="549"/>
      <c r="AD534" s="549"/>
      <c r="AE534" s="549"/>
      <c r="AF534" s="549"/>
      <c r="AG534" s="549"/>
      <c r="AH534" s="549"/>
      <c r="AI534" s="549"/>
      <c r="AJ534" s="549"/>
      <c r="AK534" s="549"/>
      <c r="AL534" s="549"/>
      <c r="AM534" s="549"/>
      <c r="AN534" s="549"/>
      <c r="AO534" s="549"/>
      <c r="AP534" s="549"/>
      <c r="AQ534" s="549"/>
      <c r="AR534" s="549"/>
      <c r="AS534" s="549"/>
      <c r="AT534" s="549"/>
      <c r="AU534" s="549"/>
      <c r="AV534" s="549"/>
      <c r="AW534" s="549"/>
      <c r="AX534" s="549"/>
      <c r="AY534" s="549"/>
      <c r="BA534" s="213"/>
      <c r="BB534" s="287"/>
      <c r="BC534" s="213"/>
      <c r="BD534" s="213"/>
      <c r="BE534" s="213"/>
      <c r="BF534" s="213"/>
      <c r="BG534" s="213"/>
      <c r="BH534" s="213"/>
      <c r="BI534" s="213"/>
      <c r="BJ534" s="213"/>
      <c r="BK534" s="213"/>
      <c r="BL534" s="213"/>
      <c r="BM534" s="213"/>
      <c r="BN534" s="213"/>
      <c r="BO534" s="213"/>
      <c r="BP534" s="213"/>
      <c r="BQ534" s="213"/>
    </row>
    <row r="535" s="398" customFormat="true" ht="25.15" customHeight="true" x14ac:dyDescent="0.2">
      <c r="B535" s="1702"/>
      <c r="C535" s="1802" t="s">
        <v>205</v>
      </c>
      <c r="D535" s="1801"/>
      <c r="E535" s="475">
        <v>8.4070381853066548E-2</v>
      </c>
      <c r="F535" s="455"/>
      <c r="G535" s="455"/>
      <c r="H535" s="1802" t="s">
        <v>246</v>
      </c>
      <c r="I535" s="1801"/>
      <c r="J535" s="476">
        <v>8.2335222432618881E-3</v>
      </c>
      <c r="K535" s="455"/>
      <c r="L535" s="455"/>
      <c r="M535" s="1802" t="s">
        <v>205</v>
      </c>
      <c r="N535" s="1801"/>
      <c r="O535" s="477">
        <v>9.0663211604749383E-2</v>
      </c>
      <c r="P535" s="455"/>
      <c r="Q535" s="455"/>
      <c r="R535" s="549"/>
      <c r="S535" s="549"/>
      <c r="T535" s="549"/>
      <c r="U535" s="549"/>
      <c r="V535" s="549"/>
      <c r="W535" s="549"/>
      <c r="X535" s="549"/>
      <c r="Y535" s="549"/>
      <c r="Z535" s="549"/>
      <c r="AA535" s="549"/>
      <c r="AB535" s="549"/>
      <c r="AC535" s="549"/>
      <c r="AD535" s="549"/>
      <c r="AE535" s="549"/>
      <c r="AF535" s="549"/>
      <c r="AG535" s="549"/>
      <c r="AH535" s="549"/>
      <c r="AI535" s="549"/>
      <c r="AJ535" s="549"/>
      <c r="AK535" s="549"/>
      <c r="AL535" s="549"/>
      <c r="AM535" s="549"/>
      <c r="AN535" s="549"/>
      <c r="AO535" s="549"/>
      <c r="AP535" s="549"/>
      <c r="AQ535" s="549"/>
      <c r="AR535" s="549"/>
      <c r="AS535" s="549"/>
      <c r="AT535" s="549"/>
      <c r="AU535" s="549"/>
      <c r="AV535" s="549"/>
      <c r="AW535" s="549"/>
      <c r="AX535" s="549"/>
      <c r="AY535" s="549"/>
      <c r="BA535" s="213"/>
      <c r="BB535" s="287"/>
      <c r="BC535" s="213"/>
      <c r="BD535" s="213"/>
      <c r="BE535" s="213"/>
      <c r="BF535" s="213"/>
      <c r="BG535" s="213"/>
      <c r="BH535" s="213"/>
      <c r="BI535" s="213"/>
      <c r="BJ535" s="213"/>
      <c r="BK535" s="213"/>
      <c r="BL535" s="213"/>
      <c r="BM535" s="213"/>
      <c r="BN535" s="213"/>
      <c r="BO535" s="213"/>
      <c r="BP535" s="213"/>
      <c r="BQ535" s="213"/>
    </row>
    <row r="536" s="398" customFormat="true" ht="25.15" customHeight="true" x14ac:dyDescent="0.2">
      <c r="B536" s="1702"/>
      <c r="C536" s="1802" t="s">
        <v>249</v>
      </c>
      <c r="D536" s="1801"/>
      <c r="E536" s="475">
        <v>3.7758350835579014E-3</v>
      </c>
      <c r="F536" s="455"/>
      <c r="G536" s="455"/>
      <c r="H536" s="1802" t="s">
        <v>204</v>
      </c>
      <c r="I536" s="1801"/>
      <c r="J536" s="476">
        <v>-8.297216864919367E-2</v>
      </c>
      <c r="K536" s="455"/>
      <c r="L536" s="455"/>
      <c r="M536" s="1802" t="s">
        <v>249</v>
      </c>
      <c r="N536" s="1801"/>
      <c r="O536" s="477">
        <v>-2.7352945480200785E-4</v>
      </c>
      <c r="P536" s="455"/>
      <c r="Q536" s="455"/>
      <c r="R536" s="549"/>
      <c r="S536" s="549"/>
      <c r="T536" s="549"/>
      <c r="U536" s="549"/>
      <c r="V536" s="549"/>
      <c r="W536" s="549"/>
      <c r="X536" s="549"/>
      <c r="Y536" s="549"/>
      <c r="Z536" s="549"/>
      <c r="AA536" s="549"/>
      <c r="AB536" s="549"/>
      <c r="AC536" s="549"/>
      <c r="AD536" s="549"/>
      <c r="AE536" s="549"/>
      <c r="AF536" s="549"/>
      <c r="AG536" s="549"/>
      <c r="AH536" s="549"/>
      <c r="AI536" s="549"/>
      <c r="AJ536" s="549"/>
      <c r="AK536" s="549"/>
      <c r="AL536" s="549"/>
      <c r="AM536" s="549"/>
      <c r="AN536" s="549"/>
      <c r="AO536" s="549"/>
      <c r="AP536" s="549"/>
      <c r="AQ536" s="549"/>
      <c r="AR536" s="549"/>
      <c r="AS536" s="549"/>
      <c r="AT536" s="549"/>
      <c r="AU536" s="549"/>
      <c r="AV536" s="549"/>
      <c r="AW536" s="549"/>
      <c r="AX536" s="549"/>
      <c r="AY536" s="549"/>
      <c r="BA536" s="213"/>
      <c r="BB536" s="287"/>
      <c r="BC536" s="213"/>
      <c r="BD536" s="213"/>
      <c r="BE536" s="213"/>
      <c r="BF536" s="213"/>
      <c r="BG536" s="213"/>
      <c r="BH536" s="213"/>
      <c r="BI536" s="213"/>
      <c r="BJ536" s="213"/>
      <c r="BK536" s="213"/>
      <c r="BL536" s="213"/>
      <c r="BM536" s="213"/>
      <c r="BN536" s="213"/>
      <c r="BO536" s="213"/>
      <c r="BP536" s="213"/>
      <c r="BQ536" s="213"/>
    </row>
    <row r="537" s="398" customFormat="true" ht="25.15" customHeight="true" x14ac:dyDescent="0.2">
      <c r="B537" s="1702"/>
      <c r="C537" s="1802" t="s">
        <v>243</v>
      </c>
      <c r="D537" s="1801"/>
      <c r="E537" s="475">
        <v>5.8423869467486437E-3</v>
      </c>
      <c r="F537" s="455"/>
      <c r="G537" s="455"/>
      <c r="H537" s="1802" t="s">
        <v>233</v>
      </c>
      <c r="I537" s="1801"/>
      <c r="J537" s="476">
        <v>2.3186883606756616E-2</v>
      </c>
      <c r="K537" s="455"/>
      <c r="L537" s="455"/>
      <c r="M537" s="1802" t="s">
        <v>243</v>
      </c>
      <c r="N537" s="1801"/>
      <c r="O537" s="477">
        <v>7.3385150551773968E-3</v>
      </c>
      <c r="P537" s="455"/>
      <c r="Q537" s="455"/>
      <c r="R537" s="549"/>
      <c r="S537" s="549"/>
      <c r="T537" s="549"/>
      <c r="U537" s="549"/>
      <c r="V537" s="549"/>
      <c r="W537" s="549"/>
      <c r="X537" s="549"/>
      <c r="Y537" s="549"/>
      <c r="Z537" s="549"/>
      <c r="AA537" s="549"/>
      <c r="AB537" s="549"/>
      <c r="AC537" s="549"/>
      <c r="AD537" s="549"/>
      <c r="AE537" s="549"/>
      <c r="AF537" s="549"/>
      <c r="AG537" s="549"/>
      <c r="AH537" s="549"/>
      <c r="AI537" s="549"/>
      <c r="AJ537" s="549"/>
      <c r="AK537" s="549"/>
      <c r="AL537" s="549"/>
      <c r="AM537" s="549"/>
      <c r="AN537" s="549"/>
      <c r="AO537" s="549"/>
      <c r="AP537" s="549"/>
      <c r="AQ537" s="549"/>
      <c r="AR537" s="549"/>
      <c r="AS537" s="549"/>
      <c r="AT537" s="549"/>
      <c r="AU537" s="549"/>
      <c r="AV537" s="549"/>
      <c r="AW537" s="549"/>
      <c r="AX537" s="549"/>
      <c r="AY537" s="549"/>
      <c r="BA537" s="213"/>
      <c r="BB537" s="287"/>
      <c r="BC537" s="213"/>
      <c r="BD537" s="213"/>
      <c r="BE537" s="213"/>
      <c r="BF537" s="213"/>
      <c r="BG537" s="213"/>
      <c r="BH537" s="213"/>
      <c r="BI537" s="213"/>
      <c r="BJ537" s="213"/>
      <c r="BK537" s="213"/>
      <c r="BL537" s="213"/>
      <c r="BM537" s="213"/>
      <c r="BN537" s="213"/>
      <c r="BO537" s="213"/>
      <c r="BP537" s="213"/>
      <c r="BQ537" s="213"/>
    </row>
    <row r="538" s="398" customFormat="true" ht="25.15" customHeight="true" x14ac:dyDescent="0.2">
      <c r="B538" s="1702"/>
      <c r="C538" s="1802" t="s">
        <v>216</v>
      </c>
      <c r="D538" s="1801"/>
      <c r="E538" s="475">
        <v>7.151826626188551E-2</v>
      </c>
      <c r="F538" s="455"/>
      <c r="G538" s="455"/>
      <c r="H538" s="1802" t="s">
        <v>237</v>
      </c>
      <c r="I538" s="1801"/>
      <c r="J538" s="476">
        <v>2.1165033374156407E-2</v>
      </c>
      <c r="K538" s="455"/>
      <c r="L538" s="455"/>
      <c r="M538" s="1802" t="s">
        <v>216</v>
      </c>
      <c r="N538" s="1801"/>
      <c r="O538" s="477">
        <v>7.2872395670256662E-2</v>
      </c>
      <c r="P538" s="455"/>
      <c r="Q538" s="455"/>
      <c r="R538" s="549"/>
      <c r="S538" s="549"/>
      <c r="T538" s="549"/>
      <c r="U538" s="549"/>
      <c r="V538" s="549"/>
      <c r="W538" s="549"/>
      <c r="X538" s="549"/>
      <c r="Y538" s="549"/>
      <c r="Z538" s="549"/>
      <c r="AA538" s="549"/>
      <c r="AB538" s="549"/>
      <c r="AC538" s="549"/>
      <c r="AD538" s="549"/>
      <c r="AE538" s="549"/>
      <c r="AF538" s="549"/>
      <c r="AG538" s="549"/>
      <c r="AH538" s="549"/>
      <c r="AI538" s="549"/>
      <c r="AJ538" s="549"/>
      <c r="AK538" s="549"/>
      <c r="AL538" s="549"/>
      <c r="AM538" s="549"/>
      <c r="AN538" s="549"/>
      <c r="AO538" s="549"/>
      <c r="AP538" s="549"/>
      <c r="AQ538" s="549"/>
      <c r="AR538" s="549"/>
      <c r="AS538" s="549"/>
      <c r="AT538" s="549"/>
      <c r="AU538" s="549"/>
      <c r="AV538" s="549"/>
      <c r="AW538" s="549"/>
      <c r="AX538" s="549"/>
      <c r="AY538" s="549"/>
      <c r="BA538" s="213"/>
      <c r="BB538" s="287"/>
      <c r="BC538" s="213"/>
      <c r="BD538" s="213"/>
      <c r="BE538" s="213"/>
      <c r="BF538" s="213"/>
      <c r="BG538" s="213"/>
      <c r="BH538" s="213"/>
      <c r="BI538" s="213"/>
      <c r="BJ538" s="213"/>
      <c r="BK538" s="213"/>
      <c r="BL538" s="213"/>
      <c r="BM538" s="213"/>
      <c r="BN538" s="213"/>
      <c r="BO538" s="213"/>
      <c r="BP538" s="213"/>
      <c r="BQ538" s="213"/>
    </row>
    <row r="539" s="398" customFormat="true" ht="25.15" customHeight="true" x14ac:dyDescent="0.2">
      <c r="B539" s="1702"/>
      <c r="C539" s="1802" t="s">
        <v>230</v>
      </c>
      <c r="D539" s="1801"/>
      <c r="E539" s="475">
        <v>3.3831691481749665E-2</v>
      </c>
      <c r="F539" s="455"/>
      <c r="G539" s="455"/>
      <c r="H539" s="1802" t="s">
        <v>244</v>
      </c>
      <c r="I539" s="1801"/>
      <c r="J539" s="476">
        <v>-9.6588878901118468E-3</v>
      </c>
      <c r="K539" s="455"/>
      <c r="L539" s="455"/>
      <c r="M539" s="1802" t="s">
        <v>230</v>
      </c>
      <c r="N539" s="1801"/>
      <c r="O539" s="477">
        <v>2.9418439260975395E-2</v>
      </c>
      <c r="P539" s="455"/>
      <c r="Q539" s="455"/>
      <c r="R539" s="549"/>
      <c r="S539" s="549"/>
      <c r="T539" s="549"/>
      <c r="U539" s="549"/>
      <c r="V539" s="549"/>
      <c r="W539" s="549"/>
      <c r="X539" s="549"/>
      <c r="Y539" s="549"/>
      <c r="Z539" s="549"/>
      <c r="AA539" s="549"/>
      <c r="AB539" s="549"/>
      <c r="AC539" s="549"/>
      <c r="AD539" s="549"/>
      <c r="AE539" s="549"/>
      <c r="AF539" s="549"/>
      <c r="AG539" s="549"/>
      <c r="AH539" s="549"/>
      <c r="AI539" s="549"/>
      <c r="AJ539" s="549"/>
      <c r="AK539" s="549"/>
      <c r="AL539" s="549"/>
      <c r="AM539" s="549"/>
      <c r="AN539" s="549"/>
      <c r="AO539" s="549"/>
      <c r="AP539" s="549"/>
      <c r="AQ539" s="549"/>
      <c r="AR539" s="549"/>
      <c r="AS539" s="549"/>
      <c r="AT539" s="549"/>
      <c r="AU539" s="549"/>
      <c r="AV539" s="549"/>
      <c r="AW539" s="549"/>
      <c r="AX539" s="549"/>
      <c r="AY539" s="549"/>
      <c r="BA539" s="213"/>
      <c r="BB539" s="287"/>
      <c r="BC539" s="213"/>
      <c r="BD539" s="213"/>
      <c r="BE539" s="213"/>
      <c r="BF539" s="213"/>
      <c r="BG539" s="213"/>
      <c r="BH539" s="213"/>
      <c r="BI539" s="213"/>
      <c r="BJ539" s="213"/>
      <c r="BK539" s="213"/>
      <c r="BL539" s="213"/>
      <c r="BM539" s="213"/>
      <c r="BN539" s="213"/>
      <c r="BO539" s="213"/>
      <c r="BP539" s="213"/>
      <c r="BQ539" s="213"/>
    </row>
    <row r="540" s="398" customFormat="true" ht="25.15" customHeight="true" x14ac:dyDescent="0.2">
      <c r="B540" s="1702"/>
      <c r="C540" s="1802" t="s">
        <v>235</v>
      </c>
      <c r="D540" s="1801"/>
      <c r="E540" s="475">
        <v>1.2897069664874927E-2</v>
      </c>
      <c r="F540" s="455"/>
      <c r="G540" s="455"/>
      <c r="H540" s="1802" t="s">
        <v>218</v>
      </c>
      <c r="I540" s="1801"/>
      <c r="J540" s="476">
        <v>3.0482112335253567E-2</v>
      </c>
      <c r="K540" s="455"/>
      <c r="L540" s="455"/>
      <c r="M540" s="1802" t="s">
        <v>235</v>
      </c>
      <c r="N540" s="1801"/>
      <c r="O540" s="477">
        <v>-1.0456795921472138E-2</v>
      </c>
      <c r="P540" s="455"/>
      <c r="Q540" s="455"/>
      <c r="R540" s="549"/>
      <c r="S540" s="549"/>
      <c r="T540" s="549"/>
      <c r="U540" s="549"/>
      <c r="V540" s="549"/>
      <c r="W540" s="549"/>
      <c r="X540" s="549"/>
      <c r="Y540" s="549"/>
      <c r="Z540" s="549"/>
      <c r="AA540" s="549"/>
      <c r="AB540" s="549"/>
      <c r="AC540" s="549"/>
      <c r="AD540" s="549"/>
      <c r="AE540" s="549"/>
      <c r="AF540" s="549"/>
      <c r="AG540" s="549"/>
      <c r="AH540" s="549"/>
      <c r="AI540" s="549"/>
      <c r="AJ540" s="549"/>
      <c r="AK540" s="549"/>
      <c r="AL540" s="549"/>
      <c r="AM540" s="549"/>
      <c r="AN540" s="549"/>
      <c r="AO540" s="549"/>
      <c r="AP540" s="549"/>
      <c r="AQ540" s="549"/>
      <c r="AR540" s="549"/>
      <c r="AS540" s="549"/>
      <c r="AT540" s="549"/>
      <c r="AU540" s="549"/>
      <c r="AV540" s="549"/>
      <c r="AW540" s="549"/>
      <c r="AX540" s="549"/>
      <c r="AY540" s="549"/>
      <c r="BA540" s="213"/>
      <c r="BB540" s="287"/>
      <c r="BC540" s="213"/>
      <c r="BD540" s="213"/>
      <c r="BE540" s="213"/>
      <c r="BF540" s="213"/>
      <c r="BG540" s="213"/>
      <c r="BH540" s="213"/>
      <c r="BI540" s="213"/>
      <c r="BJ540" s="213"/>
      <c r="BK540" s="213"/>
      <c r="BL540" s="213"/>
      <c r="BM540" s="213"/>
      <c r="BN540" s="213"/>
      <c r="BO540" s="213"/>
      <c r="BP540" s="213"/>
      <c r="BQ540" s="213"/>
    </row>
    <row r="541" s="398" customFormat="true" ht="25.15" customHeight="true" x14ac:dyDescent="0.2">
      <c r="B541" s="1702"/>
      <c r="C541" s="1802" t="s">
        <v>214</v>
      </c>
      <c r="D541" s="1801"/>
      <c r="E541" s="475">
        <v>5.0976765549018255E-2</v>
      </c>
      <c r="F541" s="455"/>
      <c r="G541" s="455"/>
      <c r="H541" s="1802" t="s">
        <v>222</v>
      </c>
      <c r="I541" s="1801"/>
      <c r="J541" s="476">
        <v>2.6874656485279133E-2</v>
      </c>
      <c r="K541" s="455"/>
      <c r="L541" s="455"/>
      <c r="M541" s="1802" t="s">
        <v>214</v>
      </c>
      <c r="N541" s="1801"/>
      <c r="O541" s="477">
        <v>4.5590826133307907E-2</v>
      </c>
      <c r="P541" s="455"/>
      <c r="Q541" s="455"/>
      <c r="R541" s="549"/>
      <c r="S541" s="549"/>
      <c r="T541" s="549"/>
      <c r="U541" s="549"/>
      <c r="V541" s="549"/>
      <c r="W541" s="549"/>
      <c r="X541" s="549"/>
      <c r="Y541" s="549"/>
      <c r="Z541" s="549"/>
      <c r="AA541" s="549"/>
      <c r="AB541" s="549"/>
      <c r="AC541" s="549"/>
      <c r="AD541" s="549"/>
      <c r="AE541" s="549"/>
      <c r="AF541" s="549"/>
      <c r="AG541" s="549"/>
      <c r="AH541" s="549"/>
      <c r="AI541" s="549"/>
      <c r="AJ541" s="549"/>
      <c r="AK541" s="549"/>
      <c r="AL541" s="549"/>
      <c r="AM541" s="549"/>
      <c r="AN541" s="549"/>
      <c r="AO541" s="549"/>
      <c r="AP541" s="549"/>
      <c r="AQ541" s="549"/>
      <c r="AR541" s="549"/>
      <c r="AS541" s="549"/>
      <c r="AT541" s="549"/>
      <c r="AU541" s="549"/>
      <c r="AV541" s="549"/>
      <c r="AW541" s="549"/>
      <c r="AX541" s="549"/>
      <c r="AY541" s="549"/>
      <c r="BA541" s="213"/>
      <c r="BB541" s="287"/>
      <c r="BC541" s="213"/>
      <c r="BD541" s="213"/>
      <c r="BE541" s="213"/>
      <c r="BF541" s="213"/>
      <c r="BG541" s="213"/>
      <c r="BH541" s="213"/>
      <c r="BI541" s="213"/>
      <c r="BJ541" s="213"/>
      <c r="BK541" s="213"/>
      <c r="BL541" s="213"/>
      <c r="BM541" s="213"/>
      <c r="BN541" s="213"/>
      <c r="BO541" s="213"/>
      <c r="BP541" s="213"/>
      <c r="BQ541" s="213"/>
    </row>
    <row r="542" s="398" customFormat="true" ht="25.15" customHeight="true" x14ac:dyDescent="0.2">
      <c r="B542" s="1702"/>
      <c r="C542" s="1802" t="s">
        <v>226</v>
      </c>
      <c r="D542" s="1801"/>
      <c r="E542" s="475">
        <v>4.4339000197031429E-2</v>
      </c>
      <c r="F542" s="455"/>
      <c r="G542" s="455"/>
      <c r="H542" s="1802" t="s">
        <v>232</v>
      </c>
      <c r="I542" s="1801"/>
      <c r="J542" s="476">
        <v>6.1845146243796837E-3</v>
      </c>
      <c r="K542" s="455"/>
      <c r="L542" s="455"/>
      <c r="M542" s="1802" t="s">
        <v>226</v>
      </c>
      <c r="N542" s="1801"/>
      <c r="O542" s="477">
        <v>3.5584183223596445E-2</v>
      </c>
      <c r="P542" s="455"/>
      <c r="Q542" s="455"/>
      <c r="R542" s="549"/>
      <c r="S542" s="549"/>
      <c r="T542" s="549"/>
      <c r="U542" s="549"/>
      <c r="V542" s="549"/>
      <c r="W542" s="549"/>
      <c r="X542" s="549"/>
      <c r="Y542" s="549"/>
      <c r="Z542" s="549"/>
      <c r="AA542" s="549"/>
      <c r="AB542" s="549"/>
      <c r="AC542" s="549"/>
      <c r="AD542" s="549"/>
      <c r="AE542" s="549"/>
      <c r="AF542" s="549"/>
      <c r="AG542" s="549"/>
      <c r="AH542" s="549"/>
      <c r="AI542" s="549"/>
      <c r="AJ542" s="549"/>
      <c r="AK542" s="549"/>
      <c r="AL542" s="549"/>
      <c r="AM542" s="549"/>
      <c r="AN542" s="549"/>
      <c r="AO542" s="549"/>
      <c r="AP542" s="549"/>
      <c r="AQ542" s="549"/>
      <c r="AR542" s="549"/>
      <c r="AS542" s="549"/>
      <c r="AT542" s="549"/>
      <c r="AU542" s="549"/>
      <c r="AV542" s="549"/>
      <c r="AW542" s="549"/>
      <c r="AX542" s="549"/>
      <c r="AY542" s="549"/>
      <c r="BA542" s="213"/>
      <c r="BB542" s="287"/>
      <c r="BC542" s="213"/>
      <c r="BD542" s="213"/>
      <c r="BE542" s="213"/>
      <c r="BF542" s="213"/>
      <c r="BG542" s="213"/>
      <c r="BH542" s="213"/>
      <c r="BI542" s="213"/>
      <c r="BJ542" s="213"/>
      <c r="BK542" s="213"/>
      <c r="BL542" s="213"/>
      <c r="BM542" s="213"/>
      <c r="BN542" s="213"/>
      <c r="BO542" s="213"/>
      <c r="BP542" s="213"/>
      <c r="BQ542" s="213"/>
    </row>
    <row r="543" s="398" customFormat="true" ht="25.15" customHeight="true" x14ac:dyDescent="0.2">
      <c r="B543" s="1702"/>
      <c r="C543" s="1802" t="s">
        <v>227</v>
      </c>
      <c r="D543" s="1801"/>
      <c r="E543" s="475">
        <v>3.5674089109901358E-2</v>
      </c>
      <c r="F543" s="455"/>
      <c r="G543" s="455"/>
      <c r="H543" s="1802" t="s">
        <v>236</v>
      </c>
      <c r="I543" s="1801"/>
      <c r="J543" s="476">
        <v>1.7349830294515523E-2</v>
      </c>
      <c r="K543" s="455"/>
      <c r="L543" s="455"/>
      <c r="M543" s="1802" t="s">
        <v>227</v>
      </c>
      <c r="N543" s="1801"/>
      <c r="O543" s="477">
        <v>3.1298240527368119E-2</v>
      </c>
      <c r="P543" s="455"/>
      <c r="Q543" s="455"/>
      <c r="R543" s="549"/>
      <c r="S543" s="549"/>
      <c r="T543" s="549"/>
      <c r="U543" s="549"/>
      <c r="V543" s="549"/>
      <c r="W543" s="549"/>
      <c r="X543" s="549"/>
      <c r="Y543" s="549"/>
      <c r="Z543" s="549"/>
      <c r="AA543" s="549"/>
      <c r="AB543" s="549"/>
      <c r="AC543" s="549"/>
      <c r="AD543" s="549"/>
      <c r="AE543" s="549"/>
      <c r="AF543" s="549"/>
      <c r="AG543" s="549"/>
      <c r="AH543" s="549"/>
      <c r="AI543" s="549"/>
      <c r="AJ543" s="549"/>
      <c r="AK543" s="549"/>
      <c r="AL543" s="549"/>
      <c r="AM543" s="549"/>
      <c r="AN543" s="549"/>
      <c r="AO543" s="549"/>
      <c r="AP543" s="549"/>
      <c r="AQ543" s="549"/>
      <c r="AR543" s="549"/>
      <c r="AS543" s="549"/>
      <c r="AT543" s="549"/>
      <c r="AU543" s="549"/>
      <c r="AV543" s="549"/>
      <c r="AW543" s="549"/>
      <c r="AX543" s="549"/>
      <c r="AY543" s="549"/>
      <c r="BA543" s="213"/>
      <c r="BB543" s="287"/>
      <c r="BC543" s="213"/>
      <c r="BD543" s="213"/>
      <c r="BE543" s="213"/>
      <c r="BF543" s="213"/>
      <c r="BG543" s="213"/>
      <c r="BH543" s="213"/>
      <c r="BI543" s="213"/>
      <c r="BJ543" s="213"/>
      <c r="BK543" s="213"/>
      <c r="BL543" s="213"/>
      <c r="BM543" s="213"/>
      <c r="BN543" s="213"/>
      <c r="BO543" s="213"/>
      <c r="BP543" s="213"/>
      <c r="BQ543" s="213"/>
    </row>
    <row r="544" s="398" customFormat="true" ht="25.15" customHeight="true" x14ac:dyDescent="0.2">
      <c r="B544" s="1702"/>
      <c r="C544" s="1802" t="s">
        <v>228</v>
      </c>
      <c r="D544" s="1801"/>
      <c r="E544" s="475">
        <v>4.0335593610636843E-2</v>
      </c>
      <c r="F544" s="455"/>
      <c r="G544" s="455"/>
      <c r="H544" s="1802" t="s">
        <v>223</v>
      </c>
      <c r="I544" s="1801"/>
      <c r="J544" s="476">
        <v>4.8421767052581083E-2</v>
      </c>
      <c r="K544" s="455"/>
      <c r="L544" s="455"/>
      <c r="M544" s="1802" t="s">
        <v>228</v>
      </c>
      <c r="N544" s="1801"/>
      <c r="O544" s="477">
        <v>3.7667942145615911E-2</v>
      </c>
      <c r="P544" s="455"/>
      <c r="Q544" s="455"/>
      <c r="R544" s="549"/>
      <c r="S544" s="549"/>
      <c r="T544" s="549"/>
      <c r="U544" s="549"/>
      <c r="V544" s="549"/>
      <c r="W544" s="549"/>
      <c r="X544" s="549"/>
      <c r="Y544" s="549"/>
      <c r="Z544" s="549"/>
      <c r="AA544" s="549"/>
      <c r="AB544" s="549"/>
      <c r="AC544" s="549"/>
      <c r="AD544" s="549"/>
      <c r="AE544" s="549"/>
      <c r="AF544" s="549"/>
      <c r="AG544" s="549"/>
      <c r="AH544" s="549"/>
      <c r="AI544" s="549"/>
      <c r="AJ544" s="549"/>
      <c r="AK544" s="549"/>
      <c r="AL544" s="549"/>
      <c r="AM544" s="549"/>
      <c r="AN544" s="549"/>
      <c r="AO544" s="549"/>
      <c r="AP544" s="549"/>
      <c r="AQ544" s="549"/>
      <c r="AR544" s="549"/>
      <c r="AS544" s="549"/>
      <c r="AT544" s="549"/>
      <c r="AU544" s="549"/>
      <c r="AV544" s="549"/>
      <c r="AW544" s="549"/>
      <c r="AX544" s="549"/>
      <c r="AY544" s="549"/>
      <c r="BA544" s="213"/>
      <c r="BB544" s="287"/>
      <c r="BC544" s="213"/>
      <c r="BD544" s="213"/>
      <c r="BE544" s="213"/>
      <c r="BF544" s="213"/>
      <c r="BG544" s="213"/>
      <c r="BH544" s="213"/>
      <c r="BI544" s="213"/>
      <c r="BJ544" s="213"/>
      <c r="BK544" s="213"/>
      <c r="BL544" s="213"/>
      <c r="BM544" s="213"/>
      <c r="BN544" s="213"/>
      <c r="BO544" s="213"/>
      <c r="BP544" s="213"/>
      <c r="BQ544" s="213"/>
    </row>
    <row r="545" s="398" customFormat="true" ht="25.15" customHeight="true" x14ac:dyDescent="0.2">
      <c r="B545" s="1702"/>
      <c r="C545" s="1802" t="s">
        <v>220</v>
      </c>
      <c r="D545" s="1801"/>
      <c r="E545" s="475">
        <v>-3.5578252406615114E-2</v>
      </c>
      <c r="F545" s="455"/>
      <c r="G545" s="455"/>
      <c r="H545" s="1802" t="s">
        <v>221</v>
      </c>
      <c r="I545" s="1801"/>
      <c r="J545" s="476">
        <v>5.5845621472558594E-2</v>
      </c>
      <c r="K545" s="455"/>
      <c r="L545" s="455"/>
      <c r="M545" s="1802" t="s">
        <v>220</v>
      </c>
      <c r="N545" s="1801"/>
      <c r="O545" s="477">
        <v>-3.2207374462466069E-2</v>
      </c>
      <c r="P545" s="455"/>
      <c r="Q545" s="455"/>
      <c r="R545" s="549"/>
      <c r="S545" s="549"/>
      <c r="T545" s="549"/>
      <c r="U545" s="549"/>
      <c r="V545" s="549"/>
      <c r="W545" s="549"/>
      <c r="X545" s="549"/>
      <c r="Y545" s="549"/>
      <c r="Z545" s="549"/>
      <c r="AA545" s="549"/>
      <c r="AB545" s="549"/>
      <c r="AC545" s="549"/>
      <c r="AD545" s="549"/>
      <c r="AE545" s="549"/>
      <c r="AF545" s="549"/>
      <c r="AG545" s="549"/>
      <c r="AH545" s="549"/>
      <c r="AI545" s="549"/>
      <c r="AJ545" s="549"/>
      <c r="AK545" s="549"/>
      <c r="AL545" s="549"/>
      <c r="AM545" s="549"/>
      <c r="AN545" s="549"/>
      <c r="AO545" s="549"/>
      <c r="AP545" s="549"/>
      <c r="AQ545" s="549"/>
      <c r="AR545" s="549"/>
      <c r="AS545" s="549"/>
      <c r="AT545" s="549"/>
      <c r="AU545" s="549"/>
      <c r="AV545" s="549"/>
      <c r="AW545" s="549"/>
      <c r="AX545" s="549"/>
      <c r="AY545" s="549"/>
      <c r="BA545" s="213"/>
      <c r="BB545" s="287"/>
      <c r="BC545" s="213"/>
      <c r="BD545" s="213"/>
      <c r="BE545" s="213"/>
      <c r="BF545" s="213"/>
      <c r="BG545" s="213"/>
      <c r="BH545" s="213"/>
      <c r="BI545" s="213"/>
      <c r="BJ545" s="213"/>
      <c r="BK545" s="213"/>
      <c r="BL545" s="213"/>
      <c r="BM545" s="213"/>
      <c r="BN545" s="213"/>
      <c r="BO545" s="213"/>
      <c r="BP545" s="213"/>
      <c r="BQ545" s="213"/>
    </row>
    <row r="546" s="398" customFormat="true" ht="25.15" customHeight="true" x14ac:dyDescent="0.2">
      <c r="B546" s="1702"/>
      <c r="C546" s="1802" t="s">
        <v>246</v>
      </c>
      <c r="D546" s="1801"/>
      <c r="E546" s="475">
        <v>-1.8923192361325778E-3</v>
      </c>
      <c r="F546" s="455"/>
      <c r="G546" s="455"/>
      <c r="H546" s="1802" t="s">
        <v>202</v>
      </c>
      <c r="I546" s="1801"/>
      <c r="J546" s="476">
        <v>0.11813899482065332</v>
      </c>
      <c r="K546" s="455"/>
      <c r="L546" s="455"/>
      <c r="M546" s="1802" t="s">
        <v>246</v>
      </c>
      <c r="N546" s="1801"/>
      <c r="O546" s="477">
        <v>-2.0101633917411956E-3</v>
      </c>
      <c r="P546" s="455"/>
      <c r="Q546" s="455"/>
      <c r="R546" s="549"/>
      <c r="S546" s="549"/>
      <c r="T546" s="549"/>
      <c r="U546" s="549"/>
      <c r="V546" s="549"/>
      <c r="W546" s="549"/>
      <c r="X546" s="549"/>
      <c r="Y546" s="549"/>
      <c r="Z546" s="549"/>
      <c r="AA546" s="549"/>
      <c r="AB546" s="549"/>
      <c r="AC546" s="549"/>
      <c r="AD546" s="549"/>
      <c r="AE546" s="549"/>
      <c r="AF546" s="549"/>
      <c r="AG546" s="549"/>
      <c r="AH546" s="549"/>
      <c r="AI546" s="549"/>
      <c r="AJ546" s="549"/>
      <c r="AK546" s="549"/>
      <c r="AL546" s="549"/>
      <c r="AM546" s="549"/>
      <c r="AN546" s="549"/>
      <c r="AO546" s="549"/>
      <c r="AP546" s="549"/>
      <c r="AQ546" s="549"/>
      <c r="AR546" s="549"/>
      <c r="AS546" s="549"/>
      <c r="AT546" s="549"/>
      <c r="AU546" s="549"/>
      <c r="AV546" s="549"/>
      <c r="AW546" s="549"/>
      <c r="AX546" s="549"/>
      <c r="AY546" s="549"/>
      <c r="BA546" s="213"/>
      <c r="BB546" s="287"/>
      <c r="BC546" s="213"/>
      <c r="BD546" s="213"/>
      <c r="BE546" s="213"/>
      <c r="BF546" s="213"/>
      <c r="BG546" s="213"/>
      <c r="BH546" s="213"/>
      <c r="BI546" s="213"/>
      <c r="BJ546" s="213"/>
      <c r="BK546" s="213"/>
      <c r="BL546" s="213"/>
      <c r="BM546" s="213"/>
      <c r="BN546" s="213"/>
      <c r="BO546" s="213"/>
      <c r="BP546" s="213"/>
      <c r="BQ546" s="213"/>
    </row>
    <row r="547" s="398" customFormat="true" ht="25.15" customHeight="true" x14ac:dyDescent="0.2">
      <c r="B547" s="1702"/>
      <c r="C547" s="1802" t="s">
        <v>204</v>
      </c>
      <c r="D547" s="1801"/>
      <c r="E547" s="475">
        <v>-8.2414914094257552E-2</v>
      </c>
      <c r="F547" s="455"/>
      <c r="G547" s="455"/>
      <c r="H547" s="1802" t="s">
        <v>201</v>
      </c>
      <c r="I547" s="1801"/>
      <c r="J547" s="476">
        <v>0.10421487359258341</v>
      </c>
      <c r="K547" s="455"/>
      <c r="L547" s="455"/>
      <c r="M547" s="1802" t="s">
        <v>204</v>
      </c>
      <c r="N547" s="1801"/>
      <c r="O547" s="477">
        <v>-0.10341305967336664</v>
      </c>
      <c r="P547" s="455"/>
      <c r="Q547" s="455"/>
      <c r="R547" s="549"/>
      <c r="S547" s="549"/>
      <c r="T547" s="549"/>
      <c r="U547" s="549"/>
      <c r="V547" s="549"/>
      <c r="W547" s="549"/>
      <c r="X547" s="549"/>
      <c r="Y547" s="549"/>
      <c r="Z547" s="549"/>
      <c r="AA547" s="549"/>
      <c r="AB547" s="549"/>
      <c r="AC547" s="549"/>
      <c r="AD547" s="549"/>
      <c r="AE547" s="549"/>
      <c r="AF547" s="549"/>
      <c r="AG547" s="549"/>
      <c r="AH547" s="549"/>
      <c r="AI547" s="549"/>
      <c r="AJ547" s="549"/>
      <c r="AK547" s="549"/>
      <c r="AL547" s="549"/>
      <c r="AM547" s="549"/>
      <c r="AN547" s="549"/>
      <c r="AO547" s="549"/>
      <c r="AP547" s="549"/>
      <c r="AQ547" s="549"/>
      <c r="AR547" s="549"/>
      <c r="AS547" s="549"/>
      <c r="AT547" s="549"/>
      <c r="AU547" s="549"/>
      <c r="AV547" s="549"/>
      <c r="AW547" s="549"/>
      <c r="AX547" s="549"/>
      <c r="AY547" s="549"/>
      <c r="BA547" s="213"/>
      <c r="BB547" s="287"/>
      <c r="BC547" s="213"/>
      <c r="BD547" s="213"/>
      <c r="BE547" s="213"/>
      <c r="BF547" s="213"/>
      <c r="BG547" s="213"/>
      <c r="BH547" s="213"/>
      <c r="BI547" s="213"/>
      <c r="BJ547" s="213"/>
      <c r="BK547" s="213"/>
      <c r="BL547" s="213"/>
      <c r="BM547" s="213"/>
      <c r="BN547" s="213"/>
      <c r="BO547" s="213"/>
      <c r="BP547" s="213"/>
      <c r="BQ547" s="213"/>
    </row>
    <row r="548" s="398" customFormat="true" ht="25.15" customHeight="true" x14ac:dyDescent="0.2">
      <c r="B548" s="1702"/>
      <c r="C548" s="1802" t="s">
        <v>233</v>
      </c>
      <c r="D548" s="1801"/>
      <c r="E548" s="475">
        <v>1.5382736794234216E-2</v>
      </c>
      <c r="F548" s="455"/>
      <c r="G548" s="455"/>
      <c r="H548" s="1802" t="s">
        <v>212</v>
      </c>
      <c r="I548" s="1801"/>
      <c r="J548" s="476">
        <v>8.2252460285581253E-2</v>
      </c>
      <c r="K548" s="455"/>
      <c r="L548" s="455"/>
      <c r="M548" s="1802" t="s">
        <v>233</v>
      </c>
      <c r="N548" s="1801"/>
      <c r="O548" s="477">
        <v>8.0682855424469464E-3</v>
      </c>
      <c r="P548" s="455"/>
      <c r="Q548" s="455"/>
      <c r="R548" s="549"/>
      <c r="S548" s="549"/>
      <c r="T548" s="549"/>
      <c r="U548" s="549"/>
      <c r="V548" s="549"/>
      <c r="W548" s="549"/>
      <c r="X548" s="549"/>
      <c r="Y548" s="549"/>
      <c r="Z548" s="549"/>
      <c r="AA548" s="549"/>
      <c r="AB548" s="549"/>
      <c r="AC548" s="549"/>
      <c r="AD548" s="549"/>
      <c r="AE548" s="549"/>
      <c r="AF548" s="549"/>
      <c r="AG548" s="549"/>
      <c r="AH548" s="549"/>
      <c r="AI548" s="549"/>
      <c r="AJ548" s="549"/>
      <c r="AK548" s="549"/>
      <c r="AL548" s="549"/>
      <c r="AM548" s="549"/>
      <c r="AN548" s="549"/>
      <c r="AO548" s="549"/>
      <c r="AP548" s="549"/>
      <c r="AQ548" s="549"/>
      <c r="AR548" s="549"/>
      <c r="AS548" s="549"/>
      <c r="AT548" s="549"/>
      <c r="AU548" s="549"/>
      <c r="AV548" s="549"/>
      <c r="AW548" s="549"/>
      <c r="AX548" s="549"/>
      <c r="AY548" s="549"/>
      <c r="BA548" s="213"/>
      <c r="BB548" s="287"/>
      <c r="BC548" s="213"/>
      <c r="BD548" s="213"/>
      <c r="BE548" s="213"/>
      <c r="BF548" s="213"/>
      <c r="BG548" s="213"/>
      <c r="BH548" s="213"/>
      <c r="BI548" s="213"/>
      <c r="BJ548" s="213"/>
      <c r="BK548" s="213"/>
      <c r="BL548" s="213"/>
      <c r="BM548" s="213"/>
      <c r="BN548" s="213"/>
      <c r="BO548" s="213"/>
      <c r="BP548" s="213"/>
      <c r="BQ548" s="213"/>
    </row>
    <row r="549" s="398" customFormat="true" ht="25.15" customHeight="true" x14ac:dyDescent="0.2">
      <c r="B549" s="1702"/>
      <c r="C549" s="1802" t="s">
        <v>237</v>
      </c>
      <c r="D549" s="1801"/>
      <c r="E549" s="475">
        <v>1.0456916678782678E-2</v>
      </c>
      <c r="F549" s="455"/>
      <c r="G549" s="455"/>
      <c r="H549" s="1802" t="s">
        <v>213</v>
      </c>
      <c r="I549" s="1801"/>
      <c r="J549" s="476">
        <v>7.7456047958965629E-2</v>
      </c>
      <c r="K549" s="455"/>
      <c r="L549" s="455"/>
      <c r="M549" s="1802" t="s">
        <v>237</v>
      </c>
      <c r="N549" s="1801"/>
      <c r="O549" s="477">
        <v>5.53348293923577E-3</v>
      </c>
      <c r="P549" s="455"/>
      <c r="Q549" s="455"/>
      <c r="R549" s="549"/>
      <c r="S549" s="549"/>
      <c r="T549" s="549"/>
      <c r="U549" s="549"/>
      <c r="V549" s="549"/>
      <c r="W549" s="549"/>
      <c r="X549" s="549"/>
      <c r="Y549" s="549"/>
      <c r="Z549" s="549"/>
      <c r="AA549" s="549"/>
      <c r="AB549" s="549"/>
      <c r="AC549" s="549"/>
      <c r="AD549" s="549"/>
      <c r="AE549" s="549"/>
      <c r="AF549" s="549"/>
      <c r="AG549" s="549"/>
      <c r="AH549" s="549"/>
      <c r="AI549" s="549"/>
      <c r="AJ549" s="549"/>
      <c r="AK549" s="549"/>
      <c r="AL549" s="549"/>
      <c r="AM549" s="549"/>
      <c r="AN549" s="549"/>
      <c r="AO549" s="549"/>
      <c r="AP549" s="549"/>
      <c r="AQ549" s="549"/>
      <c r="AR549" s="549"/>
      <c r="AS549" s="549"/>
      <c r="AT549" s="549"/>
      <c r="AU549" s="549"/>
      <c r="AV549" s="549"/>
      <c r="AW549" s="549"/>
      <c r="AX549" s="549"/>
      <c r="AY549" s="549"/>
      <c r="BA549" s="213"/>
      <c r="BB549" s="287"/>
      <c r="BC549" s="213"/>
      <c r="BD549" s="213"/>
      <c r="BE549" s="213"/>
      <c r="BF549" s="213"/>
      <c r="BG549" s="213"/>
      <c r="BH549" s="213"/>
      <c r="BI549" s="213"/>
      <c r="BJ549" s="213"/>
      <c r="BK549" s="213"/>
      <c r="BL549" s="213"/>
      <c r="BM549" s="213"/>
      <c r="BN549" s="213"/>
      <c r="BO549" s="213"/>
      <c r="BP549" s="213"/>
      <c r="BQ549" s="213"/>
    </row>
    <row r="550" s="398" customFormat="true" ht="25.15" customHeight="true" x14ac:dyDescent="0.2">
      <c r="B550" s="1702"/>
      <c r="C550" s="1802" t="s">
        <v>244</v>
      </c>
      <c r="D550" s="1801"/>
      <c r="E550" s="475">
        <v>-6.5044775637503709E-3</v>
      </c>
      <c r="F550" s="455"/>
      <c r="G550" s="455"/>
      <c r="H550" s="1802" t="s">
        <v>224</v>
      </c>
      <c r="I550" s="1801"/>
      <c r="J550" s="476">
        <v>4.4139160372108847E-2</v>
      </c>
      <c r="K550" s="455"/>
      <c r="L550" s="455"/>
      <c r="M550" s="1802" t="s">
        <v>244</v>
      </c>
      <c r="N550" s="1801"/>
      <c r="O550" s="477">
        <v>-6.175272835458964E-3</v>
      </c>
      <c r="P550" s="455"/>
      <c r="Q550" s="455"/>
      <c r="R550" s="549"/>
      <c r="S550" s="549"/>
      <c r="T550" s="549"/>
      <c r="U550" s="549"/>
      <c r="V550" s="549"/>
      <c r="W550" s="549"/>
      <c r="X550" s="549"/>
      <c r="Y550" s="549"/>
      <c r="Z550" s="549"/>
      <c r="AA550" s="549"/>
      <c r="AB550" s="549"/>
      <c r="AC550" s="549"/>
      <c r="AD550" s="549"/>
      <c r="AE550" s="549"/>
      <c r="AF550" s="549"/>
      <c r="AG550" s="549"/>
      <c r="AH550" s="549"/>
      <c r="AI550" s="549"/>
      <c r="AJ550" s="549"/>
      <c r="AK550" s="549"/>
      <c r="AL550" s="549"/>
      <c r="AM550" s="549"/>
      <c r="AN550" s="549"/>
      <c r="AO550" s="549"/>
      <c r="AP550" s="549"/>
      <c r="AQ550" s="549"/>
      <c r="AR550" s="549"/>
      <c r="AS550" s="549"/>
      <c r="AT550" s="549"/>
      <c r="AU550" s="549"/>
      <c r="AV550" s="549"/>
      <c r="AW550" s="549"/>
      <c r="AX550" s="549"/>
      <c r="AY550" s="549"/>
      <c r="BA550" s="213"/>
      <c r="BB550" s="287"/>
      <c r="BC550" s="213"/>
      <c r="BD550" s="213"/>
      <c r="BE550" s="213"/>
      <c r="BF550" s="213"/>
      <c r="BG550" s="213"/>
      <c r="BH550" s="213"/>
      <c r="BI550" s="213"/>
      <c r="BJ550" s="213"/>
      <c r="BK550" s="213"/>
      <c r="BL550" s="213"/>
      <c r="BM550" s="213"/>
      <c r="BN550" s="213"/>
      <c r="BO550" s="213"/>
      <c r="BP550" s="213"/>
      <c r="BQ550" s="213"/>
    </row>
    <row r="551" s="398" customFormat="true" ht="25.15" customHeight="true" x14ac:dyDescent="0.2">
      <c r="B551" s="1702"/>
      <c r="C551" s="1802" t="s">
        <v>218</v>
      </c>
      <c r="D551" s="1801"/>
      <c r="E551" s="475">
        <v>6.8376066984762326E-2</v>
      </c>
      <c r="F551" s="455"/>
      <c r="G551" s="455"/>
      <c r="H551" s="1802" t="s">
        <v>199</v>
      </c>
      <c r="I551" s="1801"/>
      <c r="J551" s="476">
        <v>0.1238331385201599</v>
      </c>
      <c r="K551" s="455"/>
      <c r="L551" s="455"/>
      <c r="M551" s="1802" t="s">
        <v>218</v>
      </c>
      <c r="N551" s="1801"/>
      <c r="O551" s="477">
        <v>7.069033925064741E-2</v>
      </c>
      <c r="P551" s="455"/>
      <c r="Q551" s="455"/>
      <c r="R551" s="549"/>
      <c r="S551" s="549"/>
      <c r="T551" s="549"/>
      <c r="U551" s="549"/>
      <c r="V551" s="549"/>
      <c r="W551" s="549"/>
      <c r="X551" s="549"/>
      <c r="Y551" s="549"/>
      <c r="Z551" s="549"/>
      <c r="AA551" s="549"/>
      <c r="AB551" s="549"/>
      <c r="AC551" s="549"/>
      <c r="AD551" s="549"/>
      <c r="AE551" s="549"/>
      <c r="AF551" s="549"/>
      <c r="AG551" s="549"/>
      <c r="AH551" s="549"/>
      <c r="AI551" s="549"/>
      <c r="AJ551" s="549"/>
      <c r="AK551" s="549"/>
      <c r="AL551" s="549"/>
      <c r="AM551" s="549"/>
      <c r="AN551" s="549"/>
      <c r="AO551" s="549"/>
      <c r="AP551" s="549"/>
      <c r="AQ551" s="549"/>
      <c r="AR551" s="549"/>
      <c r="AS551" s="549"/>
      <c r="AT551" s="549"/>
      <c r="AU551" s="549"/>
      <c r="AV551" s="549"/>
      <c r="AW551" s="549"/>
      <c r="AX551" s="549"/>
      <c r="AY551" s="549"/>
      <c r="BA551" s="213"/>
      <c r="BB551" s="287"/>
      <c r="BC551" s="213"/>
      <c r="BD551" s="213"/>
      <c r="BE551" s="213"/>
      <c r="BF551" s="213"/>
      <c r="BG551" s="213"/>
      <c r="BH551" s="213"/>
      <c r="BI551" s="213"/>
      <c r="BJ551" s="213"/>
      <c r="BK551" s="213"/>
      <c r="BL551" s="213"/>
      <c r="BM551" s="213"/>
      <c r="BN551" s="213"/>
      <c r="BO551" s="213"/>
      <c r="BP551" s="213"/>
      <c r="BQ551" s="213"/>
    </row>
    <row r="552" s="398" customFormat="true" ht="25.15" customHeight="true" x14ac:dyDescent="0.2">
      <c r="B552" s="1702"/>
      <c r="C552" s="1802" t="s">
        <v>240</v>
      </c>
      <c r="D552" s="1801"/>
      <c r="E552" s="475">
        <v>7.2454569274912443E-3</v>
      </c>
      <c r="F552" s="455"/>
      <c r="G552" s="455"/>
      <c r="H552" s="1802" t="s">
        <v>217</v>
      </c>
      <c r="I552" s="1801"/>
      <c r="J552" s="476">
        <v>6.5673175292715671E-2</v>
      </c>
      <c r="K552" s="455"/>
      <c r="L552" s="455"/>
      <c r="M552" s="1802" t="s">
        <v>240</v>
      </c>
      <c r="N552" s="1801"/>
      <c r="O552" s="477">
        <v>8.7223580980694843E-3</v>
      </c>
      <c r="P552" s="455"/>
      <c r="Q552" s="455"/>
      <c r="R552" s="549"/>
      <c r="S552" s="549"/>
      <c r="T552" s="549"/>
      <c r="U552" s="549"/>
      <c r="V552" s="549"/>
      <c r="W552" s="549"/>
      <c r="X552" s="549"/>
      <c r="Y552" s="549"/>
      <c r="Z552" s="549"/>
      <c r="AA552" s="549"/>
      <c r="AB552" s="549"/>
      <c r="AC552" s="549"/>
      <c r="AD552" s="549"/>
      <c r="AE552" s="549"/>
      <c r="AF552" s="549"/>
      <c r="AG552" s="549"/>
      <c r="AH552" s="549"/>
      <c r="AI552" s="549"/>
      <c r="AJ552" s="549"/>
      <c r="AK552" s="549"/>
      <c r="AL552" s="549"/>
      <c r="AM552" s="549"/>
      <c r="AN552" s="549"/>
      <c r="AO552" s="549"/>
      <c r="AP552" s="549"/>
      <c r="AQ552" s="549"/>
      <c r="AR552" s="549"/>
      <c r="AS552" s="549"/>
      <c r="AT552" s="549"/>
      <c r="AU552" s="549"/>
      <c r="AV552" s="549"/>
      <c r="AW552" s="549"/>
      <c r="AX552" s="549"/>
      <c r="AY552" s="549"/>
      <c r="BA552" s="213"/>
      <c r="BB552" s="287"/>
      <c r="BC552" s="213"/>
      <c r="BD552" s="213"/>
      <c r="BE552" s="213"/>
      <c r="BF552" s="213"/>
      <c r="BG552" s="213"/>
      <c r="BH552" s="213"/>
      <c r="BI552" s="213"/>
      <c r="BJ552" s="213"/>
      <c r="BK552" s="213"/>
      <c r="BL552" s="213"/>
      <c r="BM552" s="213"/>
      <c r="BN552" s="213"/>
      <c r="BO552" s="213"/>
      <c r="BP552" s="213"/>
      <c r="BQ552" s="213"/>
    </row>
    <row r="553" s="398" customFormat="true" ht="25.15" customHeight="true" x14ac:dyDescent="0.2">
      <c r="B553" s="1702"/>
      <c r="C553" s="1802" t="s">
        <v>222</v>
      </c>
      <c r="D553" s="1801"/>
      <c r="E553" s="475">
        <v>5.1788375091480363E-2</v>
      </c>
      <c r="F553" s="455"/>
      <c r="G553" s="455"/>
      <c r="H553" s="1802" t="s">
        <v>200</v>
      </c>
      <c r="I553" s="1801"/>
      <c r="J553" s="476">
        <v>0.11972438175065789</v>
      </c>
      <c r="K553" s="455"/>
      <c r="L553" s="455"/>
      <c r="M553" s="1802" t="s">
        <v>222</v>
      </c>
      <c r="N553" s="1801"/>
      <c r="O553" s="477">
        <v>5.2882354949019696E-2</v>
      </c>
      <c r="P553" s="455"/>
      <c r="Q553" s="455"/>
      <c r="R553" s="549"/>
      <c r="S553" s="549"/>
      <c r="T553" s="549"/>
      <c r="U553" s="549"/>
      <c r="V553" s="549"/>
      <c r="W553" s="549"/>
      <c r="X553" s="549"/>
      <c r="Y553" s="549"/>
      <c r="Z553" s="549"/>
      <c r="AA553" s="549"/>
      <c r="AB553" s="549"/>
      <c r="AC553" s="549"/>
      <c r="AD553" s="549"/>
      <c r="AE553" s="549"/>
      <c r="AF553" s="549"/>
      <c r="AG553" s="549"/>
      <c r="AH553" s="549"/>
      <c r="AI553" s="549"/>
      <c r="AJ553" s="549"/>
      <c r="AK553" s="549"/>
      <c r="AL553" s="549"/>
      <c r="AM553" s="549"/>
      <c r="AN553" s="549"/>
      <c r="AO553" s="549"/>
      <c r="AP553" s="549"/>
      <c r="AQ553" s="549"/>
      <c r="AR553" s="549"/>
      <c r="AS553" s="549"/>
      <c r="AT553" s="549"/>
      <c r="AU553" s="549"/>
      <c r="AV553" s="549"/>
      <c r="AW553" s="549"/>
      <c r="AX553" s="549"/>
      <c r="AY553" s="549"/>
      <c r="BA553" s="213"/>
      <c r="BB553" s="287"/>
      <c r="BC553" s="213"/>
      <c r="BD553" s="213"/>
      <c r="BE553" s="213"/>
      <c r="BF553" s="213"/>
      <c r="BG553" s="213"/>
      <c r="BH553" s="213"/>
      <c r="BI553" s="213"/>
      <c r="BJ553" s="213"/>
      <c r="BK553" s="213"/>
      <c r="BL553" s="213"/>
      <c r="BM553" s="213"/>
      <c r="BN553" s="213"/>
      <c r="BO553" s="213"/>
      <c r="BP553" s="213"/>
      <c r="BQ553" s="213"/>
    </row>
    <row r="554" s="398" customFormat="true" ht="25.15" customHeight="true" x14ac:dyDescent="0.2">
      <c r="B554" s="1702"/>
      <c r="C554" s="1802" t="s">
        <v>232</v>
      </c>
      <c r="D554" s="1801"/>
      <c r="E554" s="475">
        <v>1.879626387977856E-2</v>
      </c>
      <c r="F554" s="455"/>
      <c r="G554" s="455"/>
      <c r="H554" s="1802" t="s">
        <v>206</v>
      </c>
      <c r="I554" s="1801"/>
      <c r="J554" s="476">
        <v>0.10240848348111566</v>
      </c>
      <c r="K554" s="455"/>
      <c r="L554" s="455"/>
      <c r="M554" s="1802" t="s">
        <v>232</v>
      </c>
      <c r="N554" s="1801"/>
      <c r="O554" s="477">
        <v>1.4517614040901346E-2</v>
      </c>
      <c r="P554" s="455"/>
      <c r="Q554" s="455"/>
      <c r="R554" s="549"/>
      <c r="S554" s="549"/>
      <c r="T554" s="549"/>
      <c r="U554" s="549"/>
      <c r="V554" s="549"/>
      <c r="W554" s="549"/>
      <c r="X554" s="549"/>
      <c r="Y554" s="549"/>
      <c r="Z554" s="549"/>
      <c r="AA554" s="549"/>
      <c r="AB554" s="549"/>
      <c r="AC554" s="549"/>
      <c r="AD554" s="549"/>
      <c r="AE554" s="549"/>
      <c r="AF554" s="549"/>
      <c r="AG554" s="549"/>
      <c r="AH554" s="549"/>
      <c r="AI554" s="549"/>
      <c r="AJ554" s="549"/>
      <c r="AK554" s="549"/>
      <c r="AL554" s="549"/>
      <c r="AM554" s="549"/>
      <c r="AN554" s="549"/>
      <c r="AO554" s="549"/>
      <c r="AP554" s="549"/>
      <c r="AQ554" s="549"/>
      <c r="AR554" s="549"/>
      <c r="AS554" s="549"/>
      <c r="AT554" s="549"/>
      <c r="AU554" s="549"/>
      <c r="AV554" s="549"/>
      <c r="AW554" s="549"/>
      <c r="AX554" s="549"/>
      <c r="AY554" s="549"/>
      <c r="BA554" s="213"/>
      <c r="BB554" s="287"/>
      <c r="BC554" s="213"/>
      <c r="BD554" s="213"/>
      <c r="BE554" s="213"/>
      <c r="BF554" s="213"/>
      <c r="BG554" s="213"/>
      <c r="BH554" s="213"/>
      <c r="BI554" s="213"/>
      <c r="BJ554" s="213"/>
      <c r="BK554" s="213"/>
      <c r="BL554" s="213"/>
      <c r="BM554" s="213"/>
      <c r="BN554" s="213"/>
      <c r="BO554" s="213"/>
      <c r="BP554" s="213"/>
      <c r="BQ554" s="213"/>
    </row>
    <row r="555" s="398" customFormat="true" ht="25.15" customHeight="true" x14ac:dyDescent="0.2">
      <c r="B555" s="1702"/>
      <c r="C555" s="1802" t="s">
        <v>236</v>
      </c>
      <c r="D555" s="1801"/>
      <c r="E555" s="475">
        <v>8.1402131594602821E-3</v>
      </c>
      <c r="F555" s="455"/>
      <c r="G555" s="455"/>
      <c r="H555" s="1802" t="s">
        <v>207</v>
      </c>
      <c r="I555" s="1801"/>
      <c r="J555" s="476">
        <v>0.10047815913606224</v>
      </c>
      <c r="K555" s="455"/>
      <c r="L555" s="455"/>
      <c r="M555" s="1802" t="s">
        <v>236</v>
      </c>
      <c r="N555" s="1801"/>
      <c r="O555" s="477">
        <v>-1.525323722051071E-2</v>
      </c>
      <c r="P555" s="455"/>
      <c r="Q555" s="455"/>
      <c r="R555" s="549"/>
      <c r="S555" s="549"/>
      <c r="T555" s="549"/>
      <c r="U555" s="549"/>
      <c r="V555" s="549"/>
      <c r="W555" s="549"/>
      <c r="X555" s="549"/>
      <c r="Y555" s="549"/>
      <c r="Z555" s="549"/>
      <c r="AA555" s="549"/>
      <c r="AB555" s="549"/>
      <c r="AC555" s="549"/>
      <c r="AD555" s="549"/>
      <c r="AE555" s="549"/>
      <c r="AF555" s="549"/>
      <c r="AG555" s="549"/>
      <c r="AH555" s="549"/>
      <c r="AI555" s="549"/>
      <c r="AJ555" s="549"/>
      <c r="AK555" s="549"/>
      <c r="AL555" s="549"/>
      <c r="AM555" s="549"/>
      <c r="AN555" s="549"/>
      <c r="AO555" s="549"/>
      <c r="AP555" s="549"/>
      <c r="AQ555" s="549"/>
      <c r="AR555" s="549"/>
      <c r="AS555" s="549"/>
      <c r="AT555" s="549"/>
      <c r="AU555" s="549"/>
      <c r="AV555" s="549"/>
      <c r="AW555" s="549"/>
      <c r="AX555" s="549"/>
      <c r="AY555" s="549"/>
      <c r="BA555" s="213"/>
      <c r="BB555" s="287"/>
      <c r="BC555" s="213"/>
      <c r="BD555" s="213"/>
      <c r="BE555" s="213"/>
      <c r="BF555" s="213"/>
      <c r="BG555" s="213"/>
      <c r="BH555" s="213"/>
      <c r="BI555" s="213"/>
      <c r="BJ555" s="213"/>
      <c r="BK555" s="213"/>
      <c r="BL555" s="213"/>
      <c r="BM555" s="213"/>
      <c r="BN555" s="213"/>
      <c r="BO555" s="213"/>
      <c r="BP555" s="213"/>
      <c r="BQ555" s="213"/>
    </row>
    <row r="556" s="398" customFormat="true" ht="25.15" customHeight="true" x14ac:dyDescent="0.2">
      <c r="B556" s="1702"/>
      <c r="C556" s="1802" t="s">
        <v>223</v>
      </c>
      <c r="D556" s="1801"/>
      <c r="E556" s="475">
        <v>4.6225488104479726E-2</v>
      </c>
      <c r="F556" s="455"/>
      <c r="G556" s="455"/>
      <c r="H556" s="1802" t="s">
        <v>203</v>
      </c>
      <c r="I556" s="1801"/>
      <c r="J556" s="476">
        <v>0.11718436835514709</v>
      </c>
      <c r="K556" s="455"/>
      <c r="L556" s="455"/>
      <c r="M556" s="1802" t="s">
        <v>223</v>
      </c>
      <c r="N556" s="1801"/>
      <c r="O556" s="477">
        <v>5.0763537790325323E-2</v>
      </c>
      <c r="P556" s="455"/>
      <c r="Q556" s="455"/>
      <c r="R556" s="549"/>
      <c r="S556" s="549"/>
      <c r="T556" s="549"/>
      <c r="U556" s="549"/>
      <c r="V556" s="549"/>
      <c r="W556" s="549"/>
      <c r="X556" s="549"/>
      <c r="Y556" s="549"/>
      <c r="Z556" s="549"/>
      <c r="AA556" s="549"/>
      <c r="AB556" s="549"/>
      <c r="AC556" s="549"/>
      <c r="AD556" s="549"/>
      <c r="AE556" s="549"/>
      <c r="AF556" s="549"/>
      <c r="AG556" s="549"/>
      <c r="AH556" s="549"/>
      <c r="AI556" s="549"/>
      <c r="AJ556" s="549"/>
      <c r="AK556" s="549"/>
      <c r="AL556" s="549"/>
      <c r="AM556" s="549"/>
      <c r="AN556" s="549"/>
      <c r="AO556" s="549"/>
      <c r="AP556" s="549"/>
      <c r="AQ556" s="549"/>
      <c r="AR556" s="549"/>
      <c r="AS556" s="549"/>
      <c r="AT556" s="549"/>
      <c r="AU556" s="549"/>
      <c r="AV556" s="549"/>
      <c r="AW556" s="549"/>
      <c r="AX556" s="549"/>
      <c r="AY556" s="549"/>
      <c r="BA556" s="213"/>
      <c r="BB556" s="287"/>
      <c r="BC556" s="213"/>
      <c r="BD556" s="213"/>
      <c r="BE556" s="213"/>
      <c r="BF556" s="213"/>
      <c r="BG556" s="213"/>
      <c r="BH556" s="213"/>
      <c r="BI556" s="213"/>
      <c r="BJ556" s="213"/>
      <c r="BK556" s="213"/>
      <c r="BL556" s="213"/>
      <c r="BM556" s="213"/>
      <c r="BN556" s="213"/>
      <c r="BO556" s="213"/>
      <c r="BP556" s="213"/>
      <c r="BQ556" s="213"/>
    </row>
    <row r="557" s="398" customFormat="true" ht="25.15" customHeight="true" x14ac:dyDescent="0.2">
      <c r="B557" s="1702"/>
      <c r="C557" s="1802" t="s">
        <v>221</v>
      </c>
      <c r="D557" s="1801"/>
      <c r="E557" s="475">
        <v>5.0146302302210156E-2</v>
      </c>
      <c r="F557" s="455"/>
      <c r="G557" s="455"/>
      <c r="H557" s="1802" t="s">
        <v>209</v>
      </c>
      <c r="I557" s="1801"/>
      <c r="J557" s="476">
        <v>0.10033111049097945</v>
      </c>
      <c r="K557" s="455"/>
      <c r="L557" s="455"/>
      <c r="M557" s="1802" t="s">
        <v>221</v>
      </c>
      <c r="N557" s="1801"/>
      <c r="O557" s="477">
        <v>5.2858736904135034E-2</v>
      </c>
      <c r="P557" s="455"/>
      <c r="Q557" s="455"/>
      <c r="R557" s="549"/>
      <c r="S557" s="549"/>
      <c r="T557" s="549"/>
      <c r="U557" s="549"/>
      <c r="V557" s="549"/>
      <c r="W557" s="549"/>
      <c r="X557" s="549"/>
      <c r="Y557" s="549"/>
      <c r="Z557" s="549"/>
      <c r="AA557" s="549"/>
      <c r="AB557" s="549"/>
      <c r="AC557" s="549"/>
      <c r="AD557" s="549"/>
      <c r="AE557" s="549"/>
      <c r="AF557" s="549"/>
      <c r="AG557" s="549"/>
      <c r="AH557" s="549"/>
      <c r="AI557" s="549"/>
      <c r="AJ557" s="549"/>
      <c r="AK557" s="549"/>
      <c r="AL557" s="549"/>
      <c r="AM557" s="549"/>
      <c r="AN557" s="549"/>
      <c r="AO557" s="549"/>
      <c r="AP557" s="549"/>
      <c r="AQ557" s="549"/>
      <c r="AR557" s="549"/>
      <c r="AS557" s="549"/>
      <c r="AT557" s="549"/>
      <c r="AU557" s="549"/>
      <c r="AV557" s="549"/>
      <c r="AW557" s="549"/>
      <c r="AX557" s="549"/>
      <c r="AY557" s="549"/>
      <c r="BA557" s="213"/>
      <c r="BB557" s="287"/>
      <c r="BC557" s="213"/>
      <c r="BD557" s="213"/>
      <c r="BE557" s="213"/>
      <c r="BF557" s="213"/>
      <c r="BG557" s="213"/>
      <c r="BH557" s="213"/>
      <c r="BI557" s="213"/>
      <c r="BJ557" s="213"/>
      <c r="BK557" s="213"/>
      <c r="BL557" s="213"/>
      <c r="BM557" s="213"/>
      <c r="BN557" s="213"/>
      <c r="BO557" s="213"/>
      <c r="BP557" s="213"/>
      <c r="BQ557" s="213"/>
    </row>
    <row r="558" s="398" customFormat="true" ht="25.15" customHeight="true" x14ac:dyDescent="0.2">
      <c r="B558" s="1702"/>
      <c r="C558" s="1802" t="s">
        <v>202</v>
      </c>
      <c r="D558" s="1801"/>
      <c r="E558" s="475">
        <v>8.6297984676040149E-2</v>
      </c>
      <c r="F558" s="455"/>
      <c r="G558" s="455"/>
      <c r="H558" s="1802" t="s">
        <v>242</v>
      </c>
      <c r="I558" s="1801"/>
      <c r="J558" s="476">
        <v>1.4723745333707978E-2</v>
      </c>
      <c r="K558" s="455"/>
      <c r="L558" s="455"/>
      <c r="M558" s="1802" t="s">
        <v>202</v>
      </c>
      <c r="N558" s="1801"/>
      <c r="O558" s="477">
        <v>8.0057948455120639E-2</v>
      </c>
      <c r="P558" s="455"/>
      <c r="Q558" s="455"/>
      <c r="R558" s="549"/>
      <c r="S558" s="549"/>
      <c r="T558" s="549"/>
      <c r="U558" s="549"/>
      <c r="V558" s="549"/>
      <c r="W558" s="549"/>
      <c r="X558" s="549"/>
      <c r="Y558" s="549"/>
      <c r="Z558" s="549"/>
      <c r="AA558" s="549"/>
      <c r="AB558" s="549"/>
      <c r="AC558" s="549"/>
      <c r="AD558" s="549"/>
      <c r="AE558" s="549"/>
      <c r="AF558" s="549"/>
      <c r="AG558" s="549"/>
      <c r="AH558" s="549"/>
      <c r="AI558" s="549"/>
      <c r="AJ558" s="549"/>
      <c r="AK558" s="549"/>
      <c r="AL558" s="549"/>
      <c r="AM558" s="549"/>
      <c r="AN558" s="549"/>
      <c r="AO558" s="549"/>
      <c r="AP558" s="549"/>
      <c r="AQ558" s="549"/>
      <c r="AR558" s="549"/>
      <c r="AS558" s="549"/>
      <c r="AT558" s="549"/>
      <c r="AU558" s="549"/>
      <c r="AV558" s="549"/>
      <c r="AW558" s="549"/>
      <c r="AX558" s="549"/>
      <c r="AY558" s="549"/>
      <c r="BA558" s="213"/>
      <c r="BB558" s="287"/>
      <c r="BC558" s="213"/>
      <c r="BD558" s="213"/>
      <c r="BE558" s="213"/>
      <c r="BF558" s="213"/>
      <c r="BG558" s="213"/>
      <c r="BH558" s="213"/>
      <c r="BI558" s="213"/>
      <c r="BJ558" s="213"/>
      <c r="BK558" s="213"/>
      <c r="BL558" s="213"/>
      <c r="BM558" s="213"/>
      <c r="BN558" s="213"/>
      <c r="BO558" s="213"/>
      <c r="BP558" s="213"/>
      <c r="BQ558" s="213"/>
    </row>
    <row r="559" s="398" customFormat="true" ht="25.15" customHeight="true" x14ac:dyDescent="0.2">
      <c r="B559" s="1702"/>
      <c r="C559" s="1802" t="s">
        <v>201</v>
      </c>
      <c r="D559" s="1801"/>
      <c r="E559" s="475">
        <v>9.8745057715637283E-2</v>
      </c>
      <c r="F559" s="455"/>
      <c r="G559" s="455"/>
      <c r="H559" s="1802" t="s">
        <v>238</v>
      </c>
      <c r="I559" s="1801"/>
      <c r="J559" s="476">
        <v>2.0670910060099808E-2</v>
      </c>
      <c r="K559" s="455"/>
      <c r="L559" s="455"/>
      <c r="M559" s="1802" t="s">
        <v>201</v>
      </c>
      <c r="N559" s="1801"/>
      <c r="O559" s="477">
        <v>0.10299466292179542</v>
      </c>
      <c r="P559" s="455"/>
      <c r="Q559" s="455"/>
      <c r="R559" s="549"/>
      <c r="S559" s="549"/>
      <c r="T559" s="549"/>
      <c r="U559" s="549"/>
      <c r="V559" s="549"/>
      <c r="W559" s="549"/>
      <c r="X559" s="549"/>
      <c r="Y559" s="549"/>
      <c r="Z559" s="549"/>
      <c r="AA559" s="549"/>
      <c r="AB559" s="549"/>
      <c r="AC559" s="549"/>
      <c r="AD559" s="549"/>
      <c r="AE559" s="549"/>
      <c r="AF559" s="549"/>
      <c r="AG559" s="549"/>
      <c r="AH559" s="549"/>
      <c r="AI559" s="549"/>
      <c r="AJ559" s="549"/>
      <c r="AK559" s="549"/>
      <c r="AL559" s="549"/>
      <c r="AM559" s="549"/>
      <c r="AN559" s="549"/>
      <c r="AO559" s="549"/>
      <c r="AP559" s="549"/>
      <c r="AQ559" s="549"/>
      <c r="AR559" s="549"/>
      <c r="AS559" s="549"/>
      <c r="AT559" s="549"/>
      <c r="AU559" s="549"/>
      <c r="AV559" s="549"/>
      <c r="AW559" s="549"/>
      <c r="AX559" s="549"/>
      <c r="AY559" s="549"/>
      <c r="BA559" s="213"/>
      <c r="BB559" s="287"/>
      <c r="BC559" s="213"/>
      <c r="BD559" s="213"/>
      <c r="BE559" s="213"/>
      <c r="BF559" s="213"/>
      <c r="BG559" s="213"/>
      <c r="BH559" s="213"/>
      <c r="BI559" s="213"/>
      <c r="BJ559" s="213"/>
      <c r="BK559" s="213"/>
      <c r="BL559" s="213"/>
      <c r="BM559" s="213"/>
      <c r="BN559" s="213"/>
      <c r="BO559" s="213"/>
      <c r="BP559" s="213"/>
      <c r="BQ559" s="213"/>
    </row>
    <row r="560" s="398" customFormat="true" ht="25.15" customHeight="true" x14ac:dyDescent="0.2">
      <c r="B560" s="1702"/>
      <c r="C560" s="1802" t="s">
        <v>212</v>
      </c>
      <c r="D560" s="1801"/>
      <c r="E560" s="475">
        <v>5.6830498523117862E-2</v>
      </c>
      <c r="F560" s="455"/>
      <c r="G560" s="455"/>
      <c r="H560" s="1802" t="s">
        <v>241</v>
      </c>
      <c r="I560" s="1801"/>
      <c r="J560" s="476">
        <v>1.6297349935327284E-2</v>
      </c>
      <c r="K560" s="455"/>
      <c r="L560" s="455"/>
      <c r="M560" s="1802" t="s">
        <v>212</v>
      </c>
      <c r="N560" s="1801"/>
      <c r="O560" s="477">
        <v>6.0396163208723007E-2</v>
      </c>
      <c r="P560" s="455"/>
      <c r="Q560" s="455"/>
      <c r="R560" s="549"/>
      <c r="S560" s="549"/>
      <c r="T560" s="549"/>
      <c r="U560" s="549"/>
      <c r="V560" s="549"/>
      <c r="W560" s="549"/>
      <c r="X560" s="549"/>
      <c r="Y560" s="549"/>
      <c r="Z560" s="549"/>
      <c r="AA560" s="549"/>
      <c r="AB560" s="549"/>
      <c r="AC560" s="549"/>
      <c r="AD560" s="549"/>
      <c r="AE560" s="549"/>
      <c r="AF560" s="549"/>
      <c r="AG560" s="549"/>
      <c r="AH560" s="549"/>
      <c r="AI560" s="549"/>
      <c r="AJ560" s="549"/>
      <c r="AK560" s="549"/>
      <c r="AL560" s="549"/>
      <c r="AM560" s="549"/>
      <c r="AN560" s="549"/>
      <c r="AO560" s="549"/>
      <c r="AP560" s="549"/>
      <c r="AQ560" s="549"/>
      <c r="AR560" s="549"/>
      <c r="AS560" s="549"/>
      <c r="AT560" s="549"/>
      <c r="AU560" s="549"/>
      <c r="AV560" s="549"/>
      <c r="AW560" s="549"/>
      <c r="AX560" s="549"/>
      <c r="AY560" s="549"/>
      <c r="BA560" s="213"/>
      <c r="BB560" s="287"/>
      <c r="BC560" s="213"/>
      <c r="BD560" s="213"/>
      <c r="BE560" s="213"/>
      <c r="BF560" s="213"/>
      <c r="BG560" s="213"/>
      <c r="BH560" s="213"/>
      <c r="BI560" s="213"/>
      <c r="BJ560" s="213"/>
      <c r="BK560" s="213"/>
      <c r="BL560" s="213"/>
      <c r="BM560" s="213"/>
      <c r="BN560" s="213"/>
      <c r="BO560" s="213"/>
      <c r="BP560" s="213"/>
      <c r="BQ560" s="213"/>
    </row>
    <row r="561" s="398" customFormat="true" ht="25.15" customHeight="true" x14ac:dyDescent="0.2">
      <c r="B561" s="1702"/>
      <c r="C561" s="1802" t="s">
        <v>213</v>
      </c>
      <c r="D561" s="1801"/>
      <c r="E561" s="475">
        <v>5.0612425974025356E-2</v>
      </c>
      <c r="F561" s="455"/>
      <c r="G561" s="455"/>
      <c r="H561" s="1802" t="s">
        <v>239</v>
      </c>
      <c r="I561" s="1801"/>
      <c r="J561" s="476">
        <v>1.143478453899598E-2</v>
      </c>
      <c r="K561" s="455"/>
      <c r="L561" s="455"/>
      <c r="M561" s="1802" t="s">
        <v>213</v>
      </c>
      <c r="N561" s="1801"/>
      <c r="O561" s="477">
        <v>3.8659164715411753E-2</v>
      </c>
      <c r="P561" s="455"/>
      <c r="Q561" s="455"/>
      <c r="R561" s="549"/>
      <c r="S561" s="549"/>
      <c r="T561" s="549"/>
      <c r="U561" s="549"/>
      <c r="V561" s="549"/>
      <c r="W561" s="549"/>
      <c r="X561" s="549"/>
      <c r="Y561" s="549"/>
      <c r="Z561" s="549"/>
      <c r="AA561" s="549"/>
      <c r="AB561" s="549"/>
      <c r="AC561" s="549"/>
      <c r="AD561" s="549"/>
      <c r="AE561" s="549"/>
      <c r="AF561" s="549"/>
      <c r="AG561" s="549"/>
      <c r="AH561" s="549"/>
      <c r="AI561" s="549"/>
      <c r="AJ561" s="549"/>
      <c r="AK561" s="549"/>
      <c r="AL561" s="549"/>
      <c r="AM561" s="549"/>
      <c r="AN561" s="549"/>
      <c r="AO561" s="549"/>
      <c r="AP561" s="549"/>
      <c r="AQ561" s="549"/>
      <c r="AR561" s="549"/>
      <c r="AS561" s="549"/>
      <c r="AT561" s="549"/>
      <c r="AU561" s="549"/>
      <c r="AV561" s="549"/>
      <c r="AW561" s="549"/>
      <c r="AX561" s="549"/>
      <c r="AY561" s="549"/>
      <c r="BA561" s="213"/>
      <c r="BB561" s="287"/>
      <c r="BC561" s="213"/>
      <c r="BD561" s="213"/>
      <c r="BE561" s="213"/>
      <c r="BF561" s="213"/>
      <c r="BG561" s="213"/>
      <c r="BH561" s="213"/>
      <c r="BI561" s="213"/>
      <c r="BJ561" s="213"/>
      <c r="BK561" s="213"/>
      <c r="BL561" s="213"/>
      <c r="BM561" s="213"/>
      <c r="BN561" s="213"/>
      <c r="BO561" s="213"/>
      <c r="BP561" s="213"/>
      <c r="BQ561" s="213"/>
    </row>
    <row r="562" s="398" customFormat="true" ht="25.15" customHeight="true" x14ac:dyDescent="0.2">
      <c r="B562" s="1702"/>
      <c r="C562" s="1802" t="s">
        <v>224</v>
      </c>
      <c r="D562" s="1801"/>
      <c r="E562" s="475">
        <v>3.1625082581739752E-2</v>
      </c>
      <c r="F562" s="455"/>
      <c r="G562" s="455"/>
      <c r="H562" s="1802" t="s">
        <v>247</v>
      </c>
      <c r="I562" s="1801"/>
      <c r="J562" s="478">
        <v>-8.6915171988041339E-4</v>
      </c>
      <c r="K562" s="455"/>
      <c r="L562" s="455"/>
      <c r="M562" s="1802" t="s">
        <v>224</v>
      </c>
      <c r="N562" s="1801"/>
      <c r="O562" s="477">
        <v>3.2479346747023755E-2</v>
      </c>
      <c r="P562" s="455"/>
      <c r="Q562" s="455"/>
      <c r="R562" s="549"/>
      <c r="S562" s="549"/>
      <c r="T562" s="549"/>
      <c r="U562" s="549"/>
      <c r="V562" s="549"/>
      <c r="W562" s="549"/>
      <c r="X562" s="549"/>
      <c r="Y562" s="549"/>
      <c r="Z562" s="549"/>
      <c r="AA562" s="549"/>
      <c r="AB562" s="549"/>
      <c r="AC562" s="549"/>
      <c r="AD562" s="549"/>
      <c r="AE562" s="549"/>
      <c r="AF562" s="549"/>
      <c r="AG562" s="549"/>
      <c r="AH562" s="549"/>
      <c r="AI562" s="549"/>
      <c r="AJ562" s="549"/>
      <c r="AK562" s="549"/>
      <c r="AL562" s="549"/>
      <c r="AM562" s="549"/>
      <c r="AN562" s="549"/>
      <c r="AO562" s="549"/>
      <c r="AP562" s="549"/>
      <c r="AQ562" s="549"/>
      <c r="AR562" s="549"/>
      <c r="AS562" s="549"/>
      <c r="AT562" s="549"/>
      <c r="AU562" s="549"/>
      <c r="AV562" s="549"/>
      <c r="AW562" s="549"/>
      <c r="AX562" s="549"/>
      <c r="AY562" s="549"/>
      <c r="BA562" s="213"/>
      <c r="BB562" s="287"/>
      <c r="BC562" s="213"/>
      <c r="BD562" s="213"/>
      <c r="BE562" s="213"/>
      <c r="BF562" s="213"/>
      <c r="BG562" s="213"/>
      <c r="BH562" s="213"/>
      <c r="BI562" s="213"/>
      <c r="BJ562" s="213"/>
      <c r="BK562" s="213"/>
      <c r="BL562" s="213"/>
      <c r="BM562" s="213"/>
      <c r="BN562" s="213"/>
      <c r="BO562" s="213"/>
      <c r="BP562" s="213"/>
      <c r="BQ562" s="213"/>
    </row>
    <row r="563" s="398" customFormat="true" ht="25.15" customHeight="true" x14ac:dyDescent="0.2">
      <c r="B563" s="1702"/>
      <c r="C563" s="1802" t="s">
        <v>199</v>
      </c>
      <c r="D563" s="1801"/>
      <c r="E563" s="475">
        <v>9.4942075354711039E-2</v>
      </c>
      <c r="F563" s="455"/>
      <c r="G563" s="455"/>
      <c r="H563" s="1802"/>
      <c r="I563" s="1801"/>
      <c r="J563" s="471"/>
      <c r="K563" s="455"/>
      <c r="L563" s="455"/>
      <c r="M563" s="1802" t="s">
        <v>199</v>
      </c>
      <c r="N563" s="1801"/>
      <c r="O563" s="477">
        <v>8.9763930085020344E-2</v>
      </c>
      <c r="P563" s="455"/>
      <c r="Q563" s="455"/>
      <c r="R563" s="549"/>
      <c r="S563" s="549"/>
      <c r="T563" s="549"/>
      <c r="U563" s="549"/>
      <c r="V563" s="549"/>
      <c r="W563" s="549"/>
      <c r="X563" s="549"/>
      <c r="Y563" s="549"/>
      <c r="Z563" s="549"/>
      <c r="AA563" s="549"/>
      <c r="AB563" s="549"/>
      <c r="AC563" s="549"/>
      <c r="AD563" s="549"/>
      <c r="AE563" s="549"/>
      <c r="AF563" s="549"/>
      <c r="AG563" s="549"/>
      <c r="AH563" s="549"/>
      <c r="AI563" s="549"/>
      <c r="AJ563" s="549"/>
      <c r="AK563" s="549"/>
      <c r="AL563" s="549"/>
      <c r="AM563" s="549"/>
      <c r="AN563" s="549"/>
      <c r="AO563" s="549"/>
      <c r="AP563" s="549"/>
      <c r="AQ563" s="549"/>
      <c r="AR563" s="549"/>
      <c r="AS563" s="549"/>
      <c r="AT563" s="549"/>
      <c r="AU563" s="549"/>
      <c r="AV563" s="549"/>
      <c r="AW563" s="549"/>
      <c r="AX563" s="549"/>
      <c r="AY563" s="549"/>
      <c r="BA563" s="213"/>
      <c r="BB563" s="287"/>
      <c r="BC563" s="213"/>
      <c r="BD563" s="213"/>
      <c r="BE563" s="213"/>
      <c r="BF563" s="213"/>
      <c r="BG563" s="213"/>
      <c r="BH563" s="213"/>
      <c r="BI563" s="213"/>
      <c r="BJ563" s="213"/>
      <c r="BK563" s="213"/>
      <c r="BL563" s="213"/>
      <c r="BM563" s="213"/>
      <c r="BN563" s="213"/>
      <c r="BO563" s="213"/>
      <c r="BP563" s="213"/>
      <c r="BQ563" s="213"/>
    </row>
    <row r="564" s="398" customFormat="true" ht="25.15" customHeight="true" x14ac:dyDescent="0.2">
      <c r="B564" s="1702"/>
      <c r="C564" s="1802" t="s">
        <v>217</v>
      </c>
      <c r="D564" s="1801"/>
      <c r="E564" s="475">
        <v>5.1000263628414075E-2</v>
      </c>
      <c r="F564" s="455"/>
      <c r="G564" s="455"/>
      <c r="H564" s="1802"/>
      <c r="I564" s="1801"/>
      <c r="J564" s="455"/>
      <c r="K564" s="455"/>
      <c r="L564" s="455"/>
      <c r="M564" s="1802" t="s">
        <v>217</v>
      </c>
      <c r="N564" s="1801"/>
      <c r="O564" s="477">
        <v>5.2798548877344857E-2</v>
      </c>
      <c r="P564" s="455"/>
      <c r="Q564" s="455"/>
      <c r="R564" s="549"/>
      <c r="S564" s="549"/>
      <c r="T564" s="549"/>
      <c r="U564" s="549"/>
      <c r="V564" s="549"/>
      <c r="W564" s="549"/>
      <c r="X564" s="549"/>
      <c r="Y564" s="549"/>
      <c r="Z564" s="549"/>
      <c r="AA564" s="549"/>
      <c r="AB564" s="549"/>
      <c r="AC564" s="549"/>
      <c r="AD564" s="549"/>
      <c r="AE564" s="549"/>
      <c r="AF564" s="549"/>
      <c r="AG564" s="549"/>
      <c r="AH564" s="549"/>
      <c r="AI564" s="549"/>
      <c r="AJ564" s="549"/>
      <c r="AK564" s="549"/>
      <c r="AL564" s="549"/>
      <c r="AM564" s="549"/>
      <c r="AN564" s="549"/>
      <c r="AO564" s="549"/>
      <c r="AP564" s="549"/>
      <c r="AQ564" s="549"/>
      <c r="AR564" s="549"/>
      <c r="AS564" s="549"/>
      <c r="AT564" s="549"/>
      <c r="AU564" s="549"/>
      <c r="AV564" s="549"/>
      <c r="AW564" s="549"/>
      <c r="AX564" s="549"/>
      <c r="AY564" s="549"/>
      <c r="BA564" s="213"/>
      <c r="BB564" s="287"/>
      <c r="BC564" s="213"/>
      <c r="BD564" s="213"/>
      <c r="BE564" s="213"/>
      <c r="BF564" s="213"/>
      <c r="BG564" s="213"/>
      <c r="BH564" s="213"/>
      <c r="BI564" s="213"/>
      <c r="BJ564" s="213"/>
      <c r="BK564" s="213"/>
      <c r="BL564" s="213"/>
      <c r="BM564" s="213"/>
      <c r="BN564" s="213"/>
      <c r="BO564" s="213"/>
      <c r="BP564" s="213"/>
      <c r="BQ564" s="213"/>
    </row>
    <row r="565" s="398" customFormat="true" ht="25.15" customHeight="true" x14ac:dyDescent="0.2">
      <c r="B565" s="1702"/>
      <c r="C565" s="1802" t="s">
        <v>200</v>
      </c>
      <c r="D565" s="1801"/>
      <c r="E565" s="475">
        <v>0.10168846376015543</v>
      </c>
      <c r="F565" s="455"/>
      <c r="G565" s="455"/>
      <c r="H565" s="1802" t="s">
        <v>257</v>
      </c>
      <c r="I565" s="1801"/>
      <c r="J565" s="1801"/>
      <c r="K565" s="455"/>
      <c r="L565" s="455"/>
      <c r="M565" s="1802" t="s">
        <v>200</v>
      </c>
      <c r="N565" s="1801"/>
      <c r="O565" s="477">
        <v>0.11284247097247724</v>
      </c>
      <c r="P565" s="455"/>
      <c r="Q565" s="455"/>
      <c r="R565" s="549"/>
      <c r="S565" s="549"/>
      <c r="T565" s="549"/>
      <c r="U565" s="549"/>
      <c r="V565" s="549"/>
      <c r="W565" s="549"/>
      <c r="X565" s="549"/>
      <c r="Y565" s="549"/>
      <c r="Z565" s="549"/>
      <c r="AA565" s="549"/>
      <c r="AB565" s="549"/>
      <c r="AC565" s="549"/>
      <c r="AD565" s="549"/>
      <c r="AE565" s="549"/>
      <c r="AF565" s="549"/>
      <c r="AG565" s="549"/>
      <c r="AH565" s="549"/>
      <c r="AI565" s="549"/>
      <c r="AJ565" s="549"/>
      <c r="AK565" s="549"/>
      <c r="AL565" s="549"/>
      <c r="AM565" s="549"/>
      <c r="AN565" s="549"/>
      <c r="AO565" s="549"/>
      <c r="AP565" s="549"/>
      <c r="AQ565" s="549"/>
      <c r="AR565" s="549"/>
      <c r="AS565" s="549"/>
      <c r="AT565" s="549"/>
      <c r="AU565" s="549"/>
      <c r="AV565" s="549"/>
      <c r="AW565" s="549"/>
      <c r="AX565" s="549"/>
      <c r="AY565" s="549"/>
      <c r="BA565" s="213"/>
      <c r="BB565" s="287"/>
      <c r="BC565" s="213"/>
      <c r="BD565" s="213"/>
      <c r="BE565" s="213"/>
      <c r="BF565" s="213"/>
      <c r="BG565" s="213"/>
      <c r="BH565" s="213"/>
      <c r="BI565" s="213"/>
      <c r="BJ565" s="213"/>
      <c r="BK565" s="213"/>
      <c r="BL565" s="213"/>
      <c r="BM565" s="213"/>
      <c r="BN565" s="213"/>
      <c r="BO565" s="213"/>
      <c r="BP565" s="213"/>
      <c r="BQ565" s="213"/>
    </row>
    <row r="566" s="398" customFormat="true" ht="25.15" customHeight="true" x14ac:dyDescent="0.2">
      <c r="B566" s="1702"/>
      <c r="C566" s="1802" t="s">
        <v>206</v>
      </c>
      <c r="D566" s="1801"/>
      <c r="E566" s="475">
        <v>8.0525423362383261E-2</v>
      </c>
      <c r="F566" s="455"/>
      <c r="G566" s="455"/>
      <c r="H566" s="1802" t="s">
        <v>196</v>
      </c>
      <c r="I566" s="1801"/>
      <c r="J566" s="495" t="s">
        <v>197</v>
      </c>
      <c r="K566" s="455"/>
      <c r="L566" s="455"/>
      <c r="M566" s="1802" t="s">
        <v>206</v>
      </c>
      <c r="N566" s="1801"/>
      <c r="O566" s="477">
        <v>7.3281095471445942E-2</v>
      </c>
      <c r="P566" s="455"/>
      <c r="Q566" s="455"/>
      <c r="R566" s="549"/>
      <c r="S566" s="549"/>
      <c r="T566" s="549"/>
      <c r="U566" s="549"/>
      <c r="V566" s="549"/>
      <c r="W566" s="549"/>
      <c r="X566" s="549"/>
      <c r="Y566" s="549"/>
      <c r="Z566" s="549"/>
      <c r="AA566" s="549"/>
      <c r="AB566" s="549"/>
      <c r="AC566" s="549"/>
      <c r="AD566" s="549"/>
      <c r="AE566" s="549"/>
      <c r="AF566" s="549"/>
      <c r="AG566" s="549"/>
      <c r="AH566" s="549"/>
      <c r="AI566" s="549"/>
      <c r="AJ566" s="549"/>
      <c r="AK566" s="549"/>
      <c r="AL566" s="549"/>
      <c r="AM566" s="549"/>
      <c r="AN566" s="549"/>
      <c r="AO566" s="549"/>
      <c r="AP566" s="549"/>
      <c r="AQ566" s="549"/>
      <c r="AR566" s="549"/>
      <c r="AS566" s="549"/>
      <c r="AT566" s="549"/>
      <c r="AU566" s="549"/>
      <c r="AV566" s="549"/>
      <c r="AW566" s="549"/>
      <c r="AX566" s="549"/>
      <c r="AY566" s="549"/>
      <c r="BA566" s="213"/>
      <c r="BB566" s="287"/>
      <c r="BC566" s="213"/>
      <c r="BD566" s="213"/>
      <c r="BE566" s="213"/>
      <c r="BF566" s="213"/>
      <c r="BG566" s="213"/>
      <c r="BH566" s="213"/>
      <c r="BI566" s="213"/>
      <c r="BJ566" s="213"/>
      <c r="BK566" s="213"/>
      <c r="BL566" s="213"/>
      <c r="BM566" s="213"/>
      <c r="BN566" s="213"/>
      <c r="BO566" s="213"/>
      <c r="BP566" s="213"/>
      <c r="BQ566" s="213"/>
    </row>
    <row r="567" s="398" customFormat="true" ht="25.15" customHeight="true" x14ac:dyDescent="0.2">
      <c r="B567" s="1702"/>
      <c r="C567" s="1802" t="s">
        <v>207</v>
      </c>
      <c r="D567" s="1801"/>
      <c r="E567" s="475">
        <v>7.698602015951915E-2</v>
      </c>
      <c r="F567" s="455"/>
      <c r="G567" s="455"/>
      <c r="H567" s="1802" t="s">
        <v>197</v>
      </c>
      <c r="I567" s="1801"/>
      <c r="J567" s="496">
        <v>1</v>
      </c>
      <c r="K567" s="455"/>
      <c r="L567" s="455"/>
      <c r="M567" s="1802" t="s">
        <v>207</v>
      </c>
      <c r="N567" s="1801"/>
      <c r="O567" s="477">
        <v>8.0594556689871533E-2</v>
      </c>
      <c r="P567" s="455"/>
      <c r="Q567" s="455"/>
      <c r="R567" s="549"/>
      <c r="S567" s="549"/>
      <c r="T567" s="549"/>
      <c r="U567" s="549"/>
      <c r="V567" s="549"/>
      <c r="W567" s="549"/>
      <c r="X567" s="549"/>
      <c r="Y567" s="549"/>
      <c r="Z567" s="549"/>
      <c r="AA567" s="549"/>
      <c r="AB567" s="549"/>
      <c r="AC567" s="549"/>
      <c r="AD567" s="549"/>
      <c r="AE567" s="549"/>
      <c r="AF567" s="549"/>
      <c r="AG567" s="549"/>
      <c r="AH567" s="549"/>
      <c r="AI567" s="549"/>
      <c r="AJ567" s="549"/>
      <c r="AK567" s="549"/>
      <c r="AL567" s="549"/>
      <c r="AM567" s="549"/>
      <c r="AN567" s="549"/>
      <c r="AO567" s="549"/>
      <c r="AP567" s="549"/>
      <c r="AQ567" s="549"/>
      <c r="AR567" s="549"/>
      <c r="AS567" s="549"/>
      <c r="AT567" s="549"/>
      <c r="AU567" s="549"/>
      <c r="AV567" s="549"/>
      <c r="AW567" s="549"/>
      <c r="AX567" s="549"/>
      <c r="AY567" s="549"/>
      <c r="BA567" s="213"/>
      <c r="BB567" s="287"/>
      <c r="BC567" s="213"/>
      <c r="BD567" s="213"/>
      <c r="BE567" s="213"/>
      <c r="BF567" s="213"/>
      <c r="BG567" s="213"/>
      <c r="BH567" s="213"/>
      <c r="BI567" s="213"/>
      <c r="BJ567" s="213"/>
      <c r="BK567" s="213"/>
      <c r="BL567" s="213"/>
      <c r="BM567" s="213"/>
      <c r="BN567" s="213"/>
      <c r="BO567" s="213"/>
      <c r="BP567" s="213"/>
      <c r="BQ567" s="213"/>
    </row>
    <row r="568" s="398" customFormat="true" ht="25.15" customHeight="true" x14ac:dyDescent="0.2">
      <c r="B568" s="1702"/>
      <c r="C568" s="1802" t="s">
        <v>203</v>
      </c>
      <c r="D568" s="1801"/>
      <c r="E568" s="475">
        <v>9.7217546488158335E-2</v>
      </c>
      <c r="F568" s="455"/>
      <c r="G568" s="455"/>
      <c r="H568" s="1802"/>
      <c r="I568" s="1801"/>
      <c r="J568" s="471"/>
      <c r="K568" s="455"/>
      <c r="L568" s="455"/>
      <c r="M568" s="1802" t="s">
        <v>203</v>
      </c>
      <c r="N568" s="1801"/>
      <c r="O568" s="477">
        <v>0.1042842960651672</v>
      </c>
      <c r="P568" s="455"/>
      <c r="Q568" s="455"/>
      <c r="R568" s="549"/>
      <c r="S568" s="549"/>
      <c r="T568" s="549"/>
      <c r="U568" s="549"/>
      <c r="V568" s="549"/>
      <c r="W568" s="549"/>
      <c r="X568" s="549"/>
      <c r="Y568" s="549"/>
      <c r="Z568" s="549"/>
      <c r="AA568" s="549"/>
      <c r="AB568" s="549"/>
      <c r="AC568" s="549"/>
      <c r="AD568" s="549"/>
      <c r="AE568" s="549"/>
      <c r="AF568" s="549"/>
      <c r="AG568" s="549"/>
      <c r="AH568" s="549"/>
      <c r="AI568" s="549"/>
      <c r="AJ568" s="549"/>
      <c r="AK568" s="549"/>
      <c r="AL568" s="549"/>
      <c r="AM568" s="549"/>
      <c r="AN568" s="549"/>
      <c r="AO568" s="549"/>
      <c r="AP568" s="549"/>
      <c r="AQ568" s="549"/>
      <c r="AR568" s="549"/>
      <c r="AS568" s="549"/>
      <c r="AT568" s="549"/>
      <c r="AU568" s="549"/>
      <c r="AV568" s="549"/>
      <c r="AW568" s="549"/>
      <c r="AX568" s="549"/>
      <c r="AY568" s="549"/>
      <c r="BA568" s="213"/>
      <c r="BB568" s="287"/>
      <c r="BC568" s="213"/>
      <c r="BD568" s="213"/>
      <c r="BE568" s="213"/>
      <c r="BF568" s="213"/>
      <c r="BG568" s="213"/>
      <c r="BH568" s="213"/>
      <c r="BI568" s="213"/>
      <c r="BJ568" s="213"/>
      <c r="BK568" s="213"/>
      <c r="BL568" s="213"/>
      <c r="BM568" s="213"/>
      <c r="BN568" s="213"/>
      <c r="BO568" s="213"/>
      <c r="BP568" s="213"/>
      <c r="BQ568" s="213"/>
    </row>
    <row r="569" s="398" customFormat="true" ht="25.15" customHeight="true" x14ac:dyDescent="0.2">
      <c r="B569" s="1702"/>
      <c r="C569" s="1802" t="s">
        <v>209</v>
      </c>
      <c r="D569" s="1801"/>
      <c r="E569" s="475">
        <v>7.2960724055622164E-2</v>
      </c>
      <c r="F569" s="455"/>
      <c r="G569" s="455"/>
      <c r="H569" s="1802"/>
      <c r="I569" s="1801"/>
      <c r="J569" s="455"/>
      <c r="K569" s="455"/>
      <c r="L569" s="455"/>
      <c r="M569" s="1802" t="s">
        <v>209</v>
      </c>
      <c r="N569" s="1801"/>
      <c r="O569" s="477">
        <v>5.8394452426062955E-2</v>
      </c>
      <c r="P569" s="455"/>
      <c r="Q569" s="455"/>
      <c r="R569" s="549"/>
      <c r="S569" s="549"/>
      <c r="T569" s="549"/>
      <c r="U569" s="549"/>
      <c r="V569" s="549"/>
      <c r="W569" s="549"/>
      <c r="X569" s="549"/>
      <c r="Y569" s="549"/>
      <c r="Z569" s="549"/>
      <c r="AA569" s="549"/>
      <c r="AB569" s="549"/>
      <c r="AC569" s="549"/>
      <c r="AD569" s="549"/>
      <c r="AE569" s="549"/>
      <c r="AF569" s="549"/>
      <c r="AG569" s="549"/>
      <c r="AH569" s="549"/>
      <c r="AI569" s="549"/>
      <c r="AJ569" s="549"/>
      <c r="AK569" s="549"/>
      <c r="AL569" s="549"/>
      <c r="AM569" s="549"/>
      <c r="AN569" s="549"/>
      <c r="AO569" s="549"/>
      <c r="AP569" s="549"/>
      <c r="AQ569" s="549"/>
      <c r="AR569" s="549"/>
      <c r="AS569" s="549"/>
      <c r="AT569" s="549"/>
      <c r="AU569" s="549"/>
      <c r="AV569" s="549"/>
      <c r="AW569" s="549"/>
      <c r="AX569" s="549"/>
      <c r="AY569" s="549"/>
      <c r="BA569" s="213"/>
      <c r="BB569" s="287"/>
      <c r="BC569" s="213"/>
      <c r="BD569" s="213"/>
      <c r="BE569" s="213"/>
      <c r="BF569" s="213"/>
      <c r="BG569" s="213"/>
      <c r="BH569" s="213"/>
      <c r="BI569" s="213"/>
      <c r="BJ569" s="213"/>
      <c r="BK569" s="213"/>
      <c r="BL569" s="213"/>
      <c r="BM569" s="213"/>
      <c r="BN569" s="213"/>
      <c r="BO569" s="213"/>
      <c r="BP569" s="213"/>
      <c r="BQ569" s="213"/>
    </row>
    <row r="570" s="398" customFormat="true" ht="25.15" customHeight="true" x14ac:dyDescent="0.2">
      <c r="B570" s="1702"/>
      <c r="C570" s="1802" t="s">
        <v>242</v>
      </c>
      <c r="D570" s="1801"/>
      <c r="E570" s="475">
        <v>7.3844308541095418E-3</v>
      </c>
      <c r="F570" s="455"/>
      <c r="G570" s="455"/>
      <c r="H570" s="1802"/>
      <c r="I570" s="1801"/>
      <c r="J570" s="455"/>
      <c r="K570" s="455"/>
      <c r="L570" s="455"/>
      <c r="M570" s="1802" t="s">
        <v>242</v>
      </c>
      <c r="N570" s="1801"/>
      <c r="O570" s="477">
        <v>1.0058356526900789E-3</v>
      </c>
      <c r="P570" s="455"/>
      <c r="Q570" s="455"/>
      <c r="R570" s="549"/>
      <c r="S570" s="549"/>
      <c r="T570" s="549"/>
      <c r="U570" s="549"/>
      <c r="V570" s="549"/>
      <c r="W570" s="549"/>
      <c r="X570" s="549"/>
      <c r="Y570" s="549"/>
      <c r="Z570" s="549"/>
      <c r="AA570" s="549"/>
      <c r="AB570" s="549"/>
      <c r="AC570" s="549"/>
      <c r="AD570" s="549"/>
      <c r="AE570" s="549"/>
      <c r="AF570" s="549"/>
      <c r="AG570" s="549"/>
      <c r="AH570" s="549"/>
      <c r="AI570" s="549"/>
      <c r="AJ570" s="549"/>
      <c r="AK570" s="549"/>
      <c r="AL570" s="549"/>
      <c r="AM570" s="549"/>
      <c r="AN570" s="549"/>
      <c r="AO570" s="549"/>
      <c r="AP570" s="549"/>
      <c r="AQ570" s="549"/>
      <c r="AR570" s="549"/>
      <c r="AS570" s="549"/>
      <c r="AT570" s="549"/>
      <c r="AU570" s="549"/>
      <c r="AV570" s="549"/>
      <c r="AW570" s="549"/>
      <c r="AX570" s="549"/>
      <c r="AY570" s="549"/>
      <c r="BA570" s="213"/>
      <c r="BB570" s="287"/>
      <c r="BC570" s="213"/>
      <c r="BD570" s="213"/>
      <c r="BE570" s="213"/>
      <c r="BF570" s="213"/>
      <c r="BG570" s="213"/>
      <c r="BH570" s="213"/>
      <c r="BI570" s="213"/>
      <c r="BJ570" s="213"/>
      <c r="BK570" s="213"/>
      <c r="BL570" s="213"/>
      <c r="BM570" s="213"/>
      <c r="BN570" s="213"/>
      <c r="BO570" s="213"/>
      <c r="BP570" s="213"/>
      <c r="BQ570" s="213"/>
    </row>
    <row r="571" s="398" customFormat="true" ht="25.15" customHeight="true" x14ac:dyDescent="0.2">
      <c r="B571" s="1702"/>
      <c r="C571" s="1802" t="s">
        <v>238</v>
      </c>
      <c r="D571" s="1801"/>
      <c r="E571" s="475">
        <v>1.0686794887124753E-2</v>
      </c>
      <c r="F571" s="455"/>
      <c r="G571" s="455"/>
      <c r="H571" s="1802"/>
      <c r="I571" s="1801"/>
      <c r="J571" s="455"/>
      <c r="K571" s="455"/>
      <c r="L571" s="455"/>
      <c r="M571" s="1802" t="s">
        <v>238</v>
      </c>
      <c r="N571" s="1801"/>
      <c r="O571" s="477">
        <v>9.8210001044822959E-3</v>
      </c>
      <c r="P571" s="455"/>
      <c r="Q571" s="455"/>
      <c r="R571" s="549"/>
      <c r="S571" s="549"/>
      <c r="T571" s="549"/>
      <c r="U571" s="549"/>
      <c r="V571" s="549"/>
      <c r="W571" s="549"/>
      <c r="X571" s="549"/>
      <c r="Y571" s="549"/>
      <c r="Z571" s="549"/>
      <c r="AA571" s="549"/>
      <c r="AB571" s="549"/>
      <c r="AC571" s="549"/>
      <c r="AD571" s="549"/>
      <c r="AE571" s="549"/>
      <c r="AF571" s="549"/>
      <c r="AG571" s="549"/>
      <c r="AH571" s="549"/>
      <c r="AI571" s="549"/>
      <c r="AJ571" s="549"/>
      <c r="AK571" s="549"/>
      <c r="AL571" s="549"/>
      <c r="AM571" s="549"/>
      <c r="AN571" s="549"/>
      <c r="AO571" s="549"/>
      <c r="AP571" s="549"/>
      <c r="AQ571" s="549"/>
      <c r="AR571" s="549"/>
      <c r="AS571" s="549"/>
      <c r="AT571" s="549"/>
      <c r="AU571" s="549"/>
      <c r="AV571" s="549"/>
      <c r="AW571" s="549"/>
      <c r="AX571" s="549"/>
      <c r="AY571" s="549"/>
      <c r="BA571" s="213"/>
      <c r="BB571" s="287"/>
      <c r="BC571" s="213"/>
      <c r="BD571" s="213"/>
      <c r="BE571" s="213"/>
      <c r="BF571" s="213"/>
      <c r="BG571" s="213"/>
      <c r="BH571" s="213"/>
      <c r="BI571" s="213"/>
      <c r="BJ571" s="213"/>
      <c r="BK571" s="213"/>
      <c r="BL571" s="213"/>
      <c r="BM571" s="213"/>
      <c r="BN571" s="213"/>
      <c r="BO571" s="213"/>
      <c r="BP571" s="213"/>
      <c r="BQ571" s="213"/>
    </row>
    <row r="572" s="398" customFormat="true" ht="25.15" customHeight="true" x14ac:dyDescent="0.2">
      <c r="B572" s="1702"/>
      <c r="C572" s="1802" t="s">
        <v>241</v>
      </c>
      <c r="D572" s="1801"/>
      <c r="E572" s="475">
        <v>9.3312536883587809E-3</v>
      </c>
      <c r="F572" s="455"/>
      <c r="G572" s="455"/>
      <c r="H572" s="1802"/>
      <c r="I572" s="1801"/>
      <c r="J572" s="455"/>
      <c r="K572" s="455"/>
      <c r="L572" s="455"/>
      <c r="M572" s="1802" t="s">
        <v>241</v>
      </c>
      <c r="N572" s="1801"/>
      <c r="O572" s="477">
        <v>7.3461172374682951E-3</v>
      </c>
      <c r="P572" s="455"/>
      <c r="Q572" s="455"/>
      <c r="R572" s="549"/>
      <c r="S572" s="549"/>
      <c r="T572" s="549"/>
      <c r="U572" s="549"/>
      <c r="V572" s="549"/>
      <c r="W572" s="549"/>
      <c r="X572" s="549"/>
      <c r="Y572" s="549"/>
      <c r="Z572" s="549"/>
      <c r="AA572" s="549"/>
      <c r="AB572" s="549"/>
      <c r="AC572" s="549"/>
      <c r="AD572" s="549"/>
      <c r="AE572" s="549"/>
      <c r="AF572" s="549"/>
      <c r="AG572" s="549"/>
      <c r="AH572" s="549"/>
      <c r="AI572" s="549"/>
      <c r="AJ572" s="549"/>
      <c r="AK572" s="549"/>
      <c r="AL572" s="549"/>
      <c r="AM572" s="549"/>
      <c r="AN572" s="549"/>
      <c r="AO572" s="549"/>
      <c r="AP572" s="549"/>
      <c r="AQ572" s="549"/>
      <c r="AR572" s="549"/>
      <c r="AS572" s="549"/>
      <c r="AT572" s="549"/>
      <c r="AU572" s="549"/>
      <c r="AV572" s="549"/>
      <c r="AW572" s="549"/>
      <c r="AX572" s="549"/>
      <c r="AY572" s="549"/>
      <c r="BA572" s="213"/>
      <c r="BB572" s="287"/>
      <c r="BC572" s="213"/>
      <c r="BD572" s="213"/>
      <c r="BE572" s="213"/>
      <c r="BF572" s="213"/>
      <c r="BG572" s="213"/>
      <c r="BH572" s="213"/>
      <c r="BI572" s="213"/>
      <c r="BJ572" s="213"/>
      <c r="BK572" s="213"/>
      <c r="BL572" s="213"/>
      <c r="BM572" s="213"/>
      <c r="BN572" s="213"/>
      <c r="BO572" s="213"/>
      <c r="BP572" s="213"/>
      <c r="BQ572" s="213"/>
    </row>
    <row r="573" s="398" customFormat="true" ht="25.15" customHeight="true" x14ac:dyDescent="0.2">
      <c r="B573" s="1702"/>
      <c r="C573" s="1802" t="s">
        <v>239</v>
      </c>
      <c r="D573" s="1801"/>
      <c r="E573" s="475">
        <v>8.7520808271729679E-3</v>
      </c>
      <c r="F573" s="455"/>
      <c r="G573" s="455"/>
      <c r="H573" s="1802"/>
      <c r="I573" s="1801"/>
      <c r="J573" s="455"/>
      <c r="K573" s="455"/>
      <c r="L573" s="455"/>
      <c r="M573" s="1802" t="s">
        <v>239</v>
      </c>
      <c r="N573" s="1801"/>
      <c r="O573" s="477">
        <v>1.36299442606207E-2</v>
      </c>
      <c r="P573" s="455"/>
      <c r="Q573" s="455"/>
      <c r="R573" s="549"/>
      <c r="S573" s="549"/>
      <c r="T573" s="549"/>
      <c r="U573" s="549"/>
      <c r="V573" s="549"/>
      <c r="W573" s="549"/>
      <c r="X573" s="549"/>
      <c r="Y573" s="549"/>
      <c r="Z573" s="549"/>
      <c r="AA573" s="549"/>
      <c r="AB573" s="549"/>
      <c r="AC573" s="549"/>
      <c r="AD573" s="549"/>
      <c r="AE573" s="549"/>
      <c r="AF573" s="549"/>
      <c r="AG573" s="549"/>
      <c r="AH573" s="549"/>
      <c r="AI573" s="549"/>
      <c r="AJ573" s="549"/>
      <c r="AK573" s="549"/>
      <c r="AL573" s="549"/>
      <c r="AM573" s="549"/>
      <c r="AN573" s="549"/>
      <c r="AO573" s="549"/>
      <c r="AP573" s="549"/>
      <c r="AQ573" s="549"/>
      <c r="AR573" s="549"/>
      <c r="AS573" s="549"/>
      <c r="AT573" s="549"/>
      <c r="AU573" s="549"/>
      <c r="AV573" s="549"/>
      <c r="AW573" s="549"/>
      <c r="AX573" s="549"/>
      <c r="AY573" s="549"/>
      <c r="BA573" s="213"/>
      <c r="BB573" s="287"/>
      <c r="BC573" s="213"/>
      <c r="BD573" s="213"/>
      <c r="BE573" s="213"/>
      <c r="BF573" s="213"/>
      <c r="BG573" s="213"/>
      <c r="BH573" s="213"/>
      <c r="BI573" s="213"/>
      <c r="BJ573" s="213"/>
      <c r="BK573" s="213"/>
      <c r="BL573" s="213"/>
      <c r="BM573" s="213"/>
      <c r="BN573" s="213"/>
      <c r="BO573" s="213"/>
      <c r="BP573" s="213"/>
      <c r="BQ573" s="213"/>
    </row>
    <row r="574" s="398" customFormat="true" ht="25.15" customHeight="true" x14ac:dyDescent="0.2">
      <c r="B574" s="1702"/>
      <c r="C574" s="1802" t="s">
        <v>247</v>
      </c>
      <c r="D574" s="1801"/>
      <c r="E574" s="479">
        <v>1.8167682192761405E-3</v>
      </c>
      <c r="F574" s="455"/>
      <c r="G574" s="455"/>
      <c r="H574" s="1802"/>
      <c r="I574" s="1801"/>
      <c r="J574" s="455"/>
      <c r="K574" s="455"/>
      <c r="L574" s="455"/>
      <c r="M574" s="1802" t="s">
        <v>247</v>
      </c>
      <c r="N574" s="1801"/>
      <c r="O574" s="480">
        <v>5.9597744299239334E-3</v>
      </c>
      <c r="P574" s="455"/>
      <c r="Q574" s="455"/>
      <c r="R574" s="549"/>
      <c r="S574" s="549"/>
      <c r="T574" s="549"/>
      <c r="U574" s="549"/>
      <c r="V574" s="549"/>
      <c r="W574" s="549"/>
      <c r="X574" s="549"/>
      <c r="Y574" s="549"/>
      <c r="Z574" s="549"/>
      <c r="AA574" s="549"/>
      <c r="AB574" s="549"/>
      <c r="AC574" s="549"/>
      <c r="AD574" s="549"/>
      <c r="AE574" s="549"/>
      <c r="AF574" s="549"/>
      <c r="AG574" s="549"/>
      <c r="AH574" s="549"/>
      <c r="AI574" s="549"/>
      <c r="AJ574" s="549"/>
      <c r="AK574" s="549"/>
      <c r="AL574" s="549"/>
      <c r="AM574" s="549"/>
      <c r="AN574" s="549"/>
      <c r="AO574" s="549"/>
      <c r="AP574" s="549"/>
      <c r="AQ574" s="549"/>
      <c r="AR574" s="549"/>
      <c r="AS574" s="549"/>
      <c r="AT574" s="549"/>
      <c r="AU574" s="549"/>
      <c r="AV574" s="549"/>
      <c r="AW574" s="549"/>
      <c r="AX574" s="549"/>
      <c r="AY574" s="549"/>
      <c r="BA574" s="213"/>
      <c r="BB574" s="287"/>
      <c r="BC574" s="213"/>
      <c r="BD574" s="213"/>
      <c r="BE574" s="213"/>
      <c r="BF574" s="213"/>
      <c r="BG574" s="213"/>
      <c r="BH574" s="213"/>
      <c r="BI574" s="213"/>
      <c r="BJ574" s="213"/>
      <c r="BK574" s="213"/>
      <c r="BL574" s="213"/>
      <c r="BM574" s="213"/>
      <c r="BN574" s="213"/>
      <c r="BO574" s="213"/>
      <c r="BP574" s="213"/>
      <c r="BQ574" s="213"/>
    </row>
    <row r="575" s="398" customFormat="true" ht="25.15" customHeight="true" x14ac:dyDescent="0.2">
      <c r="B575" s="1702"/>
      <c r="C575" s="1802"/>
      <c r="D575" s="1801"/>
      <c r="E575" s="471"/>
      <c r="F575" s="455"/>
      <c r="G575" s="455"/>
      <c r="H575" s="1802"/>
      <c r="I575" s="1801"/>
      <c r="J575" s="455"/>
      <c r="K575" s="455"/>
      <c r="L575" s="455"/>
      <c r="M575" s="1802"/>
      <c r="N575" s="1801"/>
      <c r="O575" s="471"/>
      <c r="P575" s="455"/>
      <c r="Q575" s="455"/>
      <c r="R575" s="549"/>
      <c r="S575" s="549"/>
      <c r="T575" s="549"/>
      <c r="U575" s="549"/>
      <c r="V575" s="549"/>
      <c r="W575" s="549"/>
      <c r="X575" s="549"/>
      <c r="Y575" s="549"/>
      <c r="Z575" s="549"/>
      <c r="AA575" s="549"/>
      <c r="AB575" s="549"/>
      <c r="AC575" s="549"/>
      <c r="AD575" s="549"/>
      <c r="AE575" s="549"/>
      <c r="AF575" s="549"/>
      <c r="AG575" s="549"/>
      <c r="AH575" s="549"/>
      <c r="AI575" s="549"/>
      <c r="AJ575" s="549"/>
      <c r="AK575" s="549"/>
      <c r="AL575" s="549"/>
      <c r="AM575" s="549"/>
      <c r="AN575" s="549"/>
      <c r="AO575" s="549"/>
      <c r="AP575" s="549"/>
      <c r="AQ575" s="549"/>
      <c r="AR575" s="549"/>
      <c r="AS575" s="549"/>
      <c r="AT575" s="549"/>
      <c r="AU575" s="549"/>
      <c r="AV575" s="549"/>
      <c r="AW575" s="549"/>
      <c r="AX575" s="549"/>
      <c r="AY575" s="549"/>
      <c r="BA575" s="213"/>
      <c r="BB575" s="287"/>
      <c r="BC575" s="213"/>
      <c r="BD575" s="213"/>
      <c r="BE575" s="213"/>
      <c r="BF575" s="213"/>
      <c r="BG575" s="213"/>
      <c r="BH575" s="213"/>
      <c r="BI575" s="213"/>
      <c r="BJ575" s="213"/>
      <c r="BK575" s="213"/>
      <c r="BL575" s="213"/>
      <c r="BM575" s="213"/>
      <c r="BN575" s="213"/>
      <c r="BO575" s="213"/>
      <c r="BP575" s="213"/>
      <c r="BQ575" s="213"/>
    </row>
    <row r="576" s="398" customFormat="true" ht="25.15" customHeight="true" x14ac:dyDescent="0.2">
      <c r="B576" s="1702"/>
      <c r="C576" s="1802"/>
      <c r="D576" s="1801"/>
      <c r="E576" s="455"/>
      <c r="F576" s="455"/>
      <c r="G576" s="455"/>
      <c r="H576" s="1802"/>
      <c r="I576" s="1801"/>
      <c r="J576" s="455"/>
      <c r="K576" s="455"/>
      <c r="L576" s="455"/>
      <c r="M576" s="1802"/>
      <c r="N576" s="1801"/>
      <c r="O576" s="455"/>
      <c r="P576" s="455"/>
      <c r="Q576" s="455"/>
      <c r="R576" s="549"/>
      <c r="S576" s="549"/>
      <c r="T576" s="549"/>
      <c r="U576" s="549"/>
      <c r="V576" s="549"/>
      <c r="W576" s="549"/>
      <c r="X576" s="549"/>
      <c r="Y576" s="549"/>
      <c r="Z576" s="549"/>
      <c r="AA576" s="549"/>
      <c r="AB576" s="549"/>
      <c r="AC576" s="549"/>
      <c r="AD576" s="549"/>
      <c r="AE576" s="549"/>
      <c r="AF576" s="549"/>
      <c r="AG576" s="549"/>
      <c r="AH576" s="549"/>
      <c r="AI576" s="549"/>
      <c r="AJ576" s="549"/>
      <c r="AK576" s="549"/>
      <c r="AL576" s="549"/>
      <c r="AM576" s="549"/>
      <c r="AN576" s="549"/>
      <c r="AO576" s="549"/>
      <c r="AP576" s="549"/>
      <c r="AQ576" s="549"/>
      <c r="AR576" s="549"/>
      <c r="AS576" s="549"/>
      <c r="AT576" s="549"/>
      <c r="AU576" s="549"/>
      <c r="AV576" s="549"/>
      <c r="AW576" s="549"/>
      <c r="AX576" s="549"/>
      <c r="AY576" s="549"/>
      <c r="BA576" s="213"/>
      <c r="BB576" s="287"/>
      <c r="BC576" s="213"/>
      <c r="BD576" s="213"/>
      <c r="BE576" s="213"/>
      <c r="BF576" s="213"/>
      <c r="BG576" s="213"/>
      <c r="BH576" s="213"/>
      <c r="BI576" s="213"/>
      <c r="BJ576" s="213"/>
      <c r="BK576" s="213"/>
      <c r="BL576" s="213"/>
      <c r="BM576" s="213"/>
      <c r="BN576" s="213"/>
      <c r="BO576" s="213"/>
      <c r="BP576" s="213"/>
      <c r="BQ576" s="213"/>
    </row>
    <row r="577" s="398" customFormat="true" ht="25.15" customHeight="true" x14ac:dyDescent="0.2">
      <c r="B577" s="1702"/>
      <c r="C577" s="1802" t="s">
        <v>257</v>
      </c>
      <c r="D577" s="1801"/>
      <c r="E577" s="1801"/>
      <c r="F577" s="455"/>
      <c r="G577" s="455"/>
      <c r="H577" s="1802"/>
      <c r="I577" s="1801"/>
      <c r="J577" s="455"/>
      <c r="K577" s="455"/>
      <c r="L577" s="455"/>
      <c r="M577" s="1802" t="s">
        <v>257</v>
      </c>
      <c r="N577" s="1801"/>
      <c r="O577" s="1801"/>
      <c r="P577" s="455"/>
      <c r="Q577" s="455"/>
      <c r="R577" s="549"/>
      <c r="S577" s="549"/>
      <c r="T577" s="549"/>
      <c r="U577" s="549"/>
      <c r="V577" s="549"/>
      <c r="W577" s="549"/>
      <c r="X577" s="549"/>
      <c r="Y577" s="549"/>
      <c r="Z577" s="549"/>
      <c r="AA577" s="549"/>
      <c r="AB577" s="549"/>
      <c r="AC577" s="549"/>
      <c r="AD577" s="549"/>
      <c r="AE577" s="549"/>
      <c r="AF577" s="549"/>
      <c r="AG577" s="549"/>
      <c r="AH577" s="549"/>
      <c r="AI577" s="549"/>
      <c r="AJ577" s="549"/>
      <c r="AK577" s="549"/>
      <c r="AL577" s="549"/>
      <c r="AM577" s="549"/>
      <c r="AN577" s="549"/>
      <c r="AO577" s="549"/>
      <c r="AP577" s="549"/>
      <c r="AQ577" s="549"/>
      <c r="AR577" s="549"/>
      <c r="AS577" s="549"/>
      <c r="AT577" s="549"/>
      <c r="AU577" s="549"/>
      <c r="AV577" s="549"/>
      <c r="AW577" s="549"/>
      <c r="AX577" s="549"/>
      <c r="AY577" s="549"/>
      <c r="BA577" s="213"/>
      <c r="BB577" s="287"/>
      <c r="BC577" s="213"/>
      <c r="BD577" s="213"/>
      <c r="BE577" s="213"/>
      <c r="BF577" s="213"/>
      <c r="BG577" s="213"/>
      <c r="BH577" s="213"/>
      <c r="BI577" s="213"/>
      <c r="BJ577" s="213"/>
      <c r="BK577" s="213"/>
      <c r="BL577" s="213"/>
      <c r="BM577" s="213"/>
      <c r="BN577" s="213"/>
      <c r="BO577" s="213"/>
      <c r="BP577" s="213"/>
      <c r="BQ577" s="213"/>
    </row>
    <row r="578" s="398" customFormat="true" ht="25.15" customHeight="true" x14ac:dyDescent="0.2">
      <c r="B578" s="1702"/>
      <c r="C578" s="1802" t="s">
        <v>196</v>
      </c>
      <c r="D578" s="1801"/>
      <c r="E578" s="497" t="s">
        <v>197</v>
      </c>
      <c r="F578" s="455"/>
      <c r="G578" s="455"/>
      <c r="H578" s="1802"/>
      <c r="I578" s="1801"/>
      <c r="J578" s="455"/>
      <c r="K578" s="455"/>
      <c r="L578" s="455"/>
      <c r="M578" s="1802" t="s">
        <v>196</v>
      </c>
      <c r="N578" s="1801"/>
      <c r="O578" s="498" t="s">
        <v>197</v>
      </c>
      <c r="P578" s="455"/>
      <c r="Q578" s="455"/>
      <c r="R578" s="549"/>
      <c r="S578" s="549"/>
      <c r="T578" s="549"/>
      <c r="U578" s="549"/>
      <c r="V578" s="549"/>
      <c r="W578" s="549"/>
      <c r="X578" s="549"/>
      <c r="Y578" s="549"/>
      <c r="Z578" s="549"/>
      <c r="AA578" s="549"/>
      <c r="AB578" s="549"/>
      <c r="AC578" s="549"/>
      <c r="AD578" s="549"/>
      <c r="AE578" s="549"/>
      <c r="AF578" s="549"/>
      <c r="AG578" s="549"/>
      <c r="AH578" s="549"/>
      <c r="AI578" s="549"/>
      <c r="AJ578" s="549"/>
      <c r="AK578" s="549"/>
      <c r="AL578" s="549"/>
      <c r="AM578" s="549"/>
      <c r="AN578" s="549"/>
      <c r="AO578" s="549"/>
      <c r="AP578" s="549"/>
      <c r="AQ578" s="549"/>
      <c r="AR578" s="549"/>
      <c r="AS578" s="549"/>
      <c r="AT578" s="549"/>
      <c r="AU578" s="549"/>
      <c r="AV578" s="549"/>
      <c r="AW578" s="549"/>
      <c r="AX578" s="549"/>
      <c r="AY578" s="549"/>
      <c r="BA578" s="213"/>
      <c r="BB578" s="287"/>
      <c r="BC578" s="213"/>
      <c r="BD578" s="213"/>
      <c r="BE578" s="213"/>
      <c r="BF578" s="213"/>
      <c r="BG578" s="213"/>
      <c r="BH578" s="213"/>
      <c r="BI578" s="213"/>
      <c r="BJ578" s="213"/>
      <c r="BK578" s="213"/>
      <c r="BL578" s="213"/>
      <c r="BM578" s="213"/>
      <c r="BN578" s="213"/>
      <c r="BO578" s="213"/>
      <c r="BP578" s="213"/>
      <c r="BQ578" s="213"/>
    </row>
    <row r="579" s="398" customFormat="true" ht="25.15" customHeight="true" x14ac:dyDescent="0.2">
      <c r="B579" s="1702"/>
      <c r="C579" s="1802" t="s">
        <v>197</v>
      </c>
      <c r="D579" s="1801"/>
      <c r="E579" s="499">
        <v>1.0000000000000002</v>
      </c>
      <c r="F579" s="455"/>
      <c r="G579" s="455"/>
      <c r="H579" s="1802"/>
      <c r="I579" s="1801"/>
      <c r="J579" s="455"/>
      <c r="K579" s="455"/>
      <c r="L579" s="455"/>
      <c r="M579" s="1802" t="s">
        <v>197</v>
      </c>
      <c r="N579" s="1801"/>
      <c r="O579" s="500">
        <v>0.99999999999999989</v>
      </c>
      <c r="P579" s="455"/>
      <c r="Q579" s="455"/>
      <c r="R579" s="549"/>
      <c r="S579" s="549"/>
      <c r="T579" s="549"/>
      <c r="U579" s="549"/>
      <c r="V579" s="549"/>
      <c r="W579" s="549"/>
      <c r="X579" s="549"/>
      <c r="Y579" s="549"/>
      <c r="Z579" s="549"/>
      <c r="AA579" s="549"/>
      <c r="AB579" s="549"/>
      <c r="AC579" s="549"/>
      <c r="AD579" s="549"/>
      <c r="AE579" s="549"/>
      <c r="AF579" s="549"/>
      <c r="AG579" s="549"/>
      <c r="AH579" s="549"/>
      <c r="AI579" s="549"/>
      <c r="AJ579" s="549"/>
      <c r="AK579" s="549"/>
      <c r="AL579" s="549"/>
      <c r="AM579" s="549"/>
      <c r="AN579" s="549"/>
      <c r="AO579" s="549"/>
      <c r="AP579" s="549"/>
      <c r="AQ579" s="549"/>
      <c r="AR579" s="549"/>
      <c r="AS579" s="549"/>
      <c r="AT579" s="549"/>
      <c r="AU579" s="549"/>
      <c r="AV579" s="549"/>
      <c r="AW579" s="549"/>
      <c r="AX579" s="549"/>
      <c r="AY579" s="549"/>
      <c r="BA579" s="213"/>
      <c r="BB579" s="287"/>
      <c r="BC579" s="213"/>
      <c r="BD579" s="213"/>
      <c r="BE579" s="213"/>
      <c r="BF579" s="213"/>
      <c r="BG579" s="213"/>
      <c r="BH579" s="213"/>
      <c r="BI579" s="213"/>
      <c r="BJ579" s="213"/>
      <c r="BK579" s="213"/>
      <c r="BL579" s="213"/>
      <c r="BM579" s="213"/>
      <c r="BN579" s="213"/>
      <c r="BO579" s="213"/>
      <c r="BP579" s="213"/>
      <c r="BQ579" s="213"/>
    </row>
    <row r="580" s="398" customFormat="true" ht="25.15" customHeight="true" x14ac:dyDescent="0.2">
      <c r="B580" s="1702"/>
      <c r="C580" s="1802"/>
      <c r="D580" s="1801"/>
      <c r="E580" s="471"/>
      <c r="F580" s="455"/>
      <c r="G580" s="455"/>
      <c r="H580" s="1802"/>
      <c r="I580" s="1801"/>
      <c r="J580" s="455"/>
      <c r="K580" s="455"/>
      <c r="L580" s="455"/>
      <c r="M580" s="1802"/>
      <c r="N580" s="1801"/>
      <c r="O580" s="471"/>
      <c r="P580" s="455"/>
      <c r="Q580" s="455"/>
      <c r="R580" s="549"/>
      <c r="S580" s="549"/>
      <c r="T580" s="549"/>
      <c r="U580" s="549"/>
      <c r="V580" s="549"/>
      <c r="W580" s="549"/>
      <c r="X580" s="549"/>
      <c r="Y580" s="549"/>
      <c r="Z580" s="549"/>
      <c r="AA580" s="549"/>
      <c r="AB580" s="549"/>
      <c r="AC580" s="549"/>
      <c r="AD580" s="549"/>
      <c r="AE580" s="549"/>
      <c r="AF580" s="549"/>
      <c r="AG580" s="549"/>
      <c r="AH580" s="549"/>
      <c r="AI580" s="549"/>
      <c r="AJ580" s="549"/>
      <c r="AK580" s="549"/>
      <c r="AL580" s="549"/>
      <c r="AM580" s="549"/>
      <c r="AN580" s="549"/>
      <c r="AO580" s="549"/>
      <c r="AP580" s="549"/>
      <c r="AQ580" s="549"/>
      <c r="AR580" s="549"/>
      <c r="AS580" s="549"/>
      <c r="AT580" s="549"/>
      <c r="AU580" s="549"/>
      <c r="AV580" s="549"/>
      <c r="AW580" s="549"/>
      <c r="AX580" s="549"/>
      <c r="AY580" s="549"/>
      <c r="BA580" s="213"/>
      <c r="BB580" s="287"/>
      <c r="BC580" s="213"/>
      <c r="BD580" s="213"/>
      <c r="BE580" s="213"/>
      <c r="BF580" s="213"/>
      <c r="BG580" s="213"/>
      <c r="BH580" s="213"/>
      <c r="BI580" s="213"/>
      <c r="BJ580" s="213"/>
      <c r="BK580" s="213"/>
      <c r="BL580" s="213"/>
      <c r="BM580" s="213"/>
      <c r="BN580" s="213"/>
      <c r="BO580" s="213"/>
      <c r="BP580" s="213"/>
      <c r="BQ580" s="213"/>
    </row>
    <row r="581" s="398" customFormat="true" ht="25.15" customHeight="true" x14ac:dyDescent="0.2">
      <c r="B581" s="1702"/>
      <c r="C581" s="1802"/>
      <c r="D581" s="1801"/>
      <c r="E581" s="455"/>
      <c r="F581" s="455"/>
      <c r="G581" s="455"/>
      <c r="H581" s="1802"/>
      <c r="I581" s="1801"/>
      <c r="J581" s="455"/>
      <c r="K581" s="455"/>
      <c r="L581" s="455"/>
      <c r="M581" s="1802"/>
      <c r="N581" s="1801"/>
      <c r="O581" s="455"/>
      <c r="P581" s="455"/>
      <c r="Q581" s="455"/>
      <c r="R581" s="549"/>
      <c r="S581" s="549"/>
      <c r="T581" s="549"/>
      <c r="U581" s="549"/>
      <c r="V581" s="549"/>
      <c r="W581" s="549"/>
      <c r="X581" s="549"/>
      <c r="Y581" s="549"/>
      <c r="Z581" s="549"/>
      <c r="AA581" s="549"/>
      <c r="AB581" s="549"/>
      <c r="AC581" s="549"/>
      <c r="AD581" s="549"/>
      <c r="AE581" s="549"/>
      <c r="AF581" s="549"/>
      <c r="AG581" s="549"/>
      <c r="AH581" s="549"/>
      <c r="AI581" s="549"/>
      <c r="AJ581" s="549"/>
      <c r="AK581" s="549"/>
      <c r="AL581" s="549"/>
      <c r="AM581" s="549"/>
      <c r="AN581" s="549"/>
      <c r="AO581" s="549"/>
      <c r="AP581" s="549"/>
      <c r="AQ581" s="549"/>
      <c r="AR581" s="549"/>
      <c r="AS581" s="549"/>
      <c r="AT581" s="549"/>
      <c r="AU581" s="549"/>
      <c r="AV581" s="549"/>
      <c r="AW581" s="549"/>
      <c r="AX581" s="549"/>
      <c r="AY581" s="549"/>
      <c r="BA581" s="213"/>
      <c r="BB581" s="287"/>
      <c r="BC581" s="213"/>
      <c r="BD581" s="213"/>
      <c r="BE581" s="213"/>
      <c r="BF581" s="213"/>
      <c r="BG581" s="213"/>
      <c r="BH581" s="213"/>
      <c r="BI581" s="213"/>
      <c r="BJ581" s="213"/>
      <c r="BK581" s="213"/>
      <c r="BL581" s="213"/>
      <c r="BM581" s="213"/>
      <c r="BN581" s="213"/>
      <c r="BO581" s="213"/>
      <c r="BP581" s="213"/>
      <c r="BQ581" s="213"/>
    </row>
    <row r="582" s="398" customFormat="true" ht="25.15" customHeight="true" x14ac:dyDescent="0.2">
      <c r="B582" s="1702"/>
      <c r="C582" s="1802"/>
      <c r="D582" s="1801"/>
      <c r="E582" s="455"/>
      <c r="F582" s="455"/>
      <c r="G582" s="455"/>
      <c r="H582" s="1802"/>
      <c r="I582" s="1801"/>
      <c r="J582" s="455"/>
      <c r="K582" s="455"/>
      <c r="L582" s="455"/>
      <c r="M582" s="1802"/>
      <c r="N582" s="1801"/>
      <c r="O582" s="455"/>
      <c r="P582" s="455"/>
      <c r="Q582" s="455"/>
      <c r="R582" s="549"/>
      <c r="S582" s="549"/>
      <c r="T582" s="549"/>
      <c r="U582" s="549"/>
      <c r="V582" s="549"/>
      <c r="W582" s="549"/>
      <c r="X582" s="549"/>
      <c r="Y582" s="549"/>
      <c r="Z582" s="549"/>
      <c r="AA582" s="549"/>
      <c r="AB582" s="549"/>
      <c r="AC582" s="549"/>
      <c r="AD582" s="549"/>
      <c r="AE582" s="549"/>
      <c r="AF582" s="549"/>
      <c r="AG582" s="549"/>
      <c r="AH582" s="549"/>
      <c r="AI582" s="549"/>
      <c r="AJ582" s="549"/>
      <c r="AK582" s="549"/>
      <c r="AL582" s="549"/>
      <c r="AM582" s="549"/>
      <c r="AN582" s="549"/>
      <c r="AO582" s="549"/>
      <c r="AP582" s="549"/>
      <c r="AQ582" s="549"/>
      <c r="AR582" s="549"/>
      <c r="AS582" s="549"/>
      <c r="AT582" s="549"/>
      <c r="AU582" s="549"/>
      <c r="AV582" s="549"/>
      <c r="AW582" s="549"/>
      <c r="AX582" s="549"/>
      <c r="AY582" s="549"/>
      <c r="BA582" s="213"/>
      <c r="BB582" s="287"/>
      <c r="BC582" s="213"/>
      <c r="BD582" s="213"/>
      <c r="BE582" s="213"/>
      <c r="BF582" s="213"/>
      <c r="BG582" s="213"/>
      <c r="BH582" s="213"/>
      <c r="BI582" s="213"/>
      <c r="BJ582" s="213"/>
      <c r="BK582" s="213"/>
      <c r="BL582" s="213"/>
      <c r="BM582" s="213"/>
      <c r="BN582" s="213"/>
      <c r="BO582" s="213"/>
      <c r="BP582" s="213"/>
      <c r="BQ582" s="213"/>
    </row>
    <row r="583" s="398" customFormat="true" ht="25.15" customHeight="true" x14ac:dyDescent="0.2">
      <c r="B583" s="1702"/>
      <c r="C583" s="1802"/>
      <c r="D583" s="1801"/>
      <c r="E583" s="455"/>
      <c r="F583" s="455"/>
      <c r="G583" s="455"/>
      <c r="H583" s="1802"/>
      <c r="I583" s="1801"/>
      <c r="J583" s="455"/>
      <c r="K583" s="455"/>
      <c r="L583" s="455"/>
      <c r="M583" s="1802"/>
      <c r="N583" s="1801"/>
      <c r="O583" s="455"/>
      <c r="P583" s="455"/>
      <c r="Q583" s="455"/>
      <c r="R583" s="549"/>
      <c r="S583" s="549"/>
      <c r="T583" s="549"/>
      <c r="U583" s="549"/>
      <c r="V583" s="549"/>
      <c r="W583" s="549"/>
      <c r="X583" s="549"/>
      <c r="Y583" s="549"/>
      <c r="Z583" s="549"/>
      <c r="AA583" s="549"/>
      <c r="AB583" s="549"/>
      <c r="AC583" s="549"/>
      <c r="AD583" s="549"/>
      <c r="AE583" s="549"/>
      <c r="AF583" s="549"/>
      <c r="AG583" s="549"/>
      <c r="AH583" s="549"/>
      <c r="AI583" s="549"/>
      <c r="AJ583" s="549"/>
      <c r="AK583" s="549"/>
      <c r="AL583" s="549"/>
      <c r="AM583" s="549"/>
      <c r="AN583" s="549"/>
      <c r="AO583" s="549"/>
      <c r="AP583" s="549"/>
      <c r="AQ583" s="549"/>
      <c r="AR583" s="549"/>
      <c r="AS583" s="549"/>
      <c r="AT583" s="549"/>
      <c r="AU583" s="549"/>
      <c r="AV583" s="549"/>
      <c r="AW583" s="549"/>
      <c r="AX583" s="549"/>
      <c r="AY583" s="549"/>
      <c r="BA583" s="213"/>
      <c r="BB583" s="287"/>
      <c r="BC583" s="213"/>
      <c r="BD583" s="213"/>
      <c r="BE583" s="213"/>
      <c r="BF583" s="213"/>
      <c r="BG583" s="213"/>
      <c r="BH583" s="213"/>
      <c r="BI583" s="213"/>
      <c r="BJ583" s="213"/>
      <c r="BK583" s="213"/>
      <c r="BL583" s="213"/>
      <c r="BM583" s="213"/>
      <c r="BN583" s="213"/>
      <c r="BO583" s="213"/>
      <c r="BP583" s="213"/>
      <c r="BQ583" s="213"/>
    </row>
    <row r="584" s="398" customFormat="true" ht="25.15" customHeight="true" x14ac:dyDescent="0.2">
      <c r="B584" s="1702"/>
      <c r="C584" s="1802"/>
      <c r="D584" s="1801"/>
      <c r="E584" s="455"/>
      <c r="F584" s="455"/>
      <c r="G584" s="455"/>
      <c r="H584" s="1802"/>
      <c r="I584" s="1801"/>
      <c r="J584" s="455"/>
      <c r="K584" s="455"/>
      <c r="L584" s="455"/>
      <c r="M584" s="1802"/>
      <c r="N584" s="1801"/>
      <c r="O584" s="455"/>
      <c r="P584" s="455"/>
      <c r="Q584" s="455"/>
      <c r="R584" s="549"/>
      <c r="S584" s="549"/>
      <c r="T584" s="549"/>
      <c r="U584" s="549"/>
      <c r="V584" s="549"/>
      <c r="W584" s="549"/>
      <c r="X584" s="549"/>
      <c r="Y584" s="549"/>
      <c r="Z584" s="549"/>
      <c r="AA584" s="549"/>
      <c r="AB584" s="549"/>
      <c r="AC584" s="549"/>
      <c r="AD584" s="549"/>
      <c r="AE584" s="549"/>
      <c r="AF584" s="549"/>
      <c r="AG584" s="549"/>
      <c r="AH584" s="549"/>
      <c r="AI584" s="549"/>
      <c r="AJ584" s="549"/>
      <c r="AK584" s="549"/>
      <c r="AL584" s="549"/>
      <c r="AM584" s="549"/>
      <c r="AN584" s="549"/>
      <c r="AO584" s="549"/>
      <c r="AP584" s="549"/>
      <c r="AQ584" s="549"/>
      <c r="AR584" s="549"/>
      <c r="AS584" s="549"/>
      <c r="AT584" s="549"/>
      <c r="AU584" s="549"/>
      <c r="AV584" s="549"/>
      <c r="AW584" s="549"/>
      <c r="AX584" s="549"/>
      <c r="AY584" s="549"/>
      <c r="BA584" s="213"/>
      <c r="BB584" s="287"/>
      <c r="BC584" s="213"/>
      <c r="BD584" s="213"/>
      <c r="BE584" s="213"/>
      <c r="BF584" s="213"/>
      <c r="BG584" s="213"/>
      <c r="BH584" s="213"/>
      <c r="BI584" s="213"/>
      <c r="BJ584" s="213"/>
      <c r="BK584" s="213"/>
      <c r="BL584" s="213"/>
      <c r="BM584" s="213"/>
      <c r="BN584" s="213"/>
      <c r="BO584" s="213"/>
      <c r="BP584" s="213"/>
      <c r="BQ584" s="213"/>
    </row>
    <row r="585" s="398" customFormat="true" ht="25.15" customHeight="true" x14ac:dyDescent="0.2">
      <c r="B585" s="1702"/>
      <c r="C585" s="1802"/>
      <c r="D585" s="1801"/>
      <c r="E585" s="455"/>
      <c r="F585" s="455"/>
      <c r="G585" s="455"/>
      <c r="H585" s="1802"/>
      <c r="I585" s="1801"/>
      <c r="J585" s="455"/>
      <c r="K585" s="455"/>
      <c r="L585" s="455"/>
      <c r="M585" s="1802"/>
      <c r="N585" s="1801"/>
      <c r="O585" s="455"/>
      <c r="P585" s="455"/>
      <c r="Q585" s="455"/>
      <c r="R585" s="549"/>
      <c r="S585" s="549"/>
      <c r="T585" s="549"/>
      <c r="U585" s="549"/>
      <c r="V585" s="549"/>
      <c r="W585" s="549"/>
      <c r="X585" s="549"/>
      <c r="Y585" s="549"/>
      <c r="Z585" s="549"/>
      <c r="AA585" s="549"/>
      <c r="AB585" s="549"/>
      <c r="AC585" s="549"/>
      <c r="AD585" s="549"/>
      <c r="AE585" s="549"/>
      <c r="AF585" s="549"/>
      <c r="AG585" s="549"/>
      <c r="AH585" s="549"/>
      <c r="AI585" s="549"/>
      <c r="AJ585" s="549"/>
      <c r="AK585" s="549"/>
      <c r="AL585" s="549"/>
      <c r="AM585" s="549"/>
      <c r="AN585" s="549"/>
      <c r="AO585" s="549"/>
      <c r="AP585" s="549"/>
      <c r="AQ585" s="549"/>
      <c r="AR585" s="549"/>
      <c r="AS585" s="549"/>
      <c r="AT585" s="549"/>
      <c r="AU585" s="549"/>
      <c r="AV585" s="549"/>
      <c r="AW585" s="549"/>
      <c r="AX585" s="549"/>
      <c r="AY585" s="549"/>
      <c r="BA585" s="213"/>
      <c r="BB585" s="287"/>
      <c r="BC585" s="213"/>
      <c r="BD585" s="213"/>
      <c r="BE585" s="213"/>
      <c r="BF585" s="213"/>
      <c r="BG585" s="213"/>
      <c r="BH585" s="213"/>
      <c r="BI585" s="213"/>
      <c r="BJ585" s="213"/>
      <c r="BK585" s="213"/>
      <c r="BL585" s="213"/>
      <c r="BM585" s="213"/>
      <c r="BN585" s="213"/>
      <c r="BO585" s="213"/>
      <c r="BP585" s="213"/>
      <c r="BQ585" s="213"/>
    </row>
    <row r="586" s="398" customFormat="true" ht="25.15" customHeight="true" x14ac:dyDescent="0.2">
      <c r="B586" s="1702"/>
      <c r="C586" s="1802"/>
      <c r="D586" s="1801"/>
      <c r="E586" s="455"/>
      <c r="F586" s="455"/>
      <c r="G586" s="455"/>
      <c r="H586" s="1802"/>
      <c r="I586" s="1801"/>
      <c r="J586" s="455"/>
      <c r="K586" s="455"/>
      <c r="L586" s="455"/>
      <c r="M586" s="1802"/>
      <c r="N586" s="1801"/>
      <c r="O586" s="455"/>
      <c r="P586" s="455"/>
      <c r="Q586" s="455"/>
      <c r="R586" s="549"/>
      <c r="S586" s="549"/>
      <c r="T586" s="549"/>
      <c r="U586" s="549"/>
      <c r="V586" s="549"/>
      <c r="W586" s="549"/>
      <c r="X586" s="549"/>
      <c r="Y586" s="549"/>
      <c r="Z586" s="549"/>
      <c r="AA586" s="549"/>
      <c r="AB586" s="549"/>
      <c r="AC586" s="549"/>
      <c r="AD586" s="549"/>
      <c r="AE586" s="549"/>
      <c r="AF586" s="549"/>
      <c r="AG586" s="549"/>
      <c r="AH586" s="549"/>
      <c r="AI586" s="549"/>
      <c r="AJ586" s="549"/>
      <c r="AK586" s="549"/>
      <c r="AL586" s="549"/>
      <c r="AM586" s="549"/>
      <c r="AN586" s="549"/>
      <c r="AO586" s="549"/>
      <c r="AP586" s="549"/>
      <c r="AQ586" s="549"/>
      <c r="AR586" s="549"/>
      <c r="AS586" s="549"/>
      <c r="AT586" s="549"/>
      <c r="AU586" s="549"/>
      <c r="AV586" s="549"/>
      <c r="AW586" s="549"/>
      <c r="AX586" s="549"/>
      <c r="AY586" s="549"/>
      <c r="BA586" s="213"/>
      <c r="BB586" s="287"/>
      <c r="BC586" s="213"/>
      <c r="BD586" s="213"/>
      <c r="BE586" s="213"/>
      <c r="BF586" s="213"/>
      <c r="BG586" s="213"/>
      <c r="BH586" s="213"/>
      <c r="BI586" s="213"/>
      <c r="BJ586" s="213"/>
      <c r="BK586" s="213"/>
      <c r="BL586" s="213"/>
      <c r="BM586" s="213"/>
      <c r="BN586" s="213"/>
      <c r="BO586" s="213"/>
      <c r="BP586" s="213"/>
      <c r="BQ586" s="213"/>
    </row>
    <row r="587" s="398" customFormat="true" ht="25.15" customHeight="true" x14ac:dyDescent="0.2">
      <c r="B587" s="1702"/>
      <c r="C587" s="1802"/>
      <c r="D587" s="1801"/>
      <c r="E587" s="455"/>
      <c r="F587" s="455"/>
      <c r="G587" s="455"/>
      <c r="H587" s="1802"/>
      <c r="I587" s="1801"/>
      <c r="J587" s="455"/>
      <c r="K587" s="455"/>
      <c r="L587" s="455"/>
      <c r="M587" s="1802"/>
      <c r="N587" s="1801"/>
      <c r="O587" s="455"/>
      <c r="P587" s="455"/>
      <c r="Q587" s="455"/>
      <c r="R587" s="549"/>
      <c r="S587" s="549"/>
      <c r="T587" s="549"/>
      <c r="U587" s="549"/>
      <c r="V587" s="549"/>
      <c r="W587" s="549"/>
      <c r="X587" s="549"/>
      <c r="Y587" s="549"/>
      <c r="Z587" s="549"/>
      <c r="AA587" s="549"/>
      <c r="AB587" s="549"/>
      <c r="AC587" s="549"/>
      <c r="AD587" s="549"/>
      <c r="AE587" s="549"/>
      <c r="AF587" s="549"/>
      <c r="AG587" s="549"/>
      <c r="AH587" s="549"/>
      <c r="AI587" s="549"/>
      <c r="AJ587" s="549"/>
      <c r="AK587" s="549"/>
      <c r="AL587" s="549"/>
      <c r="AM587" s="549"/>
      <c r="AN587" s="549"/>
      <c r="AO587" s="549"/>
      <c r="AP587" s="549"/>
      <c r="AQ587" s="549"/>
      <c r="AR587" s="549"/>
      <c r="AS587" s="549"/>
      <c r="AT587" s="549"/>
      <c r="AU587" s="549"/>
      <c r="AV587" s="549"/>
      <c r="AW587" s="549"/>
      <c r="AX587" s="549"/>
      <c r="AY587" s="549"/>
      <c r="BA587" s="213"/>
      <c r="BB587" s="287"/>
      <c r="BC587" s="213"/>
      <c r="BD587" s="213"/>
      <c r="BE587" s="213"/>
      <c r="BF587" s="213"/>
      <c r="BG587" s="213"/>
      <c r="BH587" s="213"/>
      <c r="BI587" s="213"/>
      <c r="BJ587" s="213"/>
      <c r="BK587" s="213"/>
      <c r="BL587" s="213"/>
      <c r="BM587" s="213"/>
      <c r="BN587" s="213"/>
      <c r="BO587" s="213"/>
      <c r="BP587" s="213"/>
      <c r="BQ587" s="213"/>
    </row>
    <row r="588" s="398" customFormat="true" ht="25.15" customHeight="true" x14ac:dyDescent="0.2">
      <c r="B588" s="1702"/>
      <c r="C588" s="1802"/>
      <c r="D588" s="1801"/>
      <c r="E588" s="455"/>
      <c r="F588" s="455"/>
      <c r="G588" s="455"/>
      <c r="H588" s="1802"/>
      <c r="I588" s="1801"/>
      <c r="J588" s="455"/>
      <c r="K588" s="455"/>
      <c r="L588" s="455"/>
      <c r="M588" s="1802"/>
      <c r="N588" s="1801"/>
      <c r="O588" s="455"/>
      <c r="P588" s="455"/>
      <c r="Q588" s="455"/>
      <c r="R588" s="549"/>
      <c r="S588" s="549"/>
      <c r="T588" s="549"/>
      <c r="U588" s="549"/>
      <c r="V588" s="549"/>
      <c r="W588" s="549"/>
      <c r="X588" s="549"/>
      <c r="Y588" s="549"/>
      <c r="Z588" s="549"/>
      <c r="AA588" s="549"/>
      <c r="AB588" s="549"/>
      <c r="AC588" s="549"/>
      <c r="AD588" s="549"/>
      <c r="AE588" s="549"/>
      <c r="AF588" s="549"/>
      <c r="AG588" s="549"/>
      <c r="AH588" s="549"/>
      <c r="AI588" s="549"/>
      <c r="AJ588" s="549"/>
      <c r="AK588" s="549"/>
      <c r="AL588" s="549"/>
      <c r="AM588" s="549"/>
      <c r="AN588" s="549"/>
      <c r="AO588" s="549"/>
      <c r="AP588" s="549"/>
      <c r="AQ588" s="549"/>
      <c r="AR588" s="549"/>
      <c r="AS588" s="549"/>
      <c r="AT588" s="549"/>
      <c r="AU588" s="549"/>
      <c r="AV588" s="549"/>
      <c r="AW588" s="549"/>
      <c r="AX588" s="549"/>
      <c r="AY588" s="549"/>
      <c r="BA588" s="213"/>
      <c r="BB588" s="287"/>
      <c r="BC588" s="213"/>
      <c r="BD588" s="213"/>
      <c r="BE588" s="213"/>
      <c r="BF588" s="213"/>
      <c r="BG588" s="213"/>
      <c r="BH588" s="213"/>
      <c r="BI588" s="213"/>
      <c r="BJ588" s="213"/>
      <c r="BK588" s="213"/>
      <c r="BL588" s="213"/>
      <c r="BM588" s="213"/>
      <c r="BN588" s="213"/>
      <c r="BO588" s="213"/>
      <c r="BP588" s="213"/>
      <c r="BQ588" s="213"/>
    </row>
    <row r="589" s="398" customFormat="true" ht="25.15" customHeight="true" x14ac:dyDescent="0.2">
      <c r="B589" s="1702"/>
      <c r="C589" s="1802"/>
      <c r="D589" s="1801"/>
      <c r="E589" s="455"/>
      <c r="F589" s="455"/>
      <c r="G589" s="455"/>
      <c r="H589" s="1802"/>
      <c r="I589" s="1801"/>
      <c r="J589" s="455"/>
      <c r="K589" s="455"/>
      <c r="L589" s="455"/>
      <c r="M589" s="1802"/>
      <c r="N589" s="1801"/>
      <c r="O589" s="455"/>
      <c r="P589" s="455"/>
      <c r="Q589" s="455"/>
      <c r="R589" s="549"/>
      <c r="S589" s="549"/>
      <c r="T589" s="549"/>
      <c r="U589" s="549"/>
      <c r="V589" s="549"/>
      <c r="W589" s="549"/>
      <c r="X589" s="549"/>
      <c r="Y589" s="549"/>
      <c r="Z589" s="549"/>
      <c r="AA589" s="549"/>
      <c r="AB589" s="549"/>
      <c r="AC589" s="549"/>
      <c r="AD589" s="549"/>
      <c r="AE589" s="549"/>
      <c r="AF589" s="549"/>
      <c r="AG589" s="549"/>
      <c r="AH589" s="549"/>
      <c r="AI589" s="549"/>
      <c r="AJ589" s="549"/>
      <c r="AK589" s="549"/>
      <c r="AL589" s="549"/>
      <c r="AM589" s="549"/>
      <c r="AN589" s="549"/>
      <c r="AO589" s="549"/>
      <c r="AP589" s="549"/>
      <c r="AQ589" s="549"/>
      <c r="AR589" s="549"/>
      <c r="AS589" s="549"/>
      <c r="AT589" s="549"/>
      <c r="AU589" s="549"/>
      <c r="AV589" s="549"/>
      <c r="AW589" s="549"/>
      <c r="AX589" s="549"/>
      <c r="AY589" s="549"/>
      <c r="BA589" s="213"/>
      <c r="BB589" s="287"/>
      <c r="BC589" s="213"/>
      <c r="BD589" s="213"/>
      <c r="BE589" s="213"/>
      <c r="BF589" s="213"/>
      <c r="BG589" s="213"/>
      <c r="BH589" s="213"/>
      <c r="BI589" s="213"/>
      <c r="BJ589" s="213"/>
      <c r="BK589" s="213"/>
      <c r="BL589" s="213"/>
      <c r="BM589" s="213"/>
      <c r="BN589" s="213"/>
      <c r="BO589" s="213"/>
      <c r="BP589" s="213"/>
      <c r="BQ589" s="213"/>
    </row>
    <row r="590" s="398" customFormat="true" ht="25.15" customHeight="true" x14ac:dyDescent="0.2">
      <c r="B590" s="1702"/>
      <c r="C590" s="1802"/>
      <c r="D590" s="1801"/>
      <c r="E590" s="455"/>
      <c r="F590" s="455"/>
      <c r="G590" s="455"/>
      <c r="H590" s="1802"/>
      <c r="I590" s="1801"/>
      <c r="J590" s="455"/>
      <c r="K590" s="455"/>
      <c r="L590" s="455"/>
      <c r="M590" s="1802"/>
      <c r="N590" s="1801"/>
      <c r="O590" s="455"/>
      <c r="P590" s="455"/>
      <c r="Q590" s="455"/>
      <c r="R590" s="549"/>
      <c r="S590" s="549"/>
      <c r="T590" s="549"/>
      <c r="U590" s="549"/>
      <c r="V590" s="549"/>
      <c r="W590" s="549"/>
      <c r="X590" s="549"/>
      <c r="Y590" s="549"/>
      <c r="Z590" s="549"/>
      <c r="AA590" s="549"/>
      <c r="AB590" s="549"/>
      <c r="AC590" s="549"/>
      <c r="AD590" s="549"/>
      <c r="AE590" s="549"/>
      <c r="AF590" s="549"/>
      <c r="AG590" s="549"/>
      <c r="AH590" s="549"/>
      <c r="AI590" s="549"/>
      <c r="AJ590" s="549"/>
      <c r="AK590" s="549"/>
      <c r="AL590" s="549"/>
      <c r="AM590" s="549"/>
      <c r="AN590" s="549"/>
      <c r="AO590" s="549"/>
      <c r="AP590" s="549"/>
      <c r="AQ590" s="549"/>
      <c r="AR590" s="549"/>
      <c r="AS590" s="549"/>
      <c r="AT590" s="549"/>
      <c r="AU590" s="549"/>
      <c r="AV590" s="549"/>
      <c r="AW590" s="549"/>
      <c r="AX590" s="549"/>
      <c r="AY590" s="549"/>
      <c r="BA590" s="213"/>
      <c r="BB590" s="287"/>
      <c r="BC590" s="213"/>
      <c r="BD590" s="213"/>
      <c r="BE590" s="213"/>
      <c r="BF590" s="213"/>
      <c r="BG590" s="213"/>
      <c r="BH590" s="213"/>
      <c r="BI590" s="213"/>
      <c r="BJ590" s="213"/>
      <c r="BK590" s="213"/>
      <c r="BL590" s="213"/>
      <c r="BM590" s="213"/>
      <c r="BN590" s="213"/>
      <c r="BO590" s="213"/>
      <c r="BP590" s="213"/>
      <c r="BQ590" s="213"/>
    </row>
    <row r="591" s="398" customFormat="true" ht="25.15" customHeight="true" x14ac:dyDescent="0.2">
      <c r="B591" s="1702"/>
      <c r="C591" s="1802"/>
      <c r="D591" s="1801"/>
      <c r="E591" s="455"/>
      <c r="F591" s="455"/>
      <c r="G591" s="455"/>
      <c r="H591" s="1802"/>
      <c r="I591" s="1801"/>
      <c r="J591" s="455"/>
      <c r="K591" s="455"/>
      <c r="L591" s="455"/>
      <c r="M591" s="1802"/>
      <c r="N591" s="1801"/>
      <c r="O591" s="455"/>
      <c r="P591" s="455"/>
      <c r="Q591" s="455"/>
      <c r="R591" s="549"/>
      <c r="S591" s="549"/>
      <c r="T591" s="549"/>
      <c r="U591" s="549"/>
      <c r="V591" s="549"/>
      <c r="W591" s="549"/>
      <c r="X591" s="549"/>
      <c r="Y591" s="549"/>
      <c r="Z591" s="549"/>
      <c r="AA591" s="549"/>
      <c r="AB591" s="549"/>
      <c r="AC591" s="549"/>
      <c r="AD591" s="549"/>
      <c r="AE591" s="549"/>
      <c r="AF591" s="549"/>
      <c r="AG591" s="549"/>
      <c r="AH591" s="549"/>
      <c r="AI591" s="549"/>
      <c r="AJ591" s="549"/>
      <c r="AK591" s="549"/>
      <c r="AL591" s="549"/>
      <c r="AM591" s="549"/>
      <c r="AN591" s="549"/>
      <c r="AO591" s="549"/>
      <c r="AP591" s="549"/>
      <c r="AQ591" s="549"/>
      <c r="AR591" s="549"/>
      <c r="AS591" s="549"/>
      <c r="AT591" s="549"/>
      <c r="AU591" s="549"/>
      <c r="AV591" s="549"/>
      <c r="AW591" s="549"/>
      <c r="AX591" s="549"/>
      <c r="AY591" s="549"/>
      <c r="BA591" s="213"/>
      <c r="BB591" s="287"/>
      <c r="BC591" s="213"/>
      <c r="BD591" s="213"/>
      <c r="BE591" s="213"/>
      <c r="BF591" s="213"/>
      <c r="BG591" s="213"/>
      <c r="BH591" s="213"/>
      <c r="BI591" s="213"/>
      <c r="BJ591" s="213"/>
      <c r="BK591" s="213"/>
      <c r="BL591" s="213"/>
      <c r="BM591" s="213"/>
      <c r="BN591" s="213"/>
      <c r="BO591" s="213"/>
      <c r="BP591" s="213"/>
      <c r="BQ591" s="213"/>
    </row>
    <row r="592" s="398" customFormat="true" ht="25.15" customHeight="true" x14ac:dyDescent="0.2">
      <c r="B592" s="1702"/>
      <c r="C592" s="1802"/>
      <c r="D592" s="1801"/>
      <c r="E592" s="455"/>
      <c r="F592" s="455"/>
      <c r="G592" s="455"/>
      <c r="H592" s="1802"/>
      <c r="I592" s="1801"/>
      <c r="J592" s="455"/>
      <c r="K592" s="455"/>
      <c r="L592" s="455"/>
      <c r="M592" s="1802"/>
      <c r="N592" s="1801"/>
      <c r="O592" s="455"/>
      <c r="P592" s="455"/>
      <c r="Q592" s="455"/>
      <c r="R592" s="549"/>
      <c r="S592" s="549"/>
      <c r="T592" s="549"/>
      <c r="U592" s="549"/>
      <c r="V592" s="549"/>
      <c r="W592" s="549"/>
      <c r="X592" s="549"/>
      <c r="Y592" s="549"/>
      <c r="Z592" s="549"/>
      <c r="AA592" s="549"/>
      <c r="AB592" s="549"/>
      <c r="AC592" s="549"/>
      <c r="AD592" s="549"/>
      <c r="AE592" s="549"/>
      <c r="AF592" s="549"/>
      <c r="AG592" s="549"/>
      <c r="AH592" s="549"/>
      <c r="AI592" s="549"/>
      <c r="AJ592" s="549"/>
      <c r="AK592" s="549"/>
      <c r="AL592" s="549"/>
      <c r="AM592" s="549"/>
      <c r="AN592" s="549"/>
      <c r="AO592" s="549"/>
      <c r="AP592" s="549"/>
      <c r="AQ592" s="549"/>
      <c r="AR592" s="549"/>
      <c r="AS592" s="549"/>
      <c r="AT592" s="549"/>
      <c r="AU592" s="549"/>
      <c r="AV592" s="549"/>
      <c r="AW592" s="549"/>
      <c r="AX592" s="549"/>
      <c r="AY592" s="549"/>
      <c r="BA592" s="213"/>
      <c r="BB592" s="287"/>
      <c r="BC592" s="213"/>
      <c r="BD592" s="213"/>
      <c r="BE592" s="213"/>
      <c r="BF592" s="213"/>
      <c r="BG592" s="213"/>
      <c r="BH592" s="213"/>
      <c r="BI592" s="213"/>
      <c r="BJ592" s="213"/>
      <c r="BK592" s="213"/>
      <c r="BL592" s="213"/>
      <c r="BM592" s="213"/>
      <c r="BN592" s="213"/>
      <c r="BO592" s="213"/>
      <c r="BP592" s="213"/>
      <c r="BQ592" s="213"/>
    </row>
    <row r="593" s="398" customFormat="true" ht="25.15" customHeight="true" x14ac:dyDescent="0.2">
      <c r="B593" s="1702"/>
      <c r="C593" s="1802"/>
      <c r="D593" s="1801"/>
      <c r="E593" s="455"/>
      <c r="F593" s="455"/>
      <c r="G593" s="455"/>
      <c r="H593" s="1802"/>
      <c r="I593" s="1801"/>
      <c r="J593" s="455"/>
      <c r="K593" s="455"/>
      <c r="L593" s="455"/>
      <c r="M593" s="1802"/>
      <c r="N593" s="1801"/>
      <c r="O593" s="455"/>
      <c r="P593" s="455"/>
      <c r="Q593" s="455"/>
      <c r="R593" s="549"/>
      <c r="S593" s="549"/>
      <c r="T593" s="549"/>
      <c r="U593" s="549"/>
      <c r="V593" s="549"/>
      <c r="W593" s="549"/>
      <c r="X593" s="549"/>
      <c r="Y593" s="549"/>
      <c r="Z593" s="549"/>
      <c r="AA593" s="549"/>
      <c r="AB593" s="549"/>
      <c r="AC593" s="549"/>
      <c r="AD593" s="549"/>
      <c r="AE593" s="549"/>
      <c r="AF593" s="549"/>
      <c r="AG593" s="549"/>
      <c r="AH593" s="549"/>
      <c r="AI593" s="549"/>
      <c r="AJ593" s="549"/>
      <c r="AK593" s="549"/>
      <c r="AL593" s="549"/>
      <c r="AM593" s="549"/>
      <c r="AN593" s="549"/>
      <c r="AO593" s="549"/>
      <c r="AP593" s="549"/>
      <c r="AQ593" s="549"/>
      <c r="AR593" s="549"/>
      <c r="AS593" s="549"/>
      <c r="AT593" s="549"/>
      <c r="AU593" s="549"/>
      <c r="AV593" s="549"/>
      <c r="AW593" s="549"/>
      <c r="AX593" s="549"/>
      <c r="AY593" s="549"/>
      <c r="BA593" s="213"/>
      <c r="BB593" s="287"/>
      <c r="BC593" s="213"/>
      <c r="BD593" s="213"/>
      <c r="BE593" s="213"/>
      <c r="BF593" s="213"/>
      <c r="BG593" s="213"/>
      <c r="BH593" s="213"/>
      <c r="BI593" s="213"/>
      <c r="BJ593" s="213"/>
      <c r="BK593" s="213"/>
      <c r="BL593" s="213"/>
      <c r="BM593" s="213"/>
      <c r="BN593" s="213"/>
      <c r="BO593" s="213"/>
      <c r="BP593" s="213"/>
      <c r="BQ593" s="213"/>
    </row>
    <row r="594" s="398" customFormat="true" ht="25.15" customHeight="true" x14ac:dyDescent="0.2">
      <c r="B594" s="1702"/>
      <c r="C594" s="1802"/>
      <c r="D594" s="1801"/>
      <c r="E594" s="455"/>
      <c r="F594" s="455"/>
      <c r="G594" s="455"/>
      <c r="H594" s="1802"/>
      <c r="I594" s="1801"/>
      <c r="J594" s="455"/>
      <c r="K594" s="455"/>
      <c r="L594" s="455"/>
      <c r="M594" s="1802"/>
      <c r="N594" s="1801"/>
      <c r="O594" s="455"/>
      <c r="P594" s="455"/>
      <c r="Q594" s="455"/>
      <c r="R594" s="549"/>
      <c r="S594" s="549"/>
      <c r="T594" s="549"/>
      <c r="U594" s="549"/>
      <c r="V594" s="549"/>
      <c r="W594" s="549"/>
      <c r="X594" s="549"/>
      <c r="Y594" s="549"/>
      <c r="Z594" s="549"/>
      <c r="AA594" s="549"/>
      <c r="AB594" s="549"/>
      <c r="AC594" s="549"/>
      <c r="AD594" s="549"/>
      <c r="AE594" s="549"/>
      <c r="AF594" s="549"/>
      <c r="AG594" s="549"/>
      <c r="AH594" s="549"/>
      <c r="AI594" s="549"/>
      <c r="AJ594" s="549"/>
      <c r="AK594" s="549"/>
      <c r="AL594" s="549"/>
      <c r="AM594" s="549"/>
      <c r="AN594" s="549"/>
      <c r="AO594" s="549"/>
      <c r="AP594" s="549"/>
      <c r="AQ594" s="549"/>
      <c r="AR594" s="549"/>
      <c r="AS594" s="549"/>
      <c r="AT594" s="549"/>
      <c r="AU594" s="549"/>
      <c r="AV594" s="549"/>
      <c r="AW594" s="549"/>
      <c r="AX594" s="549"/>
      <c r="AY594" s="549"/>
      <c r="BA594" s="213"/>
      <c r="BB594" s="287"/>
      <c r="BC594" s="213"/>
      <c r="BD594" s="213"/>
      <c r="BE594" s="213"/>
      <c r="BF594" s="213"/>
      <c r="BG594" s="213"/>
      <c r="BH594" s="213"/>
      <c r="BI594" s="213"/>
      <c r="BJ594" s="213"/>
      <c r="BK594" s="213"/>
      <c r="BL594" s="213"/>
      <c r="BM594" s="213"/>
      <c r="BN594" s="213"/>
      <c r="BO594" s="213"/>
      <c r="BP594" s="213"/>
      <c r="BQ594" s="213"/>
    </row>
    <row r="595" s="398" customFormat="true" ht="25.15" customHeight="true" x14ac:dyDescent="0.2">
      <c r="B595" s="1702"/>
      <c r="C595" s="1802"/>
      <c r="D595" s="1801"/>
      <c r="E595" s="455"/>
      <c r="F595" s="455"/>
      <c r="G595" s="455"/>
      <c r="H595" s="1802"/>
      <c r="I595" s="1801"/>
      <c r="J595" s="455"/>
      <c r="K595" s="455"/>
      <c r="L595" s="455"/>
      <c r="M595" s="1802"/>
      <c r="N595" s="1801"/>
      <c r="O595" s="455"/>
      <c r="P595" s="455"/>
      <c r="Q595" s="455"/>
      <c r="R595" s="549"/>
      <c r="S595" s="549"/>
      <c r="T595" s="549"/>
      <c r="U595" s="549"/>
      <c r="V595" s="549"/>
      <c r="W595" s="549"/>
      <c r="X595" s="549"/>
      <c r="Y595" s="549"/>
      <c r="Z595" s="549"/>
      <c r="AA595" s="549"/>
      <c r="AB595" s="549"/>
      <c r="AC595" s="549"/>
      <c r="AD595" s="549"/>
      <c r="AE595" s="549"/>
      <c r="AF595" s="549"/>
      <c r="AG595" s="549"/>
      <c r="AH595" s="549"/>
      <c r="AI595" s="549"/>
      <c r="AJ595" s="549"/>
      <c r="AK595" s="549"/>
      <c r="AL595" s="549"/>
      <c r="AM595" s="549"/>
      <c r="AN595" s="549"/>
      <c r="AO595" s="549"/>
      <c r="AP595" s="549"/>
      <c r="AQ595" s="549"/>
      <c r="AR595" s="549"/>
      <c r="AS595" s="549"/>
      <c r="AT595" s="549"/>
      <c r="AU595" s="549"/>
      <c r="AV595" s="549"/>
      <c r="AW595" s="549"/>
      <c r="AX595" s="549"/>
      <c r="AY595" s="549"/>
      <c r="BA595" s="213"/>
      <c r="BB595" s="287"/>
      <c r="BC595" s="213"/>
      <c r="BD595" s="213"/>
      <c r="BE595" s="213"/>
      <c r="BF595" s="213"/>
      <c r="BG595" s="213"/>
      <c r="BH595" s="213"/>
      <c r="BI595" s="213"/>
      <c r="BJ595" s="213"/>
      <c r="BK595" s="213"/>
      <c r="BL595" s="213"/>
      <c r="BM595" s="213"/>
      <c r="BN595" s="213"/>
      <c r="BO595" s="213"/>
      <c r="BP595" s="213"/>
      <c r="BQ595" s="213"/>
    </row>
    <row r="596" s="398" customFormat="true" ht="25.15" customHeight="true" x14ac:dyDescent="0.2">
      <c r="B596" s="1702"/>
      <c r="C596" s="1802"/>
      <c r="D596" s="1801"/>
      <c r="E596" s="455"/>
      <c r="F596" s="455"/>
      <c r="G596" s="455"/>
      <c r="H596" s="1802"/>
      <c r="I596" s="1801"/>
      <c r="J596" s="455"/>
      <c r="K596" s="455"/>
      <c r="L596" s="455"/>
      <c r="M596" s="1802"/>
      <c r="N596" s="1801"/>
      <c r="O596" s="455"/>
      <c r="P596" s="455"/>
      <c r="Q596" s="455"/>
      <c r="R596" s="549"/>
      <c r="S596" s="549"/>
      <c r="T596" s="549"/>
      <c r="U596" s="549"/>
      <c r="V596" s="549"/>
      <c r="W596" s="549"/>
      <c r="X596" s="549"/>
      <c r="Y596" s="549"/>
      <c r="Z596" s="549"/>
      <c r="AA596" s="549"/>
      <c r="AB596" s="549"/>
      <c r="AC596" s="549"/>
      <c r="AD596" s="549"/>
      <c r="AE596" s="549"/>
      <c r="AF596" s="549"/>
      <c r="AG596" s="549"/>
      <c r="AH596" s="549"/>
      <c r="AI596" s="549"/>
      <c r="AJ596" s="549"/>
      <c r="AK596" s="549"/>
      <c r="AL596" s="549"/>
      <c r="AM596" s="549"/>
      <c r="AN596" s="549"/>
      <c r="AO596" s="549"/>
      <c r="AP596" s="549"/>
      <c r="AQ596" s="549"/>
      <c r="AR596" s="549"/>
      <c r="AS596" s="549"/>
      <c r="AT596" s="549"/>
      <c r="AU596" s="549"/>
      <c r="AV596" s="549"/>
      <c r="AW596" s="549"/>
      <c r="AX596" s="549"/>
      <c r="AY596" s="549"/>
      <c r="BA596" s="213"/>
      <c r="BB596" s="287"/>
      <c r="BC596" s="213"/>
      <c r="BD596" s="213"/>
      <c r="BE596" s="213"/>
      <c r="BF596" s="213"/>
      <c r="BG596" s="213"/>
      <c r="BH596" s="213"/>
      <c r="BI596" s="213"/>
      <c r="BJ596" s="213"/>
      <c r="BK596" s="213"/>
      <c r="BL596" s="213"/>
      <c r="BM596" s="213"/>
      <c r="BN596" s="213"/>
      <c r="BO596" s="213"/>
      <c r="BP596" s="213"/>
      <c r="BQ596" s="213"/>
    </row>
    <row r="597" s="398" customFormat="true" ht="25.15" customHeight="true" x14ac:dyDescent="0.2">
      <c r="B597" s="1702"/>
      <c r="C597" s="1802"/>
      <c r="D597" s="1801"/>
      <c r="E597" s="455"/>
      <c r="F597" s="455"/>
      <c r="G597" s="455"/>
      <c r="H597" s="1802"/>
      <c r="I597" s="1801"/>
      <c r="J597" s="455"/>
      <c r="K597" s="455"/>
      <c r="L597" s="455"/>
      <c r="M597" s="1802"/>
      <c r="N597" s="1801"/>
      <c r="O597" s="455"/>
      <c r="P597" s="455"/>
      <c r="Q597" s="455"/>
      <c r="R597" s="549"/>
      <c r="S597" s="549"/>
      <c r="T597" s="549"/>
      <c r="U597" s="549"/>
      <c r="V597" s="549"/>
      <c r="W597" s="549"/>
      <c r="X597" s="549"/>
      <c r="Y597" s="549"/>
      <c r="Z597" s="549"/>
      <c r="AA597" s="549"/>
      <c r="AB597" s="549"/>
      <c r="AC597" s="549"/>
      <c r="AD597" s="549"/>
      <c r="AE597" s="549"/>
      <c r="AF597" s="549"/>
      <c r="AG597" s="549"/>
      <c r="AH597" s="549"/>
      <c r="AI597" s="549"/>
      <c r="AJ597" s="549"/>
      <c r="AK597" s="549"/>
      <c r="AL597" s="549"/>
      <c r="AM597" s="549"/>
      <c r="AN597" s="549"/>
      <c r="AO597" s="549"/>
      <c r="AP597" s="549"/>
      <c r="AQ597" s="549"/>
      <c r="AR597" s="549"/>
      <c r="AS597" s="549"/>
      <c r="AT597" s="549"/>
      <c r="AU597" s="549"/>
      <c r="AV597" s="549"/>
      <c r="AW597" s="549"/>
      <c r="AX597" s="549"/>
      <c r="AY597" s="549"/>
      <c r="BA597" s="213"/>
      <c r="BB597" s="287"/>
      <c r="BC597" s="213"/>
      <c r="BD597" s="213"/>
      <c r="BE597" s="213"/>
      <c r="BF597" s="213"/>
      <c r="BG597" s="213"/>
      <c r="BH597" s="213"/>
      <c r="BI597" s="213"/>
      <c r="BJ597" s="213"/>
      <c r="BK597" s="213"/>
      <c r="BL597" s="213"/>
      <c r="BM597" s="213"/>
      <c r="BN597" s="213"/>
      <c r="BO597" s="213"/>
      <c r="BP597" s="213"/>
      <c r="BQ597" s="213"/>
    </row>
    <row r="598" s="398" customFormat="true" ht="25.15" customHeight="true" x14ac:dyDescent="0.2">
      <c r="B598" s="1702"/>
      <c r="C598" s="1802"/>
      <c r="D598" s="1801"/>
      <c r="E598" s="455"/>
      <c r="F598" s="455"/>
      <c r="G598" s="455"/>
      <c r="H598" s="1802"/>
      <c r="I598" s="1801"/>
      <c r="J598" s="455"/>
      <c r="K598" s="455"/>
      <c r="L598" s="455"/>
      <c r="M598" s="1802"/>
      <c r="N598" s="1801"/>
      <c r="O598" s="455"/>
      <c r="P598" s="455"/>
      <c r="Q598" s="455"/>
      <c r="R598" s="549"/>
      <c r="S598" s="549"/>
      <c r="T598" s="549"/>
      <c r="U598" s="549"/>
      <c r="V598" s="549"/>
      <c r="W598" s="549"/>
      <c r="X598" s="549"/>
      <c r="Y598" s="549"/>
      <c r="Z598" s="549"/>
      <c r="AA598" s="549"/>
      <c r="AB598" s="549"/>
      <c r="AC598" s="549"/>
      <c r="AD598" s="549"/>
      <c r="AE598" s="549"/>
      <c r="AF598" s="549"/>
      <c r="AG598" s="549"/>
      <c r="AH598" s="549"/>
      <c r="AI598" s="549"/>
      <c r="AJ598" s="549"/>
      <c r="AK598" s="549"/>
      <c r="AL598" s="549"/>
      <c r="AM598" s="549"/>
      <c r="AN598" s="549"/>
      <c r="AO598" s="549"/>
      <c r="AP598" s="549"/>
      <c r="AQ598" s="549"/>
      <c r="AR598" s="549"/>
      <c r="AS598" s="549"/>
      <c r="AT598" s="549"/>
      <c r="AU598" s="549"/>
      <c r="AV598" s="549"/>
      <c r="AW598" s="549"/>
      <c r="AX598" s="549"/>
      <c r="AY598" s="549"/>
      <c r="BA598" s="213"/>
      <c r="BB598" s="287"/>
      <c r="BC598" s="213"/>
      <c r="BD598" s="213"/>
      <c r="BE598" s="213"/>
      <c r="BF598" s="213"/>
      <c r="BG598" s="213"/>
      <c r="BH598" s="213"/>
      <c r="BI598" s="213"/>
      <c r="BJ598" s="213"/>
      <c r="BK598" s="213"/>
      <c r="BL598" s="213"/>
      <c r="BM598" s="213"/>
      <c r="BN598" s="213"/>
      <c r="BO598" s="213"/>
      <c r="BP598" s="213"/>
      <c r="BQ598" s="213"/>
    </row>
    <row r="599" s="398" customFormat="true" ht="25.15" customHeight="true" x14ac:dyDescent="0.2">
      <c r="B599" s="1702"/>
      <c r="C599" s="1802"/>
      <c r="D599" s="1801"/>
      <c r="E599" s="455"/>
      <c r="F599" s="455"/>
      <c r="G599" s="455"/>
      <c r="H599" s="1802"/>
      <c r="I599" s="1801"/>
      <c r="J599" s="455"/>
      <c r="K599" s="455"/>
      <c r="L599" s="455"/>
      <c r="M599" s="1802"/>
      <c r="N599" s="1801"/>
      <c r="O599" s="455"/>
      <c r="P599" s="455"/>
      <c r="Q599" s="455"/>
      <c r="R599" s="549"/>
      <c r="S599" s="549"/>
      <c r="T599" s="549"/>
      <c r="U599" s="549"/>
      <c r="V599" s="549"/>
      <c r="W599" s="549"/>
      <c r="X599" s="549"/>
      <c r="Y599" s="549"/>
      <c r="Z599" s="549"/>
      <c r="AA599" s="549"/>
      <c r="AB599" s="549"/>
      <c r="AC599" s="549"/>
      <c r="AD599" s="549"/>
      <c r="AE599" s="549"/>
      <c r="AF599" s="549"/>
      <c r="AG599" s="549"/>
      <c r="AH599" s="549"/>
      <c r="AI599" s="549"/>
      <c r="AJ599" s="549"/>
      <c r="AK599" s="549"/>
      <c r="AL599" s="549"/>
      <c r="AM599" s="549"/>
      <c r="AN599" s="549"/>
      <c r="AO599" s="549"/>
      <c r="AP599" s="549"/>
      <c r="AQ599" s="549"/>
      <c r="AR599" s="549"/>
      <c r="AS599" s="549"/>
      <c r="AT599" s="549"/>
      <c r="AU599" s="549"/>
      <c r="AV599" s="549"/>
      <c r="AW599" s="549"/>
      <c r="AX599" s="549"/>
      <c r="AY599" s="549"/>
      <c r="BA599" s="213"/>
      <c r="BB599" s="287"/>
      <c r="BC599" s="213"/>
      <c r="BD599" s="213"/>
      <c r="BE599" s="213"/>
      <c r="BF599" s="213"/>
      <c r="BG599" s="213"/>
      <c r="BH599" s="213"/>
      <c r="BI599" s="213"/>
      <c r="BJ599" s="213"/>
      <c r="BK599" s="213"/>
      <c r="BL599" s="213"/>
      <c r="BM599" s="213"/>
      <c r="BN599" s="213"/>
      <c r="BO599" s="213"/>
      <c r="BP599" s="213"/>
      <c r="BQ599" s="213"/>
    </row>
    <row r="600" s="398" customFormat="true" ht="25.15" customHeight="true" x14ac:dyDescent="0.2">
      <c r="B600" s="1702"/>
      <c r="C600" s="1802"/>
      <c r="D600" s="1801"/>
      <c r="E600" s="455"/>
      <c r="F600" s="455"/>
      <c r="G600" s="455"/>
      <c r="H600" s="1802"/>
      <c r="I600" s="1801"/>
      <c r="J600" s="455"/>
      <c r="K600" s="455"/>
      <c r="L600" s="455"/>
      <c r="M600" s="1802"/>
      <c r="N600" s="1801"/>
      <c r="O600" s="455"/>
      <c r="P600" s="455"/>
      <c r="Q600" s="455"/>
      <c r="R600" s="549"/>
      <c r="S600" s="549"/>
      <c r="T600" s="549"/>
      <c r="U600" s="549"/>
      <c r="V600" s="549"/>
      <c r="W600" s="549"/>
      <c r="X600" s="549"/>
      <c r="Y600" s="549"/>
      <c r="Z600" s="549"/>
      <c r="AA600" s="549"/>
      <c r="AB600" s="549"/>
      <c r="AC600" s="549"/>
      <c r="AD600" s="549"/>
      <c r="AE600" s="549"/>
      <c r="AF600" s="549"/>
      <c r="AG600" s="549"/>
      <c r="AH600" s="549"/>
      <c r="AI600" s="549"/>
      <c r="AJ600" s="549"/>
      <c r="AK600" s="549"/>
      <c r="AL600" s="549"/>
      <c r="AM600" s="549"/>
      <c r="AN600" s="549"/>
      <c r="AO600" s="549"/>
      <c r="AP600" s="549"/>
      <c r="AQ600" s="549"/>
      <c r="AR600" s="549"/>
      <c r="AS600" s="549"/>
      <c r="AT600" s="549"/>
      <c r="AU600" s="549"/>
      <c r="AV600" s="549"/>
      <c r="AW600" s="549"/>
      <c r="AX600" s="549"/>
      <c r="AY600" s="549"/>
      <c r="BA600" s="213"/>
      <c r="BB600" s="287"/>
      <c r="BC600" s="213"/>
      <c r="BD600" s="213"/>
      <c r="BE600" s="213"/>
      <c r="BF600" s="213"/>
      <c r="BG600" s="213"/>
      <c r="BH600" s="213"/>
      <c r="BI600" s="213"/>
      <c r="BJ600" s="213"/>
      <c r="BK600" s="213"/>
      <c r="BL600" s="213"/>
      <c r="BM600" s="213"/>
      <c r="BN600" s="213"/>
      <c r="BO600" s="213"/>
      <c r="BP600" s="213"/>
      <c r="BQ600" s="213"/>
    </row>
    <row r="601" s="398" customFormat="true" ht="25.15" customHeight="true" x14ac:dyDescent="0.2">
      <c r="B601" s="1702"/>
      <c r="C601" s="1802"/>
      <c r="D601" s="1801"/>
      <c r="E601" s="455"/>
      <c r="F601" s="455"/>
      <c r="G601" s="455"/>
      <c r="H601" s="1802"/>
      <c r="I601" s="1801"/>
      <c r="J601" s="455"/>
      <c r="K601" s="455"/>
      <c r="L601" s="455"/>
      <c r="M601" s="1802"/>
      <c r="N601" s="1801"/>
      <c r="O601" s="455"/>
      <c r="P601" s="455"/>
      <c r="Q601" s="455"/>
      <c r="R601" s="549"/>
      <c r="S601" s="549"/>
      <c r="T601" s="549"/>
      <c r="U601" s="549"/>
      <c r="V601" s="549"/>
      <c r="W601" s="549"/>
      <c r="X601" s="549"/>
      <c r="Y601" s="549"/>
      <c r="Z601" s="549"/>
      <c r="AA601" s="549"/>
      <c r="AB601" s="549"/>
      <c r="AC601" s="549"/>
      <c r="AD601" s="549"/>
      <c r="AE601" s="549"/>
      <c r="AF601" s="549"/>
      <c r="AG601" s="549"/>
      <c r="AH601" s="549"/>
      <c r="AI601" s="549"/>
      <c r="AJ601" s="549"/>
      <c r="AK601" s="549"/>
      <c r="AL601" s="549"/>
      <c r="AM601" s="549"/>
      <c r="AN601" s="549"/>
      <c r="AO601" s="549"/>
      <c r="AP601" s="549"/>
      <c r="AQ601" s="549"/>
      <c r="AR601" s="549"/>
      <c r="AS601" s="549"/>
      <c r="AT601" s="549"/>
      <c r="AU601" s="549"/>
      <c r="AV601" s="549"/>
      <c r="AW601" s="549"/>
      <c r="AX601" s="549"/>
      <c r="AY601" s="549"/>
      <c r="BA601" s="213"/>
      <c r="BB601" s="287"/>
      <c r="BC601" s="213"/>
      <c r="BD601" s="213"/>
      <c r="BE601" s="213"/>
      <c r="BF601" s="213"/>
      <c r="BG601" s="213"/>
      <c r="BH601" s="213"/>
      <c r="BI601" s="213"/>
      <c r="BJ601" s="213"/>
      <c r="BK601" s="213"/>
      <c r="BL601" s="213"/>
      <c r="BM601" s="213"/>
      <c r="BN601" s="213"/>
      <c r="BO601" s="213"/>
      <c r="BP601" s="213"/>
      <c r="BQ601" s="213"/>
    </row>
    <row r="602" s="398" customFormat="true" ht="25.15" customHeight="true" x14ac:dyDescent="0.2">
      <c r="B602" s="1702"/>
      <c r="C602" s="1802"/>
      <c r="D602" s="1801"/>
      <c r="E602" s="455"/>
      <c r="F602" s="455"/>
      <c r="G602" s="455"/>
      <c r="H602" s="1802"/>
      <c r="I602" s="1801"/>
      <c r="J602" s="455"/>
      <c r="K602" s="455"/>
      <c r="L602" s="455"/>
      <c r="M602" s="1802"/>
      <c r="N602" s="1801"/>
      <c r="O602" s="455"/>
      <c r="P602" s="455"/>
      <c r="Q602" s="455"/>
      <c r="R602" s="549"/>
      <c r="S602" s="549"/>
      <c r="T602" s="549"/>
      <c r="U602" s="549"/>
      <c r="V602" s="549"/>
      <c r="W602" s="549"/>
      <c r="X602" s="549"/>
      <c r="Y602" s="549"/>
      <c r="Z602" s="549"/>
      <c r="AA602" s="549"/>
      <c r="AB602" s="549"/>
      <c r="AC602" s="549"/>
      <c r="AD602" s="549"/>
      <c r="AE602" s="549"/>
      <c r="AF602" s="549"/>
      <c r="AG602" s="549"/>
      <c r="AH602" s="549"/>
      <c r="AI602" s="549"/>
      <c r="AJ602" s="549"/>
      <c r="AK602" s="549"/>
      <c r="AL602" s="549"/>
      <c r="AM602" s="549"/>
      <c r="AN602" s="549"/>
      <c r="AO602" s="549"/>
      <c r="AP602" s="549"/>
      <c r="AQ602" s="549"/>
      <c r="AR602" s="549"/>
      <c r="AS602" s="549"/>
      <c r="AT602" s="549"/>
      <c r="AU602" s="549"/>
      <c r="AV602" s="549"/>
      <c r="AW602" s="549"/>
      <c r="AX602" s="549"/>
      <c r="AY602" s="549"/>
      <c r="BA602" s="213"/>
      <c r="BB602" s="287"/>
      <c r="BC602" s="213"/>
      <c r="BD602" s="213"/>
      <c r="BE602" s="213"/>
      <c r="BF602" s="213"/>
      <c r="BG602" s="213"/>
      <c r="BH602" s="213"/>
      <c r="BI602" s="213"/>
      <c r="BJ602" s="213"/>
      <c r="BK602" s="213"/>
      <c r="BL602" s="213"/>
      <c r="BM602" s="213"/>
      <c r="BN602" s="213"/>
      <c r="BO602" s="213"/>
      <c r="BP602" s="213"/>
      <c r="BQ602" s="213"/>
    </row>
    <row r="603" s="398" customFormat="true" ht="25.15" customHeight="true" x14ac:dyDescent="0.2">
      <c r="B603" s="1702"/>
      <c r="C603" s="1802"/>
      <c r="D603" s="1801"/>
      <c r="E603" s="455"/>
      <c r="F603" s="455"/>
      <c r="G603" s="455"/>
      <c r="H603" s="1802"/>
      <c r="I603" s="1801"/>
      <c r="J603" s="455"/>
      <c r="K603" s="455"/>
      <c r="L603" s="455"/>
      <c r="M603" s="1802"/>
      <c r="N603" s="1801"/>
      <c r="O603" s="455"/>
      <c r="P603" s="455"/>
      <c r="Q603" s="455"/>
      <c r="R603" s="549"/>
      <c r="S603" s="549"/>
      <c r="T603" s="549"/>
      <c r="U603" s="549"/>
      <c r="V603" s="549"/>
      <c r="W603" s="549"/>
      <c r="X603" s="549"/>
      <c r="Y603" s="549"/>
      <c r="Z603" s="549"/>
      <c r="AA603" s="549"/>
      <c r="AB603" s="549"/>
      <c r="AC603" s="549"/>
      <c r="AD603" s="549"/>
      <c r="AE603" s="549"/>
      <c r="AF603" s="549"/>
      <c r="AG603" s="549"/>
      <c r="AH603" s="549"/>
      <c r="AI603" s="549"/>
      <c r="AJ603" s="549"/>
      <c r="AK603" s="549"/>
      <c r="AL603" s="549"/>
      <c r="AM603" s="549"/>
      <c r="AN603" s="549"/>
      <c r="AO603" s="549"/>
      <c r="AP603" s="549"/>
      <c r="AQ603" s="549"/>
      <c r="AR603" s="549"/>
      <c r="AS603" s="549"/>
      <c r="AT603" s="549"/>
      <c r="AU603" s="549"/>
      <c r="AV603" s="549"/>
      <c r="AW603" s="549"/>
      <c r="AX603" s="549"/>
      <c r="AY603" s="549"/>
      <c r="BA603" s="213"/>
      <c r="BB603" s="287"/>
      <c r="BC603" s="213"/>
      <c r="BD603" s="213"/>
      <c r="BE603" s="213"/>
      <c r="BF603" s="213"/>
      <c r="BG603" s="213"/>
      <c r="BH603" s="213"/>
      <c r="BI603" s="213"/>
      <c r="BJ603" s="213"/>
      <c r="BK603" s="213"/>
      <c r="BL603" s="213"/>
      <c r="BM603" s="213"/>
      <c r="BN603" s="213"/>
      <c r="BO603" s="213"/>
      <c r="BP603" s="213"/>
      <c r="BQ603" s="213"/>
    </row>
    <row r="604" s="398" customFormat="true" ht="25.15" customHeight="true" x14ac:dyDescent="0.2">
      <c r="B604" s="1702"/>
      <c r="C604" s="1802"/>
      <c r="D604" s="1801"/>
      <c r="E604" s="455"/>
      <c r="F604" s="455"/>
      <c r="G604" s="455"/>
      <c r="H604" s="1802"/>
      <c r="I604" s="1801"/>
      <c r="J604" s="455"/>
      <c r="K604" s="455"/>
      <c r="L604" s="455"/>
      <c r="M604" s="1802"/>
      <c r="N604" s="1801"/>
      <c r="O604" s="455"/>
      <c r="P604" s="455"/>
      <c r="Q604" s="455"/>
      <c r="R604" s="549"/>
      <c r="S604" s="549"/>
      <c r="T604" s="549"/>
      <c r="U604" s="549"/>
      <c r="V604" s="549"/>
      <c r="W604" s="549"/>
      <c r="X604" s="549"/>
      <c r="Y604" s="549"/>
      <c r="Z604" s="549"/>
      <c r="AA604" s="549"/>
      <c r="AB604" s="549"/>
      <c r="AC604" s="549"/>
      <c r="AD604" s="549"/>
      <c r="AE604" s="549"/>
      <c r="AF604" s="549"/>
      <c r="AG604" s="549"/>
      <c r="AH604" s="549"/>
      <c r="AI604" s="549"/>
      <c r="AJ604" s="549"/>
      <c r="AK604" s="549"/>
      <c r="AL604" s="549"/>
      <c r="AM604" s="549"/>
      <c r="AN604" s="549"/>
      <c r="AO604" s="549"/>
      <c r="AP604" s="549"/>
      <c r="AQ604" s="549"/>
      <c r="AR604" s="549"/>
      <c r="AS604" s="549"/>
      <c r="AT604" s="549"/>
      <c r="AU604" s="549"/>
      <c r="AV604" s="549"/>
      <c r="AW604" s="549"/>
      <c r="AX604" s="549"/>
      <c r="AY604" s="549"/>
      <c r="BA604" s="214"/>
      <c r="BB604" s="288"/>
      <c r="BC604" s="214"/>
      <c r="BD604" s="214"/>
      <c r="BE604" s="214"/>
      <c r="BF604" s="214"/>
      <c r="BG604" s="214"/>
      <c r="BH604" s="214"/>
      <c r="BI604" s="214"/>
      <c r="BJ604" s="214"/>
      <c r="BK604" s="214"/>
      <c r="BL604" s="214"/>
      <c r="BM604" s="214"/>
      <c r="BN604" s="214"/>
      <c r="BO604" s="214"/>
      <c r="BP604" s="214"/>
      <c r="BQ604" s="214"/>
    </row>
    <row r="605" s="398" customFormat="true" ht="25.15" customHeight="true" x14ac:dyDescent="0.2">
      <c r="B605" s="1702"/>
      <c r="C605" s="1802"/>
      <c r="D605" s="1801"/>
      <c r="E605" s="455"/>
      <c r="F605" s="455"/>
      <c r="G605" s="455"/>
      <c r="H605" s="1802"/>
      <c r="I605" s="1801"/>
      <c r="J605" s="455"/>
      <c r="K605" s="455"/>
      <c r="L605" s="455"/>
      <c r="M605" s="1802"/>
      <c r="N605" s="1801"/>
      <c r="O605" s="455"/>
      <c r="P605" s="455"/>
      <c r="Q605" s="455"/>
      <c r="R605" s="549"/>
      <c r="S605" s="549"/>
      <c r="T605" s="549"/>
      <c r="U605" s="549"/>
      <c r="V605" s="549"/>
      <c r="W605" s="549"/>
      <c r="X605" s="549"/>
      <c r="Y605" s="549"/>
      <c r="Z605" s="549"/>
      <c r="AA605" s="549"/>
      <c r="AB605" s="549"/>
      <c r="AC605" s="549"/>
      <c r="AD605" s="549"/>
      <c r="AE605" s="549"/>
      <c r="AF605" s="549"/>
      <c r="AG605" s="549"/>
      <c r="AH605" s="549"/>
      <c r="AI605" s="549"/>
      <c r="AJ605" s="549"/>
      <c r="AK605" s="549"/>
      <c r="AL605" s="549"/>
      <c r="AM605" s="549"/>
      <c r="AN605" s="549"/>
      <c r="AO605" s="549"/>
      <c r="AP605" s="549"/>
      <c r="AQ605" s="549"/>
      <c r="AR605" s="549"/>
      <c r="AS605" s="549"/>
      <c r="AT605" s="549"/>
      <c r="AU605" s="549"/>
      <c r="AV605" s="549"/>
      <c r="AW605" s="549"/>
      <c r="AX605" s="549"/>
      <c r="AY605" s="549"/>
      <c r="BA605" s="214"/>
      <c r="BB605" s="288"/>
      <c r="BC605" s="214"/>
      <c r="BD605" s="214"/>
      <c r="BE605" s="214"/>
      <c r="BF605" s="214"/>
      <c r="BG605" s="214"/>
      <c r="BH605" s="214"/>
      <c r="BI605" s="214"/>
      <c r="BJ605" s="214"/>
      <c r="BK605" s="214"/>
      <c r="BL605" s="214"/>
      <c r="BM605" s="214"/>
      <c r="BN605" s="214"/>
      <c r="BO605" s="214"/>
      <c r="BP605" s="214"/>
      <c r="BQ605" s="214"/>
    </row>
    <row r="606" s="398" customFormat="true" ht="25.15" customHeight="true" x14ac:dyDescent="0.2">
      <c r="B606" s="1702"/>
      <c r="C606" s="1802"/>
      <c r="D606" s="1801"/>
      <c r="E606" s="455"/>
      <c r="F606" s="455"/>
      <c r="G606" s="455"/>
      <c r="H606" s="1802"/>
      <c r="I606" s="1801"/>
      <c r="J606" s="455"/>
      <c r="K606" s="455"/>
      <c r="L606" s="455"/>
      <c r="M606" s="1802"/>
      <c r="N606" s="1801"/>
      <c r="O606" s="455"/>
      <c r="P606" s="455"/>
      <c r="Q606" s="455"/>
      <c r="R606" s="549"/>
      <c r="S606" s="549"/>
      <c r="T606" s="549"/>
      <c r="U606" s="549"/>
      <c r="V606" s="549"/>
      <c r="W606" s="549"/>
      <c r="X606" s="549"/>
      <c r="Y606" s="549"/>
      <c r="Z606" s="549"/>
      <c r="AA606" s="549"/>
      <c r="AB606" s="549"/>
      <c r="AC606" s="549"/>
      <c r="AD606" s="549"/>
      <c r="AE606" s="549"/>
      <c r="AF606" s="549"/>
      <c r="AG606" s="549"/>
      <c r="AH606" s="549"/>
      <c r="AI606" s="549"/>
      <c r="AJ606" s="549"/>
      <c r="AK606" s="549"/>
      <c r="AL606" s="549"/>
      <c r="AM606" s="549"/>
      <c r="AN606" s="549"/>
      <c r="AO606" s="549"/>
      <c r="AP606" s="549"/>
      <c r="AQ606" s="549"/>
      <c r="AR606" s="549"/>
      <c r="AS606" s="549"/>
      <c r="AT606" s="549"/>
      <c r="AU606" s="549"/>
      <c r="AV606" s="549"/>
      <c r="AW606" s="549"/>
      <c r="AX606" s="549"/>
      <c r="AY606" s="549"/>
      <c r="BA606" s="214"/>
      <c r="BB606" s="288"/>
      <c r="BC606" s="214"/>
      <c r="BD606" s="214"/>
      <c r="BE606" s="214"/>
      <c r="BF606" s="214"/>
      <c r="BG606" s="214"/>
      <c r="BH606" s="214"/>
      <c r="BI606" s="214"/>
      <c r="BJ606" s="214"/>
      <c r="BK606" s="214"/>
      <c r="BL606" s="214"/>
      <c r="BM606" s="214"/>
      <c r="BN606" s="214"/>
      <c r="BO606" s="214"/>
      <c r="BP606" s="214"/>
      <c r="BQ606" s="214"/>
    </row>
    <row r="607" s="398" customFormat="true" ht="25.15" customHeight="true" x14ac:dyDescent="0.2">
      <c r="B607" s="1702"/>
      <c r="C607" s="1802"/>
      <c r="D607" s="1801"/>
      <c r="E607" s="455"/>
      <c r="F607" s="455"/>
      <c r="G607" s="455"/>
      <c r="H607" s="1802"/>
      <c r="I607" s="1801"/>
      <c r="J607" s="455"/>
      <c r="K607" s="455"/>
      <c r="L607" s="455"/>
      <c r="M607" s="1802"/>
      <c r="N607" s="1801"/>
      <c r="O607" s="455"/>
      <c r="P607" s="455"/>
      <c r="Q607" s="455"/>
      <c r="R607" s="549"/>
      <c r="S607" s="549"/>
      <c r="T607" s="549"/>
      <c r="U607" s="549"/>
      <c r="V607" s="549"/>
      <c r="W607" s="549"/>
      <c r="X607" s="549"/>
      <c r="Y607" s="549"/>
      <c r="Z607" s="549"/>
      <c r="AA607" s="549"/>
      <c r="AB607" s="549"/>
      <c r="AC607" s="549"/>
      <c r="AD607" s="549"/>
      <c r="AE607" s="549"/>
      <c r="AF607" s="549"/>
      <c r="AG607" s="549"/>
      <c r="AH607" s="549"/>
      <c r="AI607" s="549"/>
      <c r="AJ607" s="549"/>
      <c r="AK607" s="549"/>
      <c r="AL607" s="549"/>
      <c r="AM607" s="549"/>
      <c r="AN607" s="549"/>
      <c r="AO607" s="549"/>
      <c r="AP607" s="549"/>
      <c r="AQ607" s="549"/>
      <c r="AR607" s="549"/>
      <c r="AS607" s="549"/>
      <c r="AT607" s="549"/>
      <c r="AU607" s="549"/>
      <c r="AV607" s="549"/>
      <c r="AW607" s="549"/>
      <c r="AX607" s="549"/>
      <c r="AY607" s="549"/>
      <c r="BA607" s="214"/>
      <c r="BB607" s="288"/>
      <c r="BC607" s="214"/>
      <c r="BD607" s="214"/>
      <c r="BE607" s="214"/>
      <c r="BF607" s="214"/>
      <c r="BG607" s="214"/>
      <c r="BH607" s="214"/>
      <c r="BI607" s="214"/>
      <c r="BJ607" s="214"/>
      <c r="BK607" s="214"/>
      <c r="BL607" s="214"/>
      <c r="BM607" s="214"/>
      <c r="BN607" s="214"/>
      <c r="BO607" s="214"/>
      <c r="BP607" s="214"/>
      <c r="BQ607" s="214"/>
    </row>
    <row r="608" s="398" customFormat="true" ht="25.15" customHeight="true" x14ac:dyDescent="0.2">
      <c r="B608" s="1702"/>
      <c r="C608" s="1802"/>
      <c r="D608" s="1801"/>
      <c r="E608" s="455"/>
      <c r="F608" s="455"/>
      <c r="G608" s="455"/>
      <c r="H608" s="1802"/>
      <c r="I608" s="1801"/>
      <c r="J608" s="455"/>
      <c r="K608" s="455"/>
      <c r="L608" s="455"/>
      <c r="M608" s="1802"/>
      <c r="N608" s="1801"/>
      <c r="O608" s="455"/>
      <c r="P608" s="455"/>
      <c r="Q608" s="455"/>
      <c r="R608" s="549"/>
      <c r="S608" s="549"/>
      <c r="T608" s="549"/>
      <c r="U608" s="549"/>
      <c r="V608" s="549"/>
      <c r="W608" s="549"/>
      <c r="X608" s="549"/>
      <c r="Y608" s="549"/>
      <c r="Z608" s="549"/>
      <c r="AA608" s="549"/>
      <c r="AB608" s="549"/>
      <c r="AC608" s="549"/>
      <c r="AD608" s="549"/>
      <c r="AE608" s="549"/>
      <c r="AF608" s="549"/>
      <c r="AG608" s="549"/>
      <c r="AH608" s="549"/>
      <c r="AI608" s="549"/>
      <c r="AJ608" s="549"/>
      <c r="AK608" s="549"/>
      <c r="AL608" s="549"/>
      <c r="AM608" s="549"/>
      <c r="AN608" s="549"/>
      <c r="AO608" s="549"/>
      <c r="AP608" s="549"/>
      <c r="AQ608" s="549"/>
      <c r="AR608" s="549"/>
      <c r="AS608" s="549"/>
      <c r="AT608" s="549"/>
      <c r="AU608" s="549"/>
      <c r="AV608" s="549"/>
      <c r="AW608" s="549"/>
      <c r="AX608" s="549"/>
      <c r="AY608" s="549"/>
      <c r="BA608" s="214"/>
      <c r="BB608" s="288"/>
      <c r="BC608" s="214"/>
      <c r="BD608" s="214"/>
      <c r="BE608" s="214"/>
      <c r="BF608" s="214"/>
      <c r="BG608" s="214"/>
      <c r="BH608" s="214"/>
      <c r="BI608" s="214"/>
      <c r="BJ608" s="214"/>
      <c r="BK608" s="214"/>
      <c r="BL608" s="214"/>
      <c r="BM608" s="214"/>
      <c r="BN608" s="214"/>
      <c r="BO608" s="214"/>
      <c r="BP608" s="214"/>
      <c r="BQ608" s="214"/>
    </row>
    <row r="609" s="398" customFormat="true" ht="25.15" customHeight="true" x14ac:dyDescent="0.2">
      <c r="B609" s="1702"/>
      <c r="C609" s="1802"/>
      <c r="D609" s="1801"/>
      <c r="E609" s="455"/>
      <c r="F609" s="455"/>
      <c r="G609" s="455"/>
      <c r="H609" s="1802"/>
      <c r="I609" s="1801"/>
      <c r="J609" s="455"/>
      <c r="K609" s="455"/>
      <c r="L609" s="455"/>
      <c r="M609" s="1802"/>
      <c r="N609" s="1801"/>
      <c r="O609" s="455"/>
      <c r="P609" s="455"/>
      <c r="Q609" s="455"/>
      <c r="R609" s="549"/>
      <c r="S609" s="549"/>
      <c r="T609" s="549"/>
      <c r="U609" s="549"/>
      <c r="V609" s="549"/>
      <c r="W609" s="549"/>
      <c r="X609" s="549"/>
      <c r="Y609" s="549"/>
      <c r="Z609" s="549"/>
      <c r="AA609" s="549"/>
      <c r="AB609" s="549"/>
      <c r="AC609" s="549"/>
      <c r="AD609" s="549"/>
      <c r="AE609" s="549"/>
      <c r="AF609" s="549"/>
      <c r="AG609" s="549"/>
      <c r="AH609" s="549"/>
      <c r="AI609" s="549"/>
      <c r="AJ609" s="549"/>
      <c r="AK609" s="549"/>
      <c r="AL609" s="549"/>
      <c r="AM609" s="549"/>
      <c r="AN609" s="549"/>
      <c r="AO609" s="549"/>
      <c r="AP609" s="549"/>
      <c r="AQ609" s="549"/>
      <c r="AR609" s="549"/>
      <c r="AS609" s="549"/>
      <c r="AT609" s="549"/>
      <c r="AU609" s="549"/>
      <c r="AV609" s="549"/>
      <c r="AW609" s="549"/>
      <c r="AX609" s="549"/>
      <c r="AY609" s="549"/>
      <c r="BA609" s="214"/>
      <c r="BB609" s="288"/>
      <c r="BC609" s="214"/>
      <c r="BD609" s="214"/>
      <c r="BE609" s="214"/>
      <c r="BF609" s="214"/>
      <c r="BG609" s="214"/>
      <c r="BH609" s="214"/>
      <c r="BI609" s="214"/>
      <c r="BJ609" s="214"/>
      <c r="BK609" s="214"/>
      <c r="BL609" s="214"/>
      <c r="BM609" s="214"/>
      <c r="BN609" s="214"/>
      <c r="BO609" s="214"/>
      <c r="BP609" s="214"/>
      <c r="BQ609" s="214"/>
    </row>
    <row r="610" s="398" customFormat="true" ht="25.15" customHeight="true" x14ac:dyDescent="0.2">
      <c r="B610" s="1702"/>
      <c r="C610" s="1802"/>
      <c r="D610" s="1801"/>
      <c r="E610" s="455"/>
      <c r="F610" s="455"/>
      <c r="G610" s="455"/>
      <c r="H610" s="1802"/>
      <c r="I610" s="1801"/>
      <c r="J610" s="455"/>
      <c r="K610" s="455"/>
      <c r="L610" s="455"/>
      <c r="M610" s="1802"/>
      <c r="N610" s="1801"/>
      <c r="O610" s="455"/>
      <c r="P610" s="455"/>
      <c r="Q610" s="455"/>
      <c r="R610" s="549"/>
      <c r="S610" s="549"/>
      <c r="T610" s="549"/>
      <c r="U610" s="549"/>
      <c r="V610" s="549"/>
      <c r="W610" s="549"/>
      <c r="X610" s="549"/>
      <c r="Y610" s="549"/>
      <c r="Z610" s="549"/>
      <c r="AA610" s="549"/>
      <c r="AB610" s="549"/>
      <c r="AC610" s="549"/>
      <c r="AD610" s="549"/>
      <c r="AE610" s="549"/>
      <c r="AF610" s="549"/>
      <c r="AG610" s="549"/>
      <c r="AH610" s="549"/>
      <c r="AI610" s="549"/>
      <c r="AJ610" s="549"/>
      <c r="AK610" s="549"/>
      <c r="AL610" s="549"/>
      <c r="AM610" s="549"/>
      <c r="AN610" s="549"/>
      <c r="AO610" s="549"/>
      <c r="AP610" s="549"/>
      <c r="AQ610" s="549"/>
      <c r="AR610" s="549"/>
      <c r="AS610" s="549"/>
      <c r="AT610" s="549"/>
      <c r="AU610" s="549"/>
      <c r="AV610" s="549"/>
      <c r="AW610" s="549"/>
      <c r="AX610" s="549"/>
      <c r="AY610" s="549"/>
      <c r="BA610" s="214"/>
      <c r="BB610" s="288"/>
      <c r="BC610" s="214"/>
      <c r="BD610" s="214"/>
      <c r="BE610" s="214"/>
      <c r="BF610" s="214"/>
      <c r="BG610" s="214"/>
      <c r="BH610" s="214"/>
      <c r="BI610" s="214"/>
      <c r="BJ610" s="214"/>
      <c r="BK610" s="214"/>
      <c r="BL610" s="214"/>
      <c r="BM610" s="214"/>
      <c r="BN610" s="214"/>
      <c r="BO610" s="214"/>
      <c r="BP610" s="214"/>
      <c r="BQ610" s="214"/>
    </row>
    <row r="611" s="398" customFormat="true" ht="25.15" customHeight="true" x14ac:dyDescent="0.2">
      <c r="B611" s="1702"/>
      <c r="C611" s="1802"/>
      <c r="D611" s="1801"/>
      <c r="E611" s="455"/>
      <c r="F611" s="455"/>
      <c r="G611" s="455"/>
      <c r="H611" s="1802"/>
      <c r="I611" s="1801"/>
      <c r="J611" s="455"/>
      <c r="K611" s="455"/>
      <c r="L611" s="455"/>
      <c r="M611" s="1802"/>
      <c r="N611" s="1801"/>
      <c r="O611" s="455"/>
      <c r="P611" s="455"/>
      <c r="Q611" s="455"/>
      <c r="R611" s="549"/>
      <c r="S611" s="549"/>
      <c r="T611" s="549"/>
      <c r="U611" s="549"/>
      <c r="V611" s="549"/>
      <c r="W611" s="549"/>
      <c r="X611" s="549"/>
      <c r="Y611" s="549"/>
      <c r="Z611" s="549"/>
      <c r="AA611" s="549"/>
      <c r="AB611" s="549"/>
      <c r="AC611" s="549"/>
      <c r="AD611" s="549"/>
      <c r="AE611" s="549"/>
      <c r="AF611" s="549"/>
      <c r="AG611" s="549"/>
      <c r="AH611" s="549"/>
      <c r="AI611" s="549"/>
      <c r="AJ611" s="549"/>
      <c r="AK611" s="549"/>
      <c r="AL611" s="549"/>
      <c r="AM611" s="549"/>
      <c r="AN611" s="549"/>
      <c r="AO611" s="549"/>
      <c r="AP611" s="549"/>
      <c r="AQ611" s="549"/>
      <c r="AR611" s="549"/>
      <c r="AS611" s="549"/>
      <c r="AT611" s="549"/>
      <c r="AU611" s="549"/>
      <c r="AV611" s="549"/>
      <c r="AW611" s="549"/>
      <c r="AX611" s="549"/>
      <c r="AY611" s="549"/>
      <c r="BA611" s="214"/>
      <c r="BB611" s="288"/>
      <c r="BC611" s="214"/>
      <c r="BD611" s="214"/>
      <c r="BE611" s="214"/>
      <c r="BF611" s="214"/>
      <c r="BG611" s="214"/>
      <c r="BH611" s="214"/>
      <c r="BI611" s="214"/>
      <c r="BJ611" s="214"/>
      <c r="BK611" s="214"/>
      <c r="BL611" s="214"/>
      <c r="BM611" s="214"/>
      <c r="BN611" s="214"/>
      <c r="BO611" s="214"/>
      <c r="BP611" s="214"/>
      <c r="BQ611" s="214"/>
    </row>
    <row r="612" s="398" customFormat="true" ht="25.15" customHeight="true" x14ac:dyDescent="0.2">
      <c r="B612" s="1702"/>
      <c r="C612" s="1802"/>
      <c r="D612" s="1801"/>
      <c r="E612" s="455"/>
      <c r="F612" s="455"/>
      <c r="G612" s="455"/>
      <c r="H612" s="1802"/>
      <c r="I612" s="1801"/>
      <c r="J612" s="455"/>
      <c r="K612" s="455"/>
      <c r="L612" s="455"/>
      <c r="M612" s="1802"/>
      <c r="N612" s="1801"/>
      <c r="O612" s="455"/>
      <c r="P612" s="455"/>
      <c r="Q612" s="455"/>
      <c r="R612" s="549"/>
      <c r="S612" s="549"/>
      <c r="T612" s="549"/>
      <c r="U612" s="549"/>
      <c r="V612" s="549"/>
      <c r="W612" s="549"/>
      <c r="X612" s="549"/>
      <c r="Y612" s="549"/>
      <c r="Z612" s="549"/>
      <c r="AA612" s="549"/>
      <c r="AB612" s="549"/>
      <c r="AC612" s="549"/>
      <c r="AD612" s="549"/>
      <c r="AE612" s="549"/>
      <c r="AF612" s="549"/>
      <c r="AG612" s="549"/>
      <c r="AH612" s="549"/>
      <c r="AI612" s="549"/>
      <c r="AJ612" s="549"/>
      <c r="AK612" s="549"/>
      <c r="AL612" s="549"/>
      <c r="AM612" s="549"/>
      <c r="AN612" s="549"/>
      <c r="AO612" s="549"/>
      <c r="AP612" s="549"/>
      <c r="AQ612" s="549"/>
      <c r="AR612" s="549"/>
      <c r="AS612" s="549"/>
      <c r="AT612" s="549"/>
      <c r="AU612" s="549"/>
      <c r="AV612" s="549"/>
      <c r="AW612" s="549"/>
      <c r="AX612" s="549"/>
      <c r="AY612" s="549"/>
      <c r="BA612" s="214"/>
      <c r="BB612" s="288"/>
      <c r="BC612" s="214"/>
      <c r="BD612" s="214"/>
      <c r="BE612" s="214"/>
      <c r="BF612" s="214"/>
      <c r="BG612" s="214"/>
      <c r="BH612" s="214"/>
      <c r="BI612" s="214"/>
      <c r="BJ612" s="214"/>
      <c r="BK612" s="214"/>
      <c r="BL612" s="214"/>
      <c r="BM612" s="214"/>
      <c r="BN612" s="214"/>
      <c r="BO612" s="214"/>
      <c r="BP612" s="214"/>
      <c r="BQ612" s="214"/>
    </row>
    <row r="613" s="398" customFormat="true" ht="25.15" customHeight="true" x14ac:dyDescent="0.2">
      <c r="B613" s="1702"/>
      <c r="C613" s="1802"/>
      <c r="D613" s="1801"/>
      <c r="E613" s="455"/>
      <c r="F613" s="455"/>
      <c r="G613" s="455"/>
      <c r="H613" s="1802"/>
      <c r="I613" s="1801"/>
      <c r="J613" s="455"/>
      <c r="K613" s="455"/>
      <c r="L613" s="455"/>
      <c r="M613" s="1802"/>
      <c r="N613" s="1801"/>
      <c r="O613" s="455"/>
      <c r="P613" s="455"/>
      <c r="Q613" s="455"/>
      <c r="R613" s="549"/>
      <c r="S613" s="549"/>
      <c r="T613" s="549"/>
      <c r="U613" s="549"/>
      <c r="V613" s="549"/>
      <c r="W613" s="549"/>
      <c r="X613" s="549"/>
      <c r="Y613" s="549"/>
      <c r="Z613" s="549"/>
      <c r="AA613" s="549"/>
      <c r="AB613" s="549"/>
      <c r="AC613" s="549"/>
      <c r="AD613" s="549"/>
      <c r="AE613" s="549"/>
      <c r="AF613" s="549"/>
      <c r="AG613" s="549"/>
      <c r="AH613" s="549"/>
      <c r="AI613" s="549"/>
      <c r="AJ613" s="549"/>
      <c r="AK613" s="549"/>
      <c r="AL613" s="549"/>
      <c r="AM613" s="549"/>
      <c r="AN613" s="549"/>
      <c r="AO613" s="549"/>
      <c r="AP613" s="549"/>
      <c r="AQ613" s="549"/>
      <c r="AR613" s="549"/>
      <c r="AS613" s="549"/>
      <c r="AT613" s="549"/>
      <c r="AU613" s="549"/>
      <c r="AV613" s="549"/>
      <c r="AW613" s="549"/>
      <c r="AX613" s="549"/>
      <c r="AY613" s="549"/>
      <c r="BA613" s="214"/>
      <c r="BB613" s="288"/>
      <c r="BC613" s="214"/>
      <c r="BD613" s="214"/>
      <c r="BE613" s="214"/>
      <c r="BF613" s="214"/>
      <c r="BG613" s="214"/>
      <c r="BH613" s="214"/>
      <c r="BI613" s="214"/>
      <c r="BJ613" s="214"/>
      <c r="BK613" s="214"/>
      <c r="BL613" s="214"/>
      <c r="BM613" s="214"/>
      <c r="BN613" s="214"/>
      <c r="BO613" s="214"/>
      <c r="BP613" s="214"/>
      <c r="BQ613" s="214"/>
    </row>
    <row r="614" s="398" customFormat="true" ht="25.15" customHeight="true" x14ac:dyDescent="0.2">
      <c r="B614" s="1702"/>
      <c r="C614" s="1802"/>
      <c r="D614" s="1801"/>
      <c r="E614" s="455"/>
      <c r="F614" s="455"/>
      <c r="G614" s="455"/>
      <c r="H614" s="1802"/>
      <c r="I614" s="1801"/>
      <c r="J614" s="455"/>
      <c r="K614" s="455"/>
      <c r="L614" s="455"/>
      <c r="M614" s="1802"/>
      <c r="N614" s="1801"/>
      <c r="O614" s="455"/>
      <c r="P614" s="455"/>
      <c r="Q614" s="455"/>
      <c r="R614" s="549"/>
      <c r="S614" s="549"/>
      <c r="T614" s="549"/>
      <c r="U614" s="549"/>
      <c r="V614" s="549"/>
      <c r="W614" s="549"/>
      <c r="X614" s="549"/>
      <c r="Y614" s="549"/>
      <c r="Z614" s="549"/>
      <c r="AA614" s="549"/>
      <c r="AB614" s="549"/>
      <c r="AC614" s="549"/>
      <c r="AD614" s="549"/>
      <c r="AE614" s="549"/>
      <c r="AF614" s="549"/>
      <c r="AG614" s="549"/>
      <c r="AH614" s="549"/>
      <c r="AI614" s="549"/>
      <c r="AJ614" s="549"/>
      <c r="AK614" s="549"/>
      <c r="AL614" s="549"/>
      <c r="AM614" s="549"/>
      <c r="AN614" s="549"/>
      <c r="AO614" s="549"/>
      <c r="AP614" s="549"/>
      <c r="AQ614" s="549"/>
      <c r="AR614" s="549"/>
      <c r="AS614" s="549"/>
      <c r="AT614" s="549"/>
      <c r="AU614" s="549"/>
      <c r="AV614" s="549"/>
      <c r="AW614" s="549"/>
      <c r="AX614" s="549"/>
      <c r="AY614" s="549"/>
      <c r="BA614" s="214"/>
      <c r="BB614" s="288"/>
      <c r="BC614" s="214"/>
      <c r="BD614" s="214"/>
      <c r="BE614" s="214"/>
      <c r="BF614" s="214"/>
      <c r="BG614" s="214"/>
      <c r="BH614" s="214"/>
      <c r="BI614" s="214"/>
      <c r="BJ614" s="214"/>
      <c r="BK614" s="214"/>
      <c r="BL614" s="214"/>
      <c r="BM614" s="214"/>
      <c r="BN614" s="214"/>
      <c r="BO614" s="214"/>
      <c r="BP614" s="214"/>
      <c r="BQ614" s="214"/>
    </row>
    <row r="615" s="398" customFormat="true" ht="25.15" customHeight="true" x14ac:dyDescent="0.2">
      <c r="B615" s="1702"/>
      <c r="C615" s="1802"/>
      <c r="D615" s="1801"/>
      <c r="E615" s="455"/>
      <c r="F615" s="455"/>
      <c r="G615" s="455"/>
      <c r="H615" s="1802"/>
      <c r="I615" s="1801"/>
      <c r="J615" s="455"/>
      <c r="K615" s="455"/>
      <c r="L615" s="455"/>
      <c r="M615" s="1802"/>
      <c r="N615" s="1801"/>
      <c r="O615" s="455"/>
      <c r="P615" s="455"/>
      <c r="Q615" s="455"/>
      <c r="R615" s="549"/>
      <c r="S615" s="549"/>
      <c r="T615" s="549"/>
      <c r="U615" s="549"/>
      <c r="V615" s="549"/>
      <c r="W615" s="549"/>
      <c r="X615" s="549"/>
      <c r="Y615" s="549"/>
      <c r="Z615" s="549"/>
      <c r="AA615" s="549"/>
      <c r="AB615" s="549"/>
      <c r="AC615" s="549"/>
      <c r="AD615" s="549"/>
      <c r="AE615" s="549"/>
      <c r="AF615" s="549"/>
      <c r="AG615" s="549"/>
      <c r="AH615" s="549"/>
      <c r="AI615" s="549"/>
      <c r="AJ615" s="549"/>
      <c r="AK615" s="549"/>
      <c r="AL615" s="549"/>
      <c r="AM615" s="549"/>
      <c r="AN615" s="549"/>
      <c r="AO615" s="549"/>
      <c r="AP615" s="549"/>
      <c r="AQ615" s="549"/>
      <c r="AR615" s="549"/>
      <c r="AS615" s="549"/>
      <c r="AT615" s="549"/>
      <c r="AU615" s="549"/>
      <c r="AV615" s="549"/>
      <c r="AW615" s="549"/>
      <c r="AX615" s="549"/>
      <c r="AY615" s="549"/>
      <c r="BA615" s="214"/>
      <c r="BB615" s="288"/>
      <c r="BC615" s="214"/>
      <c r="BD615" s="214"/>
      <c r="BE615" s="214"/>
      <c r="BF615" s="214"/>
      <c r="BG615" s="214"/>
      <c r="BH615" s="214"/>
      <c r="BI615" s="214"/>
      <c r="BJ615" s="214"/>
      <c r="BK615" s="214"/>
      <c r="BL615" s="214"/>
      <c r="BM615" s="214"/>
      <c r="BN615" s="214"/>
      <c r="BO615" s="214"/>
      <c r="BP615" s="214"/>
      <c r="BQ615" s="214"/>
    </row>
    <row r="616" s="398" customFormat="true" ht="25.15" customHeight="true" x14ac:dyDescent="0.2">
      <c r="B616" s="1702"/>
      <c r="C616" s="1802"/>
      <c r="D616" s="1801"/>
      <c r="E616" s="455"/>
      <c r="F616" s="455"/>
      <c r="G616" s="455"/>
      <c r="H616" s="1802"/>
      <c r="I616" s="1801"/>
      <c r="J616" s="455"/>
      <c r="K616" s="455"/>
      <c r="L616" s="455"/>
      <c r="M616" s="1802"/>
      <c r="N616" s="1801"/>
      <c r="O616" s="455"/>
      <c r="P616" s="455"/>
      <c r="Q616" s="455"/>
      <c r="R616" s="549"/>
      <c r="S616" s="549"/>
      <c r="T616" s="549"/>
      <c r="U616" s="549"/>
      <c r="V616" s="549"/>
      <c r="W616" s="549"/>
      <c r="X616" s="549"/>
      <c r="Y616" s="549"/>
      <c r="Z616" s="549"/>
      <c r="AA616" s="549"/>
      <c r="AB616" s="549"/>
      <c r="AC616" s="549"/>
      <c r="AD616" s="549"/>
      <c r="AE616" s="549"/>
      <c r="AF616" s="549"/>
      <c r="AG616" s="549"/>
      <c r="AH616" s="549"/>
      <c r="AI616" s="549"/>
      <c r="AJ616" s="549"/>
      <c r="AK616" s="549"/>
      <c r="AL616" s="549"/>
      <c r="AM616" s="549"/>
      <c r="AN616" s="549"/>
      <c r="AO616" s="549"/>
      <c r="AP616" s="549"/>
      <c r="AQ616" s="549"/>
      <c r="AR616" s="549"/>
      <c r="AS616" s="549"/>
      <c r="AT616" s="549"/>
      <c r="AU616" s="549"/>
      <c r="AV616" s="549"/>
      <c r="AW616" s="549"/>
      <c r="AX616" s="549"/>
      <c r="AY616" s="549"/>
      <c r="BA616" s="214"/>
      <c r="BB616" s="288"/>
      <c r="BC616" s="214"/>
      <c r="BD616" s="214"/>
      <c r="BE616" s="214"/>
      <c r="BF616" s="214"/>
      <c r="BG616" s="214"/>
      <c r="BH616" s="214"/>
      <c r="BI616" s="214"/>
      <c r="BJ616" s="214"/>
      <c r="BK616" s="214"/>
      <c r="BL616" s="214"/>
      <c r="BM616" s="214"/>
      <c r="BN616" s="214"/>
      <c r="BO616" s="214"/>
      <c r="BP616" s="214"/>
      <c r="BQ616" s="214"/>
    </row>
    <row r="617" s="398" customFormat="true" ht="25.15" customHeight="true" x14ac:dyDescent="0.2">
      <c r="B617" s="1702"/>
      <c r="C617" s="1802"/>
      <c r="D617" s="1801"/>
      <c r="E617" s="455"/>
      <c r="F617" s="455"/>
      <c r="G617" s="455"/>
      <c r="H617" s="1802"/>
      <c r="I617" s="1801"/>
      <c r="J617" s="455"/>
      <c r="K617" s="455"/>
      <c r="L617" s="455"/>
      <c r="M617" s="1802"/>
      <c r="N617" s="1801"/>
      <c r="O617" s="455"/>
      <c r="P617" s="455"/>
      <c r="Q617" s="455"/>
      <c r="R617" s="549"/>
      <c r="S617" s="549"/>
      <c r="T617" s="549"/>
      <c r="U617" s="549"/>
      <c r="V617" s="549"/>
      <c r="W617" s="549"/>
      <c r="X617" s="549"/>
      <c r="Y617" s="549"/>
      <c r="Z617" s="549"/>
      <c r="AA617" s="549"/>
      <c r="AB617" s="549"/>
      <c r="AC617" s="549"/>
      <c r="AD617" s="549"/>
      <c r="AE617" s="549"/>
      <c r="AF617" s="549"/>
      <c r="AG617" s="549"/>
      <c r="AH617" s="549"/>
      <c r="AI617" s="549"/>
      <c r="AJ617" s="549"/>
      <c r="AK617" s="549"/>
      <c r="AL617" s="549"/>
      <c r="AM617" s="549"/>
      <c r="AN617" s="549"/>
      <c r="AO617" s="549"/>
      <c r="AP617" s="549"/>
      <c r="AQ617" s="549"/>
      <c r="AR617" s="549"/>
      <c r="AS617" s="549"/>
      <c r="AT617" s="549"/>
      <c r="AU617" s="549"/>
      <c r="AV617" s="549"/>
      <c r="AW617" s="549"/>
      <c r="AX617" s="549"/>
      <c r="AY617" s="549"/>
      <c r="BA617" s="214"/>
      <c r="BB617" s="288"/>
      <c r="BC617" s="214"/>
      <c r="BD617" s="214"/>
      <c r="BE617" s="214"/>
      <c r="BF617" s="214"/>
      <c r="BG617" s="214"/>
      <c r="BH617" s="214"/>
      <c r="BI617" s="214"/>
      <c r="BJ617" s="214"/>
      <c r="BK617" s="214"/>
      <c r="BL617" s="214"/>
      <c r="BM617" s="214"/>
      <c r="BN617" s="214"/>
      <c r="BO617" s="214"/>
      <c r="BP617" s="214"/>
      <c r="BQ617" s="214"/>
    </row>
    <row r="618" s="398" customFormat="true" ht="25.15" customHeight="true" x14ac:dyDescent="0.2">
      <c r="B618" s="1702"/>
      <c r="C618" s="1802"/>
      <c r="D618" s="1801"/>
      <c r="E618" s="455"/>
      <c r="F618" s="455"/>
      <c r="G618" s="455"/>
      <c r="H618" s="1802"/>
      <c r="I618" s="1801"/>
      <c r="J618" s="455"/>
      <c r="K618" s="455"/>
      <c r="L618" s="455"/>
      <c r="M618" s="1802"/>
      <c r="N618" s="1801"/>
      <c r="O618" s="455"/>
      <c r="P618" s="455"/>
      <c r="Q618" s="455"/>
      <c r="R618" s="549"/>
      <c r="S618" s="549"/>
      <c r="T618" s="549"/>
      <c r="U618" s="549"/>
      <c r="V618" s="549"/>
      <c r="W618" s="549"/>
      <c r="X618" s="549"/>
      <c r="Y618" s="549"/>
      <c r="Z618" s="549"/>
      <c r="AA618" s="549"/>
      <c r="AB618" s="549"/>
      <c r="AC618" s="549"/>
      <c r="AD618" s="549"/>
      <c r="AE618" s="549"/>
      <c r="AF618" s="549"/>
      <c r="AG618" s="549"/>
      <c r="AH618" s="549"/>
      <c r="AI618" s="549"/>
      <c r="AJ618" s="549"/>
      <c r="AK618" s="549"/>
      <c r="AL618" s="549"/>
      <c r="AM618" s="549"/>
      <c r="AN618" s="549"/>
      <c r="AO618" s="549"/>
      <c r="AP618" s="549"/>
      <c r="AQ618" s="549"/>
      <c r="AR618" s="549"/>
      <c r="AS618" s="549"/>
      <c r="AT618" s="549"/>
      <c r="AU618" s="549"/>
      <c r="AV618" s="549"/>
      <c r="AW618" s="549"/>
      <c r="AX618" s="549"/>
      <c r="AY618" s="549"/>
      <c r="BA618" s="214"/>
      <c r="BB618" s="288"/>
      <c r="BC618" s="214"/>
      <c r="BD618" s="214"/>
      <c r="BE618" s="214"/>
      <c r="BF618" s="214"/>
      <c r="BG618" s="214"/>
      <c r="BH618" s="214"/>
      <c r="BI618" s="214"/>
      <c r="BJ618" s="214"/>
      <c r="BK618" s="214"/>
      <c r="BL618" s="214"/>
      <c r="BM618" s="214"/>
      <c r="BN618" s="214"/>
      <c r="BO618" s="214"/>
      <c r="BP618" s="214"/>
      <c r="BQ618" s="214"/>
    </row>
    <row r="619" s="398" customFormat="true" ht="25.15" customHeight="true" x14ac:dyDescent="0.2">
      <c r="B619" s="1702"/>
      <c r="C619" s="1802"/>
      <c r="D619" s="1801"/>
      <c r="E619" s="455"/>
      <c r="F619" s="455"/>
      <c r="G619" s="455"/>
      <c r="H619" s="1802"/>
      <c r="I619" s="1801"/>
      <c r="J619" s="455"/>
      <c r="K619" s="455"/>
      <c r="L619" s="455"/>
      <c r="M619" s="1802"/>
      <c r="N619" s="1801"/>
      <c r="O619" s="455"/>
      <c r="P619" s="455"/>
      <c r="Q619" s="455"/>
      <c r="R619" s="549"/>
      <c r="S619" s="549"/>
      <c r="T619" s="549"/>
      <c r="U619" s="549"/>
      <c r="V619" s="549"/>
      <c r="W619" s="549"/>
      <c r="X619" s="549"/>
      <c r="Y619" s="549"/>
      <c r="Z619" s="549"/>
      <c r="AA619" s="549"/>
      <c r="AB619" s="549"/>
      <c r="AC619" s="549"/>
      <c r="AD619" s="549"/>
      <c r="AE619" s="549"/>
      <c r="AF619" s="549"/>
      <c r="AG619" s="549"/>
      <c r="AH619" s="549"/>
      <c r="AI619" s="549"/>
      <c r="AJ619" s="549"/>
      <c r="AK619" s="549"/>
      <c r="AL619" s="549"/>
      <c r="AM619" s="549"/>
      <c r="AN619" s="549"/>
      <c r="AO619" s="549"/>
      <c r="AP619" s="549"/>
      <c r="AQ619" s="549"/>
      <c r="AR619" s="549"/>
      <c r="AS619" s="549"/>
      <c r="AT619" s="549"/>
      <c r="AU619" s="549"/>
      <c r="AV619" s="549"/>
      <c r="AW619" s="549"/>
      <c r="AX619" s="549"/>
      <c r="AY619" s="549"/>
      <c r="BA619" s="214"/>
      <c r="BB619" s="288"/>
      <c r="BC619" s="214"/>
      <c r="BD619" s="214"/>
      <c r="BE619" s="214"/>
      <c r="BF619" s="214"/>
      <c r="BG619" s="214"/>
      <c r="BH619" s="214"/>
      <c r="BI619" s="214"/>
      <c r="BJ619" s="214"/>
      <c r="BK619" s="214"/>
      <c r="BL619" s="214"/>
      <c r="BM619" s="214"/>
      <c r="BN619" s="214"/>
      <c r="BO619" s="214"/>
      <c r="BP619" s="214"/>
      <c r="BQ619" s="214"/>
    </row>
    <row r="620" s="398" customFormat="true" ht="25.15" customHeight="true" x14ac:dyDescent="0.2">
      <c r="B620" s="1702"/>
      <c r="C620" s="1802"/>
      <c r="D620" s="1801"/>
      <c r="E620" s="455"/>
      <c r="F620" s="455"/>
      <c r="G620" s="455"/>
      <c r="H620" s="1802"/>
      <c r="I620" s="1801"/>
      <c r="J620" s="455"/>
      <c r="K620" s="455"/>
      <c r="L620" s="455"/>
      <c r="M620" s="1802"/>
      <c r="N620" s="1801"/>
      <c r="O620" s="455"/>
      <c r="P620" s="455"/>
      <c r="Q620" s="455"/>
      <c r="R620" s="549"/>
      <c r="S620" s="549"/>
      <c r="T620" s="549"/>
      <c r="U620" s="549"/>
      <c r="V620" s="549"/>
      <c r="W620" s="549"/>
      <c r="X620" s="549"/>
      <c r="Y620" s="549"/>
      <c r="Z620" s="549"/>
      <c r="AA620" s="549"/>
      <c r="AB620" s="549"/>
      <c r="AC620" s="549"/>
      <c r="AD620" s="549"/>
      <c r="AE620" s="549"/>
      <c r="AF620" s="549"/>
      <c r="AG620" s="549"/>
      <c r="AH620" s="549"/>
      <c r="AI620" s="549"/>
      <c r="AJ620" s="549"/>
      <c r="AK620" s="549"/>
      <c r="AL620" s="549"/>
      <c r="AM620" s="549"/>
      <c r="AN620" s="549"/>
      <c r="AO620" s="549"/>
      <c r="AP620" s="549"/>
      <c r="AQ620" s="549"/>
      <c r="AR620" s="549"/>
      <c r="AS620" s="549"/>
      <c r="AT620" s="549"/>
      <c r="AU620" s="549"/>
      <c r="AV620" s="549"/>
      <c r="AW620" s="549"/>
      <c r="AX620" s="549"/>
      <c r="AY620" s="549"/>
      <c r="BA620" s="214"/>
      <c r="BB620" s="288"/>
      <c r="BC620" s="214"/>
      <c r="BD620" s="214"/>
      <c r="BE620" s="214"/>
      <c r="BF620" s="214"/>
      <c r="BG620" s="214"/>
      <c r="BH620" s="214"/>
      <c r="BI620" s="214"/>
      <c r="BJ620" s="214"/>
      <c r="BK620" s="214"/>
      <c r="BL620" s="214"/>
      <c r="BM620" s="214"/>
      <c r="BN620" s="214"/>
      <c r="BO620" s="214"/>
      <c r="BP620" s="214"/>
      <c r="BQ620" s="214"/>
    </row>
    <row r="621" s="398" customFormat="true" ht="25.15" customHeight="true" x14ac:dyDescent="0.2">
      <c r="B621" s="1702"/>
      <c r="C621" s="1802"/>
      <c r="D621" s="1801"/>
      <c r="E621" s="455"/>
      <c r="F621" s="455"/>
      <c r="G621" s="455"/>
      <c r="H621" s="1802"/>
      <c r="I621" s="1801"/>
      <c r="J621" s="455"/>
      <c r="K621" s="455"/>
      <c r="L621" s="455"/>
      <c r="M621" s="1802"/>
      <c r="N621" s="1801"/>
      <c r="O621" s="455"/>
      <c r="P621" s="455"/>
      <c r="Q621" s="455"/>
      <c r="R621" s="549"/>
      <c r="S621" s="549"/>
      <c r="T621" s="549"/>
      <c r="U621" s="549"/>
      <c r="V621" s="549"/>
      <c r="W621" s="549"/>
      <c r="X621" s="549"/>
      <c r="Y621" s="549"/>
      <c r="Z621" s="549"/>
      <c r="AA621" s="549"/>
      <c r="AB621" s="549"/>
      <c r="AC621" s="549"/>
      <c r="AD621" s="549"/>
      <c r="AE621" s="549"/>
      <c r="AF621" s="549"/>
      <c r="AG621" s="549"/>
      <c r="AH621" s="549"/>
      <c r="AI621" s="549"/>
      <c r="AJ621" s="549"/>
      <c r="AK621" s="549"/>
      <c r="AL621" s="549"/>
      <c r="AM621" s="549"/>
      <c r="AN621" s="549"/>
      <c r="AO621" s="549"/>
      <c r="AP621" s="549"/>
      <c r="AQ621" s="549"/>
      <c r="AR621" s="549"/>
      <c r="AS621" s="549"/>
      <c r="AT621" s="549"/>
      <c r="AU621" s="549"/>
      <c r="AV621" s="549"/>
      <c r="AW621" s="549"/>
      <c r="AX621" s="549"/>
      <c r="AY621" s="549"/>
      <c r="BA621" s="214"/>
      <c r="BB621" s="288"/>
      <c r="BC621" s="214"/>
      <c r="BD621" s="214"/>
      <c r="BE621" s="214"/>
      <c r="BF621" s="214"/>
      <c r="BG621" s="214"/>
      <c r="BH621" s="214"/>
      <c r="BI621" s="214"/>
      <c r="BJ621" s="214"/>
      <c r="BK621" s="214"/>
      <c r="BL621" s="214"/>
      <c r="BM621" s="214"/>
      <c r="BN621" s="214"/>
      <c r="BO621" s="214"/>
      <c r="BP621" s="214"/>
      <c r="BQ621" s="214"/>
    </row>
    <row r="622" s="398" customFormat="true" ht="25.15" customHeight="true" x14ac:dyDescent="0.2">
      <c r="B622" s="1702"/>
      <c r="C622" s="1802"/>
      <c r="D622" s="1801"/>
      <c r="E622" s="455"/>
      <c r="F622" s="455"/>
      <c r="G622" s="455"/>
      <c r="H622" s="1802"/>
      <c r="I622" s="1801"/>
      <c r="J622" s="455"/>
      <c r="K622" s="455"/>
      <c r="L622" s="455"/>
      <c r="M622" s="1802"/>
      <c r="N622" s="1801"/>
      <c r="O622" s="455"/>
      <c r="P622" s="455"/>
      <c r="Q622" s="455"/>
      <c r="R622" s="549"/>
      <c r="S622" s="549"/>
      <c r="T622" s="549"/>
      <c r="U622" s="549"/>
      <c r="V622" s="549"/>
      <c r="W622" s="549"/>
      <c r="X622" s="549"/>
      <c r="Y622" s="549"/>
      <c r="Z622" s="549"/>
      <c r="AA622" s="549"/>
      <c r="AB622" s="549"/>
      <c r="AC622" s="549"/>
      <c r="AD622" s="549"/>
      <c r="AE622" s="549"/>
      <c r="AF622" s="549"/>
      <c r="AG622" s="549"/>
      <c r="AH622" s="549"/>
      <c r="AI622" s="549"/>
      <c r="AJ622" s="549"/>
      <c r="AK622" s="549"/>
      <c r="AL622" s="549"/>
      <c r="AM622" s="549"/>
      <c r="AN622" s="549"/>
      <c r="AO622" s="549"/>
      <c r="AP622" s="549"/>
      <c r="AQ622" s="549"/>
      <c r="AR622" s="549"/>
      <c r="AS622" s="549"/>
      <c r="AT622" s="549"/>
      <c r="AU622" s="549"/>
      <c r="AV622" s="549"/>
      <c r="AW622" s="549"/>
      <c r="AX622" s="549"/>
      <c r="AY622" s="549"/>
      <c r="BA622" s="214"/>
      <c r="BB622" s="288"/>
      <c r="BC622" s="214"/>
      <c r="BD622" s="214"/>
      <c r="BE622" s="214"/>
      <c r="BF622" s="214"/>
      <c r="BG622" s="214"/>
      <c r="BH622" s="214"/>
      <c r="BI622" s="214"/>
      <c r="BJ622" s="214"/>
      <c r="BK622" s="214"/>
      <c r="BL622" s="214"/>
      <c r="BM622" s="214"/>
      <c r="BN622" s="214"/>
      <c r="BO622" s="214"/>
      <c r="BP622" s="214"/>
      <c r="BQ622" s="214"/>
    </row>
    <row r="623" s="398" customFormat="true" ht="25.15" customHeight="true" x14ac:dyDescent="0.2">
      <c r="B623" s="1702"/>
      <c r="C623" s="1802"/>
      <c r="D623" s="1801"/>
      <c r="E623" s="455"/>
      <c r="F623" s="455"/>
      <c r="G623" s="455"/>
      <c r="H623" s="1802"/>
      <c r="I623" s="1801"/>
      <c r="J623" s="455"/>
      <c r="K623" s="455"/>
      <c r="L623" s="455"/>
      <c r="M623" s="1802"/>
      <c r="N623" s="1801"/>
      <c r="O623" s="455"/>
      <c r="P623" s="455"/>
      <c r="Q623" s="455"/>
      <c r="R623" s="549"/>
      <c r="S623" s="549"/>
      <c r="T623" s="549"/>
      <c r="U623" s="549"/>
      <c r="V623" s="549"/>
      <c r="W623" s="549"/>
      <c r="X623" s="549"/>
      <c r="Y623" s="549"/>
      <c r="Z623" s="549"/>
      <c r="AA623" s="549"/>
      <c r="AB623" s="549"/>
      <c r="AC623" s="549"/>
      <c r="AD623" s="549"/>
      <c r="AE623" s="549"/>
      <c r="AF623" s="549"/>
      <c r="AG623" s="549"/>
      <c r="AH623" s="549"/>
      <c r="AI623" s="549"/>
      <c r="AJ623" s="549"/>
      <c r="AK623" s="549"/>
      <c r="AL623" s="549"/>
      <c r="AM623" s="549"/>
      <c r="AN623" s="549"/>
      <c r="AO623" s="549"/>
      <c r="AP623" s="549"/>
      <c r="AQ623" s="549"/>
      <c r="AR623" s="549"/>
      <c r="AS623" s="549"/>
      <c r="AT623" s="549"/>
      <c r="AU623" s="549"/>
      <c r="AV623" s="549"/>
      <c r="AW623" s="549"/>
      <c r="AX623" s="549"/>
      <c r="AY623" s="549"/>
      <c r="BA623" s="214"/>
      <c r="BB623" s="288"/>
      <c r="BC623" s="214"/>
      <c r="BD623" s="214"/>
      <c r="BE623" s="214"/>
      <c r="BF623" s="214"/>
      <c r="BG623" s="214"/>
      <c r="BH623" s="214"/>
      <c r="BI623" s="214"/>
      <c r="BJ623" s="214"/>
      <c r="BK623" s="214"/>
      <c r="BL623" s="214"/>
      <c r="BM623" s="214"/>
      <c r="BN623" s="214"/>
      <c r="BO623" s="214"/>
      <c r="BP623" s="214"/>
      <c r="BQ623" s="214"/>
    </row>
    <row r="624" s="398" customFormat="true" ht="25.15" customHeight="true" x14ac:dyDescent="0.2">
      <c r="B624" s="1702"/>
      <c r="C624" s="1802"/>
      <c r="D624" s="1801"/>
      <c r="E624" s="455"/>
      <c r="F624" s="455"/>
      <c r="G624" s="455"/>
      <c r="H624" s="1802"/>
      <c r="I624" s="1801"/>
      <c r="J624" s="455"/>
      <c r="K624" s="455"/>
      <c r="L624" s="455"/>
      <c r="M624" s="1802"/>
      <c r="N624" s="1801"/>
      <c r="O624" s="455"/>
      <c r="P624" s="455"/>
      <c r="Q624" s="455"/>
      <c r="R624" s="549"/>
      <c r="S624" s="549"/>
      <c r="T624" s="549"/>
      <c r="U624" s="549"/>
      <c r="V624" s="549"/>
      <c r="W624" s="549"/>
      <c r="X624" s="549"/>
      <c r="Y624" s="549"/>
      <c r="Z624" s="549"/>
      <c r="AA624" s="549"/>
      <c r="AB624" s="549"/>
      <c r="AC624" s="549"/>
      <c r="AD624" s="549"/>
      <c r="AE624" s="549"/>
      <c r="AF624" s="549"/>
      <c r="AG624" s="549"/>
      <c r="AH624" s="549"/>
      <c r="AI624" s="549"/>
      <c r="AJ624" s="549"/>
      <c r="AK624" s="549"/>
      <c r="AL624" s="549"/>
      <c r="AM624" s="549"/>
      <c r="AN624" s="549"/>
      <c r="AO624" s="549"/>
      <c r="AP624" s="549"/>
      <c r="AQ624" s="549"/>
      <c r="AR624" s="549"/>
      <c r="AS624" s="549"/>
      <c r="AT624" s="549"/>
      <c r="AU624" s="549"/>
      <c r="AV624" s="549"/>
      <c r="AW624" s="549"/>
      <c r="AX624" s="549"/>
      <c r="AY624" s="549"/>
      <c r="BA624" s="214"/>
      <c r="BB624" s="288"/>
      <c r="BC624" s="214"/>
      <c r="BD624" s="214"/>
      <c r="BE624" s="214"/>
      <c r="BF624" s="214"/>
      <c r="BG624" s="214"/>
      <c r="BH624" s="214"/>
      <c r="BI624" s="214"/>
      <c r="BJ624" s="214"/>
      <c r="BK624" s="214"/>
      <c r="BL624" s="214"/>
      <c r="BM624" s="214"/>
      <c r="BN624" s="214"/>
      <c r="BO624" s="214"/>
      <c r="BP624" s="214"/>
      <c r="BQ624" s="214"/>
    </row>
    <row r="625" s="398" customFormat="true" ht="25.15" customHeight="true" x14ac:dyDescent="0.2">
      <c r="B625" s="1702"/>
      <c r="C625" s="1802"/>
      <c r="D625" s="1801"/>
      <c r="E625" s="455"/>
      <c r="F625" s="455"/>
      <c r="G625" s="455"/>
      <c r="H625" s="1802"/>
      <c r="I625" s="1801"/>
      <c r="J625" s="455"/>
      <c r="K625" s="455"/>
      <c r="L625" s="455"/>
      <c r="M625" s="1802"/>
      <c r="N625" s="1801"/>
      <c r="O625" s="455"/>
      <c r="P625" s="455"/>
      <c r="Q625" s="455"/>
      <c r="R625" s="549"/>
      <c r="S625" s="549"/>
      <c r="T625" s="549"/>
      <c r="U625" s="549"/>
      <c r="V625" s="549"/>
      <c r="W625" s="549"/>
      <c r="X625" s="549"/>
      <c r="Y625" s="549"/>
      <c r="Z625" s="549"/>
      <c r="AA625" s="549"/>
      <c r="AB625" s="549"/>
      <c r="AC625" s="549"/>
      <c r="AD625" s="549"/>
      <c r="AE625" s="549"/>
      <c r="AF625" s="549"/>
      <c r="AG625" s="549"/>
      <c r="AH625" s="549"/>
      <c r="AI625" s="549"/>
      <c r="AJ625" s="549"/>
      <c r="AK625" s="549"/>
      <c r="AL625" s="549"/>
      <c r="AM625" s="549"/>
      <c r="AN625" s="549"/>
      <c r="AO625" s="549"/>
      <c r="AP625" s="549"/>
      <c r="AQ625" s="549"/>
      <c r="AR625" s="549"/>
      <c r="AS625" s="549"/>
      <c r="AT625" s="549"/>
      <c r="AU625" s="549"/>
      <c r="AV625" s="549"/>
      <c r="AW625" s="549"/>
      <c r="AX625" s="549"/>
      <c r="AY625" s="549"/>
      <c r="BA625" s="214"/>
      <c r="BB625" s="288"/>
      <c r="BC625" s="214"/>
      <c r="BD625" s="214"/>
      <c r="BE625" s="214"/>
      <c r="BF625" s="214"/>
      <c r="BG625" s="214"/>
      <c r="BH625" s="214"/>
      <c r="BI625" s="214"/>
      <c r="BJ625" s="214"/>
      <c r="BK625" s="214"/>
      <c r="BL625" s="214"/>
      <c r="BM625" s="214"/>
      <c r="BN625" s="214"/>
      <c r="BO625" s="214"/>
      <c r="BP625" s="214"/>
      <c r="BQ625" s="214"/>
    </row>
    <row r="626" s="398" customFormat="true" ht="25.15" customHeight="true" x14ac:dyDescent="0.2">
      <c r="B626" s="1702"/>
      <c r="C626" s="1802"/>
      <c r="D626" s="1801"/>
      <c r="E626" s="455"/>
      <c r="F626" s="455"/>
      <c r="G626" s="455"/>
      <c r="H626" s="1802"/>
      <c r="I626" s="1801"/>
      <c r="J626" s="455"/>
      <c r="K626" s="455"/>
      <c r="L626" s="455"/>
      <c r="M626" s="1802"/>
      <c r="N626" s="1801"/>
      <c r="O626" s="455"/>
      <c r="P626" s="455"/>
      <c r="Q626" s="455"/>
      <c r="R626" s="549"/>
      <c r="S626" s="549"/>
      <c r="T626" s="549"/>
      <c r="U626" s="549"/>
      <c r="V626" s="549"/>
      <c r="W626" s="549"/>
      <c r="X626" s="549"/>
      <c r="Y626" s="549"/>
      <c r="Z626" s="549"/>
      <c r="AA626" s="549"/>
      <c r="AB626" s="549"/>
      <c r="AC626" s="549"/>
      <c r="AD626" s="549"/>
      <c r="AE626" s="549"/>
      <c r="AF626" s="549"/>
      <c r="AG626" s="549"/>
      <c r="AH626" s="549"/>
      <c r="AI626" s="549"/>
      <c r="AJ626" s="549"/>
      <c r="AK626" s="549"/>
      <c r="AL626" s="549"/>
      <c r="AM626" s="549"/>
      <c r="AN626" s="549"/>
      <c r="AO626" s="549"/>
      <c r="AP626" s="549"/>
      <c r="AQ626" s="549"/>
      <c r="AR626" s="549"/>
      <c r="AS626" s="549"/>
      <c r="AT626" s="549"/>
      <c r="AU626" s="549"/>
      <c r="AV626" s="549"/>
      <c r="AW626" s="549"/>
      <c r="AX626" s="549"/>
      <c r="AY626" s="549"/>
      <c r="BA626" s="214"/>
      <c r="BB626" s="288"/>
      <c r="BC626" s="214"/>
      <c r="BD626" s="214"/>
      <c r="BE626" s="214"/>
      <c r="BF626" s="214"/>
      <c r="BG626" s="214"/>
      <c r="BH626" s="214"/>
      <c r="BI626" s="214"/>
      <c r="BJ626" s="214"/>
      <c r="BK626" s="214"/>
      <c r="BL626" s="214"/>
      <c r="BM626" s="214"/>
      <c r="BN626" s="214"/>
      <c r="BO626" s="214"/>
      <c r="BP626" s="214"/>
      <c r="BQ626" s="214"/>
    </row>
    <row r="627" s="398" customFormat="true" ht="25.15" customHeight="true" x14ac:dyDescent="0.2">
      <c r="B627" s="1702"/>
      <c r="C627" s="1802"/>
      <c r="D627" s="1801"/>
      <c r="E627" s="455"/>
      <c r="F627" s="455"/>
      <c r="G627" s="455"/>
      <c r="H627" s="1802"/>
      <c r="I627" s="1801"/>
      <c r="J627" s="455"/>
      <c r="K627" s="455"/>
      <c r="L627" s="455"/>
      <c r="M627" s="1802"/>
      <c r="N627" s="1801"/>
      <c r="O627" s="455"/>
      <c r="P627" s="455"/>
      <c r="Q627" s="455"/>
      <c r="R627" s="549"/>
      <c r="S627" s="549"/>
      <c r="T627" s="549"/>
      <c r="U627" s="549"/>
      <c r="V627" s="549"/>
      <c r="W627" s="549"/>
      <c r="X627" s="549"/>
      <c r="Y627" s="549"/>
      <c r="Z627" s="549"/>
      <c r="AA627" s="549"/>
      <c r="AB627" s="549"/>
      <c r="AC627" s="549"/>
      <c r="AD627" s="549"/>
      <c r="AE627" s="549"/>
      <c r="AF627" s="549"/>
      <c r="AG627" s="549"/>
      <c r="AH627" s="549"/>
      <c r="AI627" s="549"/>
      <c r="AJ627" s="549"/>
      <c r="AK627" s="549"/>
      <c r="AL627" s="549"/>
      <c r="AM627" s="549"/>
      <c r="AN627" s="549"/>
      <c r="AO627" s="549"/>
      <c r="AP627" s="549"/>
      <c r="AQ627" s="549"/>
      <c r="AR627" s="549"/>
      <c r="AS627" s="549"/>
      <c r="AT627" s="549"/>
      <c r="AU627" s="549"/>
      <c r="AV627" s="549"/>
      <c r="AW627" s="549"/>
      <c r="AX627" s="549"/>
      <c r="AY627" s="549"/>
      <c r="BA627" s="214"/>
      <c r="BB627" s="288"/>
      <c r="BC627" s="214"/>
      <c r="BD627" s="214"/>
      <c r="BE627" s="214"/>
      <c r="BF627" s="214"/>
      <c r="BG627" s="214"/>
      <c r="BH627" s="214"/>
      <c r="BI627" s="214"/>
      <c r="BJ627" s="214"/>
      <c r="BK627" s="214"/>
      <c r="BL627" s="214"/>
      <c r="BM627" s="214"/>
      <c r="BN627" s="214"/>
      <c r="BO627" s="214"/>
      <c r="BP627" s="214"/>
      <c r="BQ627" s="214"/>
    </row>
    <row r="628" s="398" customFormat="true" ht="25.15" customHeight="true" x14ac:dyDescent="0.2">
      <c r="B628" s="1702"/>
      <c r="C628" s="1802"/>
      <c r="D628" s="1801"/>
      <c r="E628" s="455"/>
      <c r="F628" s="455"/>
      <c r="G628" s="455"/>
      <c r="H628" s="1802"/>
      <c r="I628" s="1801"/>
      <c r="J628" s="455"/>
      <c r="K628" s="455"/>
      <c r="L628" s="455"/>
      <c r="M628" s="1802"/>
      <c r="N628" s="1801"/>
      <c r="O628" s="455"/>
      <c r="P628" s="455"/>
      <c r="Q628" s="455"/>
      <c r="R628" s="549"/>
      <c r="S628" s="549"/>
      <c r="T628" s="549"/>
      <c r="U628" s="549"/>
      <c r="V628" s="549"/>
      <c r="W628" s="549"/>
      <c r="X628" s="549"/>
      <c r="Y628" s="549"/>
      <c r="Z628" s="549"/>
      <c r="AA628" s="549"/>
      <c r="AB628" s="549"/>
      <c r="AC628" s="549"/>
      <c r="AD628" s="549"/>
      <c r="AE628" s="549"/>
      <c r="AF628" s="549"/>
      <c r="AG628" s="549"/>
      <c r="AH628" s="549"/>
      <c r="AI628" s="549"/>
      <c r="AJ628" s="549"/>
      <c r="AK628" s="549"/>
      <c r="AL628" s="549"/>
      <c r="AM628" s="549"/>
      <c r="AN628" s="549"/>
      <c r="AO628" s="549"/>
      <c r="AP628" s="549"/>
      <c r="AQ628" s="549"/>
      <c r="AR628" s="549"/>
      <c r="AS628" s="549"/>
      <c r="AT628" s="549"/>
      <c r="AU628" s="549"/>
      <c r="AV628" s="549"/>
      <c r="AW628" s="549"/>
      <c r="AX628" s="549"/>
      <c r="AY628" s="549"/>
      <c r="BA628" s="214"/>
      <c r="BB628" s="288"/>
      <c r="BC628" s="214"/>
      <c r="BD628" s="214"/>
      <c r="BE628" s="214"/>
      <c r="BF628" s="214"/>
      <c r="BG628" s="214"/>
      <c r="BH628" s="214"/>
      <c r="BI628" s="214"/>
      <c r="BJ628" s="214"/>
      <c r="BK628" s="214"/>
      <c r="BL628" s="214"/>
      <c r="BM628" s="214"/>
      <c r="BN628" s="214"/>
      <c r="BO628" s="214"/>
      <c r="BP628" s="214"/>
      <c r="BQ628" s="214"/>
    </row>
    <row r="629" s="398" customFormat="true" ht="25.15" customHeight="true" x14ac:dyDescent="0.2">
      <c r="B629" s="1702"/>
      <c r="C629" s="1802"/>
      <c r="D629" s="1801"/>
      <c r="E629" s="455"/>
      <c r="F629" s="455"/>
      <c r="G629" s="455"/>
      <c r="H629" s="1802"/>
      <c r="I629" s="1801"/>
      <c r="J629" s="455"/>
      <c r="K629" s="455"/>
      <c r="L629" s="455"/>
      <c r="M629" s="1802"/>
      <c r="N629" s="1801"/>
      <c r="O629" s="455"/>
      <c r="P629" s="455"/>
      <c r="Q629" s="455"/>
      <c r="R629" s="549"/>
      <c r="S629" s="549"/>
      <c r="T629" s="549"/>
      <c r="U629" s="549"/>
      <c r="V629" s="549"/>
      <c r="W629" s="549"/>
      <c r="X629" s="549"/>
      <c r="Y629" s="549"/>
      <c r="Z629" s="549"/>
      <c r="AA629" s="549"/>
      <c r="AB629" s="549"/>
      <c r="AC629" s="549"/>
      <c r="AD629" s="549"/>
      <c r="AE629" s="549"/>
      <c r="AF629" s="549"/>
      <c r="AG629" s="549"/>
      <c r="AH629" s="549"/>
      <c r="AI629" s="549"/>
      <c r="AJ629" s="549"/>
      <c r="AK629" s="549"/>
      <c r="AL629" s="549"/>
      <c r="AM629" s="549"/>
      <c r="AN629" s="549"/>
      <c r="AO629" s="549"/>
      <c r="AP629" s="549"/>
      <c r="AQ629" s="549"/>
      <c r="AR629" s="549"/>
      <c r="AS629" s="549"/>
      <c r="AT629" s="549"/>
      <c r="AU629" s="549"/>
      <c r="AV629" s="549"/>
      <c r="AW629" s="549"/>
      <c r="AX629" s="549"/>
      <c r="AY629" s="549"/>
      <c r="BA629" s="214"/>
      <c r="BB629" s="288"/>
      <c r="BC629" s="214"/>
      <c r="BD629" s="214"/>
      <c r="BE629" s="214"/>
      <c r="BF629" s="214"/>
      <c r="BG629" s="214"/>
      <c r="BH629" s="214"/>
      <c r="BI629" s="214"/>
      <c r="BJ629" s="214"/>
      <c r="BK629" s="214"/>
      <c r="BL629" s="214"/>
      <c r="BM629" s="214"/>
      <c r="BN629" s="214"/>
      <c r="BO629" s="214"/>
      <c r="BP629" s="214"/>
      <c r="BQ629" s="214"/>
    </row>
    <row r="630" s="398" customFormat="true" ht="25.15" customHeight="true" x14ac:dyDescent="0.2">
      <c r="B630" s="1702"/>
      <c r="C630" s="1802"/>
      <c r="D630" s="1801"/>
      <c r="E630" s="455"/>
      <c r="F630" s="455"/>
      <c r="G630" s="455"/>
      <c r="H630" s="1802"/>
      <c r="I630" s="1801"/>
      <c r="J630" s="455"/>
      <c r="K630" s="455"/>
      <c r="L630" s="455"/>
      <c r="M630" s="1802"/>
      <c r="N630" s="1801"/>
      <c r="O630" s="455"/>
      <c r="P630" s="455"/>
      <c r="Q630" s="455"/>
      <c r="R630" s="549"/>
      <c r="S630" s="549"/>
      <c r="T630" s="549"/>
      <c r="U630" s="549"/>
      <c r="V630" s="549"/>
      <c r="W630" s="549"/>
      <c r="X630" s="549"/>
      <c r="Y630" s="549"/>
      <c r="Z630" s="549"/>
      <c r="AA630" s="549"/>
      <c r="AB630" s="549"/>
      <c r="AC630" s="549"/>
      <c r="AD630" s="549"/>
      <c r="AE630" s="549"/>
      <c r="AF630" s="549"/>
      <c r="AG630" s="549"/>
      <c r="AH630" s="549"/>
      <c r="AI630" s="549"/>
      <c r="AJ630" s="549"/>
      <c r="AK630" s="549"/>
      <c r="AL630" s="549"/>
      <c r="AM630" s="549"/>
      <c r="AN630" s="549"/>
      <c r="AO630" s="549"/>
      <c r="AP630" s="549"/>
      <c r="AQ630" s="549"/>
      <c r="AR630" s="549"/>
      <c r="AS630" s="549"/>
      <c r="AT630" s="549"/>
      <c r="AU630" s="549"/>
      <c r="AV630" s="549"/>
      <c r="AW630" s="549"/>
      <c r="AX630" s="549"/>
      <c r="AY630" s="549"/>
      <c r="BA630" s="214"/>
      <c r="BB630" s="288"/>
      <c r="BC630" s="214"/>
      <c r="BD630" s="214"/>
      <c r="BE630" s="214"/>
      <c r="BF630" s="214"/>
      <c r="BG630" s="214"/>
      <c r="BH630" s="214"/>
      <c r="BI630" s="214"/>
      <c r="BJ630" s="214"/>
      <c r="BK630" s="214"/>
      <c r="BL630" s="214"/>
      <c r="BM630" s="214"/>
      <c r="BN630" s="214"/>
      <c r="BO630" s="214"/>
      <c r="BP630" s="214"/>
      <c r="BQ630" s="214"/>
    </row>
    <row r="631" s="398" customFormat="true" ht="25.15" customHeight="true" x14ac:dyDescent="0.2">
      <c r="B631" s="1702"/>
      <c r="C631" s="1802"/>
      <c r="D631" s="1801"/>
      <c r="E631" s="455"/>
      <c r="F631" s="455"/>
      <c r="G631" s="455"/>
      <c r="H631" s="1802"/>
      <c r="I631" s="1801"/>
      <c r="J631" s="455"/>
      <c r="K631" s="455"/>
      <c r="L631" s="455"/>
      <c r="M631" s="1802"/>
      <c r="N631" s="1801"/>
      <c r="O631" s="455"/>
      <c r="P631" s="455"/>
      <c r="Q631" s="455"/>
      <c r="R631" s="549"/>
      <c r="S631" s="549"/>
      <c r="T631" s="549"/>
      <c r="U631" s="549"/>
      <c r="V631" s="549"/>
      <c r="W631" s="549"/>
      <c r="X631" s="549"/>
      <c r="Y631" s="549"/>
      <c r="Z631" s="549"/>
      <c r="AA631" s="549"/>
      <c r="AB631" s="549"/>
      <c r="AC631" s="549"/>
      <c r="AD631" s="549"/>
      <c r="AE631" s="549"/>
      <c r="AF631" s="549"/>
      <c r="AG631" s="549"/>
      <c r="AH631" s="549"/>
      <c r="AI631" s="549"/>
      <c r="AJ631" s="549"/>
      <c r="AK631" s="549"/>
      <c r="AL631" s="549"/>
      <c r="AM631" s="549"/>
      <c r="AN631" s="549"/>
      <c r="AO631" s="549"/>
      <c r="AP631" s="549"/>
      <c r="AQ631" s="549"/>
      <c r="AR631" s="549"/>
      <c r="AS631" s="549"/>
      <c r="AT631" s="549"/>
      <c r="AU631" s="549"/>
      <c r="AV631" s="549"/>
      <c r="AW631" s="549"/>
      <c r="AX631" s="549"/>
      <c r="AY631" s="549"/>
      <c r="BA631" s="214"/>
      <c r="BB631" s="288"/>
      <c r="BC631" s="214"/>
      <c r="BD631" s="214"/>
      <c r="BE631" s="214"/>
      <c r="BF631" s="214"/>
      <c r="BG631" s="214"/>
      <c r="BH631" s="214"/>
      <c r="BI631" s="214"/>
      <c r="BJ631" s="214"/>
      <c r="BK631" s="214"/>
      <c r="BL631" s="214"/>
      <c r="BM631" s="214"/>
      <c r="BN631" s="214"/>
      <c r="BO631" s="214"/>
      <c r="BP631" s="214"/>
      <c r="BQ631" s="214"/>
    </row>
    <row r="632" s="398" customFormat="true" ht="25.15" customHeight="true" x14ac:dyDescent="0.2">
      <c r="B632" s="1702"/>
      <c r="C632" s="1802"/>
      <c r="D632" s="1801"/>
      <c r="E632" s="455"/>
      <c r="F632" s="455"/>
      <c r="G632" s="455"/>
      <c r="H632" s="1802"/>
      <c r="I632" s="1801"/>
      <c r="J632" s="455"/>
      <c r="K632" s="455"/>
      <c r="L632" s="455"/>
      <c r="M632" s="1802"/>
      <c r="N632" s="1801"/>
      <c r="O632" s="455"/>
      <c r="P632" s="455"/>
      <c r="Q632" s="455"/>
      <c r="R632" s="549"/>
      <c r="S632" s="549"/>
      <c r="T632" s="549"/>
      <c r="U632" s="549"/>
      <c r="V632" s="549"/>
      <c r="W632" s="549"/>
      <c r="X632" s="549"/>
      <c r="Y632" s="549"/>
      <c r="Z632" s="549"/>
      <c r="AA632" s="549"/>
      <c r="AB632" s="549"/>
      <c r="AC632" s="549"/>
      <c r="AD632" s="549"/>
      <c r="AE632" s="549"/>
      <c r="AF632" s="549"/>
      <c r="AG632" s="549"/>
      <c r="AH632" s="549"/>
      <c r="AI632" s="549"/>
      <c r="AJ632" s="549"/>
      <c r="AK632" s="549"/>
      <c r="AL632" s="549"/>
      <c r="AM632" s="549"/>
      <c r="AN632" s="549"/>
      <c r="AO632" s="549"/>
      <c r="AP632" s="549"/>
      <c r="AQ632" s="549"/>
      <c r="AR632" s="549"/>
      <c r="AS632" s="549"/>
      <c r="AT632" s="549"/>
      <c r="AU632" s="549"/>
      <c r="AV632" s="549"/>
      <c r="AW632" s="549"/>
      <c r="AX632" s="549"/>
      <c r="AY632" s="549"/>
      <c r="BA632" s="214"/>
      <c r="BB632" s="288"/>
      <c r="BC632" s="214"/>
      <c r="BD632" s="214"/>
      <c r="BE632" s="214"/>
      <c r="BF632" s="214"/>
      <c r="BG632" s="214"/>
      <c r="BH632" s="214"/>
      <c r="BI632" s="214"/>
      <c r="BJ632" s="214"/>
      <c r="BK632" s="214"/>
      <c r="BL632" s="214"/>
      <c r="BM632" s="214"/>
      <c r="BN632" s="214"/>
      <c r="BO632" s="214"/>
      <c r="BP632" s="214"/>
      <c r="BQ632" s="214"/>
    </row>
    <row r="633" s="398" customFormat="true" ht="25.15" customHeight="true" x14ac:dyDescent="0.2">
      <c r="B633" s="1702"/>
      <c r="C633" s="1802"/>
      <c r="D633" s="1801"/>
      <c r="E633" s="455"/>
      <c r="F633" s="455"/>
      <c r="G633" s="455"/>
      <c r="H633" s="1802"/>
      <c r="I633" s="1801"/>
      <c r="J633" s="455"/>
      <c r="K633" s="455"/>
      <c r="L633" s="455"/>
      <c r="M633" s="1802"/>
      <c r="N633" s="1801"/>
      <c r="O633" s="455"/>
      <c r="P633" s="455"/>
      <c r="Q633" s="455"/>
      <c r="R633" s="549"/>
      <c r="S633" s="549"/>
      <c r="T633" s="549"/>
      <c r="U633" s="549"/>
      <c r="V633" s="549"/>
      <c r="W633" s="549"/>
      <c r="X633" s="549"/>
      <c r="Y633" s="549"/>
      <c r="Z633" s="549"/>
      <c r="AA633" s="549"/>
      <c r="AB633" s="549"/>
      <c r="AC633" s="549"/>
      <c r="AD633" s="549"/>
      <c r="AE633" s="549"/>
      <c r="AF633" s="549"/>
      <c r="AG633" s="549"/>
      <c r="AH633" s="549"/>
      <c r="AI633" s="549"/>
      <c r="AJ633" s="549"/>
      <c r="AK633" s="549"/>
      <c r="AL633" s="549"/>
      <c r="AM633" s="549"/>
      <c r="AN633" s="549"/>
      <c r="AO633" s="549"/>
      <c r="AP633" s="549"/>
      <c r="AQ633" s="549"/>
      <c r="AR633" s="549"/>
      <c r="AS633" s="549"/>
      <c r="AT633" s="549"/>
      <c r="AU633" s="549"/>
      <c r="AV633" s="549"/>
      <c r="AW633" s="549"/>
      <c r="AX633" s="549"/>
      <c r="AY633" s="549"/>
      <c r="BA633" s="214"/>
      <c r="BB633" s="288"/>
      <c r="BC633" s="214"/>
      <c r="BD633" s="214"/>
      <c r="BE633" s="214"/>
      <c r="BF633" s="214"/>
      <c r="BG633" s="214"/>
      <c r="BH633" s="214"/>
      <c r="BI633" s="214"/>
      <c r="BJ633" s="214"/>
      <c r="BK633" s="214"/>
      <c r="BL633" s="214"/>
      <c r="BM633" s="214"/>
      <c r="BN633" s="214"/>
      <c r="BO633" s="214"/>
      <c r="BP633" s="214"/>
      <c r="BQ633" s="214"/>
    </row>
    <row r="634" s="398" customFormat="true" ht="25.15" customHeight="true" x14ac:dyDescent="0.2">
      <c r="B634" s="1702"/>
      <c r="C634" s="1802"/>
      <c r="D634" s="1801"/>
      <c r="E634" s="455"/>
      <c r="F634" s="455"/>
      <c r="G634" s="455"/>
      <c r="H634" s="1802"/>
      <c r="I634" s="1801"/>
      <c r="J634" s="455"/>
      <c r="K634" s="455"/>
      <c r="L634" s="455"/>
      <c r="M634" s="1802"/>
      <c r="N634" s="1801"/>
      <c r="O634" s="455"/>
      <c r="P634" s="455"/>
      <c r="Q634" s="455"/>
      <c r="R634" s="549"/>
      <c r="S634" s="549"/>
      <c r="T634" s="549"/>
      <c r="U634" s="549"/>
      <c r="V634" s="549"/>
      <c r="W634" s="549"/>
      <c r="X634" s="549"/>
      <c r="Y634" s="549"/>
      <c r="Z634" s="549"/>
      <c r="AA634" s="549"/>
      <c r="AB634" s="549"/>
      <c r="AC634" s="549"/>
      <c r="AD634" s="549"/>
      <c r="AE634" s="549"/>
      <c r="AF634" s="549"/>
      <c r="AG634" s="549"/>
      <c r="AH634" s="549"/>
      <c r="AI634" s="549"/>
      <c r="AJ634" s="549"/>
      <c r="AK634" s="549"/>
      <c r="AL634" s="549"/>
      <c r="AM634" s="549"/>
      <c r="AN634" s="549"/>
      <c r="AO634" s="549"/>
      <c r="AP634" s="549"/>
      <c r="AQ634" s="549"/>
      <c r="AR634" s="549"/>
      <c r="AS634" s="549"/>
      <c r="AT634" s="549"/>
      <c r="AU634" s="549"/>
      <c r="AV634" s="549"/>
      <c r="AW634" s="549"/>
      <c r="AX634" s="549"/>
      <c r="AY634" s="549"/>
      <c r="BA634" s="214"/>
      <c r="BB634" s="288"/>
      <c r="BC634" s="214"/>
      <c r="BD634" s="214"/>
      <c r="BE634" s="214"/>
      <c r="BF634" s="214"/>
      <c r="BG634" s="214"/>
      <c r="BH634" s="214"/>
      <c r="BI634" s="214"/>
      <c r="BJ634" s="214"/>
      <c r="BK634" s="214"/>
      <c r="BL634" s="214"/>
      <c r="BM634" s="214"/>
      <c r="BN634" s="214"/>
      <c r="BO634" s="214"/>
      <c r="BP634" s="214"/>
      <c r="BQ634" s="214"/>
    </row>
    <row r="635" s="398" customFormat="true" ht="25.15" customHeight="true" x14ac:dyDescent="0.2">
      <c r="B635" s="1702"/>
      <c r="C635" s="1802"/>
      <c r="D635" s="1801"/>
      <c r="E635" s="455"/>
      <c r="F635" s="455"/>
      <c r="G635" s="455"/>
      <c r="H635" s="1802"/>
      <c r="I635" s="1801"/>
      <c r="J635" s="455"/>
      <c r="K635" s="455"/>
      <c r="L635" s="455"/>
      <c r="M635" s="1802"/>
      <c r="N635" s="1801"/>
      <c r="O635" s="455"/>
      <c r="P635" s="455"/>
      <c r="Q635" s="455"/>
      <c r="R635" s="549"/>
      <c r="S635" s="549"/>
      <c r="T635" s="549"/>
      <c r="U635" s="549"/>
      <c r="V635" s="549"/>
      <c r="W635" s="549"/>
      <c r="X635" s="549"/>
      <c r="Y635" s="549"/>
      <c r="Z635" s="549"/>
      <c r="AA635" s="549"/>
      <c r="AB635" s="549"/>
      <c r="AC635" s="549"/>
      <c r="AD635" s="549"/>
      <c r="AE635" s="549"/>
      <c r="AF635" s="549"/>
      <c r="AG635" s="549"/>
      <c r="AH635" s="549"/>
      <c r="AI635" s="549"/>
      <c r="AJ635" s="549"/>
      <c r="AK635" s="549"/>
      <c r="AL635" s="549"/>
      <c r="AM635" s="549"/>
      <c r="AN635" s="549"/>
      <c r="AO635" s="549"/>
      <c r="AP635" s="549"/>
      <c r="AQ635" s="549"/>
      <c r="AR635" s="549"/>
      <c r="AS635" s="549"/>
      <c r="AT635" s="549"/>
      <c r="AU635" s="549"/>
      <c r="AV635" s="549"/>
      <c r="AW635" s="549"/>
      <c r="AX635" s="549"/>
      <c r="AY635" s="549"/>
      <c r="BA635" s="214"/>
      <c r="BB635" s="288"/>
      <c r="BC635" s="214"/>
      <c r="BD635" s="214"/>
      <c r="BE635" s="214"/>
      <c r="BF635" s="214"/>
      <c r="BG635" s="214"/>
      <c r="BH635" s="214"/>
      <c r="BI635" s="214"/>
      <c r="BJ635" s="214"/>
      <c r="BK635" s="214"/>
      <c r="BL635" s="214"/>
      <c r="BM635" s="214"/>
      <c r="BN635" s="214"/>
      <c r="BO635" s="214"/>
      <c r="BP635" s="214"/>
      <c r="BQ635" s="214"/>
    </row>
    <row r="636" s="398" customFormat="true" ht="25.15" customHeight="true" x14ac:dyDescent="0.2">
      <c r="B636" s="1702"/>
      <c r="C636" s="1802"/>
      <c r="D636" s="1801"/>
      <c r="E636" s="455"/>
      <c r="F636" s="455"/>
      <c r="G636" s="455"/>
      <c r="H636" s="1802"/>
      <c r="I636" s="1801"/>
      <c r="J636" s="455"/>
      <c r="K636" s="455"/>
      <c r="L636" s="455"/>
      <c r="M636" s="1802"/>
      <c r="N636" s="1801"/>
      <c r="O636" s="455"/>
      <c r="P636" s="455"/>
      <c r="Q636" s="455"/>
      <c r="R636" s="549"/>
      <c r="S636" s="549"/>
      <c r="T636" s="549"/>
      <c r="U636" s="549"/>
      <c r="V636" s="549"/>
      <c r="W636" s="549"/>
      <c r="X636" s="549"/>
      <c r="Y636" s="549"/>
      <c r="Z636" s="549"/>
      <c r="AA636" s="549"/>
      <c r="AB636" s="549"/>
      <c r="AC636" s="549"/>
      <c r="AD636" s="549"/>
      <c r="AE636" s="549"/>
      <c r="AF636" s="549"/>
      <c r="AG636" s="549"/>
      <c r="AH636" s="549"/>
      <c r="AI636" s="549"/>
      <c r="AJ636" s="549"/>
      <c r="AK636" s="549"/>
      <c r="AL636" s="549"/>
      <c r="AM636" s="549"/>
      <c r="AN636" s="549"/>
      <c r="AO636" s="549"/>
      <c r="AP636" s="549"/>
      <c r="AQ636" s="549"/>
      <c r="AR636" s="549"/>
      <c r="AS636" s="549"/>
      <c r="AT636" s="549"/>
      <c r="AU636" s="549"/>
      <c r="AV636" s="549"/>
      <c r="AW636" s="549"/>
      <c r="AX636" s="549"/>
      <c r="AY636" s="549"/>
      <c r="BA636" s="214"/>
      <c r="BB636" s="288"/>
      <c r="BC636" s="214"/>
      <c r="BD636" s="214"/>
      <c r="BE636" s="214"/>
      <c r="BF636" s="214"/>
      <c r="BG636" s="214"/>
      <c r="BH636" s="214"/>
      <c r="BI636" s="214"/>
      <c r="BJ636" s="214"/>
      <c r="BK636" s="214"/>
      <c r="BL636" s="214"/>
      <c r="BM636" s="214"/>
      <c r="BN636" s="214"/>
      <c r="BO636" s="214"/>
      <c r="BP636" s="214"/>
      <c r="BQ636" s="214"/>
    </row>
    <row r="637" s="398" customFormat="true" ht="25.15" customHeight="true" x14ac:dyDescent="0.2">
      <c r="B637" s="1702"/>
      <c r="C637" s="1802"/>
      <c r="D637" s="1801"/>
      <c r="E637" s="455"/>
      <c r="F637" s="455"/>
      <c r="G637" s="455"/>
      <c r="H637" s="1802"/>
      <c r="I637" s="1801"/>
      <c r="J637" s="455"/>
      <c r="K637" s="455"/>
      <c r="L637" s="455"/>
      <c r="M637" s="1802"/>
      <c r="N637" s="1801"/>
      <c r="O637" s="455"/>
      <c r="P637" s="455"/>
      <c r="Q637" s="455"/>
      <c r="R637" s="549"/>
      <c r="S637" s="549"/>
      <c r="T637" s="549"/>
      <c r="U637" s="549"/>
      <c r="V637" s="549"/>
      <c r="W637" s="549"/>
      <c r="X637" s="549"/>
      <c r="Y637" s="549"/>
      <c r="Z637" s="549"/>
      <c r="AA637" s="549"/>
      <c r="AB637" s="549"/>
      <c r="AC637" s="549"/>
      <c r="AD637" s="549"/>
      <c r="AE637" s="549"/>
      <c r="AF637" s="549"/>
      <c r="AG637" s="549"/>
      <c r="AH637" s="549"/>
      <c r="AI637" s="549"/>
      <c r="AJ637" s="549"/>
      <c r="AK637" s="549"/>
      <c r="AL637" s="549"/>
      <c r="AM637" s="549"/>
      <c r="AN637" s="549"/>
      <c r="AO637" s="549"/>
      <c r="AP637" s="549"/>
      <c r="AQ637" s="549"/>
      <c r="AR637" s="549"/>
      <c r="AS637" s="549"/>
      <c r="AT637" s="549"/>
      <c r="AU637" s="549"/>
      <c r="AV637" s="549"/>
      <c r="AW637" s="549"/>
      <c r="AX637" s="549"/>
      <c r="AY637" s="549"/>
      <c r="BA637" s="214"/>
      <c r="BB637" s="288"/>
      <c r="BC637" s="214"/>
      <c r="BD637" s="214"/>
      <c r="BE637" s="214"/>
      <c r="BF637" s="214"/>
      <c r="BG637" s="214"/>
      <c r="BH637" s="214"/>
      <c r="BI637" s="214"/>
      <c r="BJ637" s="214"/>
      <c r="BK637" s="214"/>
      <c r="BL637" s="214"/>
      <c r="BM637" s="214"/>
      <c r="BN637" s="214"/>
      <c r="BO637" s="214"/>
      <c r="BP637" s="214"/>
      <c r="BQ637" s="214"/>
    </row>
    <row r="638" s="398" customFormat="true" ht="25.15" customHeight="true" x14ac:dyDescent="0.2">
      <c r="B638" s="1702"/>
      <c r="C638" s="1802"/>
      <c r="D638" s="1801"/>
      <c r="E638" s="455"/>
      <c r="F638" s="455"/>
      <c r="G638" s="455"/>
      <c r="H638" s="1802"/>
      <c r="I638" s="1801"/>
      <c r="J638" s="455"/>
      <c r="K638" s="455"/>
      <c r="L638" s="455"/>
      <c r="M638" s="1802"/>
      <c r="N638" s="1801"/>
      <c r="O638" s="455"/>
      <c r="P638" s="455"/>
      <c r="Q638" s="455"/>
      <c r="R638" s="549"/>
      <c r="S638" s="549"/>
      <c r="T638" s="549"/>
      <c r="U638" s="549"/>
      <c r="V638" s="549"/>
      <c r="W638" s="549"/>
      <c r="X638" s="549"/>
      <c r="Y638" s="549"/>
      <c r="Z638" s="549"/>
      <c r="AA638" s="549"/>
      <c r="AB638" s="549"/>
      <c r="AC638" s="549"/>
      <c r="AD638" s="549"/>
      <c r="AE638" s="549"/>
      <c r="AF638" s="549"/>
      <c r="AG638" s="549"/>
      <c r="AH638" s="549"/>
      <c r="AI638" s="549"/>
      <c r="AJ638" s="549"/>
      <c r="AK638" s="549"/>
      <c r="AL638" s="549"/>
      <c r="AM638" s="549"/>
      <c r="AN638" s="549"/>
      <c r="AO638" s="549"/>
      <c r="AP638" s="549"/>
      <c r="AQ638" s="549"/>
      <c r="AR638" s="549"/>
      <c r="AS638" s="549"/>
      <c r="AT638" s="549"/>
      <c r="AU638" s="549"/>
      <c r="AV638" s="549"/>
      <c r="AW638" s="549"/>
      <c r="AX638" s="549"/>
      <c r="AY638" s="549"/>
      <c r="BA638" s="214"/>
      <c r="BB638" s="288"/>
      <c r="BC638" s="214"/>
      <c r="BD638" s="214"/>
      <c r="BE638" s="214"/>
      <c r="BF638" s="214"/>
      <c r="BG638" s="214"/>
      <c r="BH638" s="214"/>
      <c r="BI638" s="214"/>
      <c r="BJ638" s="214"/>
      <c r="BK638" s="214"/>
      <c r="BL638" s="214"/>
      <c r="BM638" s="214"/>
      <c r="BN638" s="214"/>
      <c r="BO638" s="214"/>
      <c r="BP638" s="214"/>
      <c r="BQ638" s="214"/>
    </row>
    <row r="639" s="398" customFormat="true" ht="25.15" customHeight="true" x14ac:dyDescent="0.2">
      <c r="B639" s="1702"/>
      <c r="C639" s="1802"/>
      <c r="D639" s="1801"/>
      <c r="E639" s="455"/>
      <c r="F639" s="455"/>
      <c r="G639" s="455"/>
      <c r="H639" s="1802"/>
      <c r="I639" s="1801"/>
      <c r="J639" s="455"/>
      <c r="K639" s="455"/>
      <c r="L639" s="455"/>
      <c r="M639" s="1802"/>
      <c r="N639" s="1801"/>
      <c r="O639" s="455"/>
      <c r="P639" s="455"/>
      <c r="Q639" s="455"/>
      <c r="R639" s="549"/>
      <c r="S639" s="549"/>
      <c r="T639" s="549"/>
      <c r="U639" s="549"/>
      <c r="V639" s="549"/>
      <c r="W639" s="549"/>
      <c r="X639" s="549"/>
      <c r="Y639" s="549"/>
      <c r="Z639" s="549"/>
      <c r="AA639" s="549"/>
      <c r="AB639" s="549"/>
      <c r="AC639" s="549"/>
      <c r="AD639" s="549"/>
      <c r="AE639" s="549"/>
      <c r="AF639" s="549"/>
      <c r="AG639" s="549"/>
      <c r="AH639" s="549"/>
      <c r="AI639" s="549"/>
      <c r="AJ639" s="549"/>
      <c r="AK639" s="549"/>
      <c r="AL639" s="549"/>
      <c r="AM639" s="549"/>
      <c r="AN639" s="549"/>
      <c r="AO639" s="549"/>
      <c r="AP639" s="549"/>
      <c r="AQ639" s="549"/>
      <c r="AR639" s="549"/>
      <c r="AS639" s="549"/>
      <c r="AT639" s="549"/>
      <c r="AU639" s="549"/>
      <c r="AV639" s="549"/>
      <c r="AW639" s="549"/>
      <c r="AX639" s="549"/>
      <c r="AY639" s="549"/>
      <c r="BA639" s="214"/>
      <c r="BB639" s="288"/>
      <c r="BC639" s="214"/>
      <c r="BD639" s="214"/>
      <c r="BE639" s="214"/>
      <c r="BF639" s="214"/>
      <c r="BG639" s="214"/>
      <c r="BH639" s="214"/>
      <c r="BI639" s="214"/>
      <c r="BJ639" s="214"/>
      <c r="BK639" s="214"/>
      <c r="BL639" s="214"/>
      <c r="BM639" s="214"/>
      <c r="BN639" s="214"/>
      <c r="BO639" s="214"/>
      <c r="BP639" s="214"/>
      <c r="BQ639" s="214"/>
    </row>
    <row r="640" s="398" customFormat="true" ht="25.15" customHeight="true" x14ac:dyDescent="0.2">
      <c r="B640" s="1702"/>
      <c r="C640" s="1802"/>
      <c r="D640" s="1801"/>
      <c r="E640" s="455"/>
      <c r="F640" s="455"/>
      <c r="G640" s="455"/>
      <c r="H640" s="1802"/>
      <c r="I640" s="1801"/>
      <c r="J640" s="455"/>
      <c r="K640" s="455"/>
      <c r="L640" s="455"/>
      <c r="M640" s="1802"/>
      <c r="N640" s="1801"/>
      <c r="O640" s="455"/>
      <c r="P640" s="455"/>
      <c r="Q640" s="455"/>
      <c r="R640" s="549"/>
      <c r="S640" s="549"/>
      <c r="T640" s="549"/>
      <c r="U640" s="549"/>
      <c r="V640" s="549"/>
      <c r="W640" s="549"/>
      <c r="X640" s="549"/>
      <c r="Y640" s="549"/>
      <c r="Z640" s="549"/>
      <c r="AA640" s="549"/>
      <c r="AB640" s="549"/>
      <c r="AC640" s="549"/>
      <c r="AD640" s="549"/>
      <c r="AE640" s="549"/>
      <c r="AF640" s="549"/>
      <c r="AG640" s="549"/>
      <c r="AH640" s="549"/>
      <c r="AI640" s="549"/>
      <c r="AJ640" s="549"/>
      <c r="AK640" s="549"/>
      <c r="AL640" s="549"/>
      <c r="AM640" s="549"/>
      <c r="AN640" s="549"/>
      <c r="AO640" s="549"/>
      <c r="AP640" s="549"/>
      <c r="AQ640" s="549"/>
      <c r="AR640" s="549"/>
      <c r="AS640" s="549"/>
      <c r="AT640" s="549"/>
      <c r="AU640" s="549"/>
      <c r="AV640" s="549"/>
      <c r="AW640" s="549"/>
      <c r="AX640" s="549"/>
      <c r="AY640" s="549"/>
      <c r="BA640" s="214"/>
      <c r="BB640" s="288"/>
      <c r="BC640" s="214"/>
      <c r="BD640" s="214"/>
      <c r="BE640" s="214"/>
      <c r="BF640" s="214"/>
      <c r="BG640" s="214"/>
      <c r="BH640" s="214"/>
      <c r="BI640" s="214"/>
      <c r="BJ640" s="214"/>
      <c r="BK640" s="214"/>
      <c r="BL640" s="214"/>
      <c r="BM640" s="214"/>
      <c r="BN640" s="214"/>
      <c r="BO640" s="214"/>
      <c r="BP640" s="214"/>
      <c r="BQ640" s="214"/>
    </row>
    <row r="641" s="398" customFormat="true" ht="25.15" customHeight="true" x14ac:dyDescent="0.2">
      <c r="B641" s="1702"/>
      <c r="C641" s="1802"/>
      <c r="D641" s="1801"/>
      <c r="E641" s="455"/>
      <c r="F641" s="455"/>
      <c r="G641" s="455"/>
      <c r="H641" s="1802"/>
      <c r="I641" s="1801"/>
      <c r="J641" s="455"/>
      <c r="K641" s="455"/>
      <c r="L641" s="455"/>
      <c r="M641" s="1802"/>
      <c r="N641" s="1801"/>
      <c r="O641" s="455"/>
      <c r="P641" s="455"/>
      <c r="Q641" s="455"/>
      <c r="R641" s="549"/>
      <c r="S641" s="549"/>
      <c r="T641" s="549"/>
      <c r="U641" s="549"/>
      <c r="V641" s="549"/>
      <c r="W641" s="549"/>
      <c r="X641" s="549"/>
      <c r="Y641" s="549"/>
      <c r="Z641" s="549"/>
      <c r="AA641" s="549"/>
      <c r="AB641" s="549"/>
      <c r="AC641" s="549"/>
      <c r="AD641" s="549"/>
      <c r="AE641" s="549"/>
      <c r="AF641" s="549"/>
      <c r="AG641" s="549"/>
      <c r="AH641" s="549"/>
      <c r="AI641" s="549"/>
      <c r="AJ641" s="549"/>
      <c r="AK641" s="549"/>
      <c r="AL641" s="549"/>
      <c r="AM641" s="549"/>
      <c r="AN641" s="549"/>
      <c r="AO641" s="549"/>
      <c r="AP641" s="549"/>
      <c r="AQ641" s="549"/>
      <c r="AR641" s="549"/>
      <c r="AS641" s="549"/>
      <c r="AT641" s="549"/>
      <c r="AU641" s="549"/>
      <c r="AV641" s="549"/>
      <c r="AW641" s="549"/>
      <c r="AX641" s="549"/>
      <c r="AY641" s="549"/>
      <c r="BA641" s="214"/>
      <c r="BB641" s="288"/>
      <c r="BC641" s="214"/>
      <c r="BD641" s="214"/>
      <c r="BE641" s="214"/>
      <c r="BF641" s="214"/>
      <c r="BG641" s="214"/>
      <c r="BH641" s="214"/>
      <c r="BI641" s="214"/>
      <c r="BJ641" s="214"/>
      <c r="BK641" s="214"/>
      <c r="BL641" s="214"/>
      <c r="BM641" s="214"/>
      <c r="BN641" s="214"/>
      <c r="BO641" s="214"/>
      <c r="BP641" s="214"/>
      <c r="BQ641" s="214"/>
    </row>
    <row r="642" s="398" customFormat="true" ht="25.15" customHeight="true" x14ac:dyDescent="0.2">
      <c r="B642" s="1702"/>
      <c r="C642" s="1802"/>
      <c r="D642" s="1801"/>
      <c r="E642" s="455"/>
      <c r="F642" s="455"/>
      <c r="G642" s="455"/>
      <c r="H642" s="1802"/>
      <c r="I642" s="1801"/>
      <c r="J642" s="455"/>
      <c r="K642" s="455"/>
      <c r="L642" s="455"/>
      <c r="M642" s="1802"/>
      <c r="N642" s="1801"/>
      <c r="O642" s="455"/>
      <c r="P642" s="455"/>
      <c r="Q642" s="455"/>
      <c r="R642" s="549"/>
      <c r="S642" s="549"/>
      <c r="T642" s="549"/>
      <c r="U642" s="549"/>
      <c r="V642" s="549"/>
      <c r="W642" s="549"/>
      <c r="X642" s="549"/>
      <c r="Y642" s="549"/>
      <c r="Z642" s="549"/>
      <c r="AA642" s="549"/>
      <c r="AB642" s="549"/>
      <c r="AC642" s="549"/>
      <c r="AD642" s="549"/>
      <c r="AE642" s="549"/>
      <c r="AF642" s="549"/>
      <c r="AG642" s="549"/>
      <c r="AH642" s="549"/>
      <c r="AI642" s="549"/>
      <c r="AJ642" s="549"/>
      <c r="AK642" s="549"/>
      <c r="AL642" s="549"/>
      <c r="AM642" s="549"/>
      <c r="AN642" s="549"/>
      <c r="AO642" s="549"/>
      <c r="AP642" s="549"/>
      <c r="AQ642" s="549"/>
      <c r="AR642" s="549"/>
      <c r="AS642" s="549"/>
      <c r="AT642" s="549"/>
      <c r="AU642" s="549"/>
      <c r="AV642" s="549"/>
      <c r="AW642" s="549"/>
      <c r="AX642" s="549"/>
      <c r="AY642" s="549"/>
      <c r="BA642" s="214"/>
      <c r="BB642" s="288"/>
      <c r="BC642" s="214"/>
      <c r="BD642" s="214"/>
      <c r="BE642" s="214"/>
      <c r="BF642" s="214"/>
      <c r="BG642" s="214"/>
      <c r="BH642" s="214"/>
      <c r="BI642" s="214"/>
      <c r="BJ642" s="214"/>
      <c r="BK642" s="214"/>
      <c r="BL642" s="214"/>
      <c r="BM642" s="214"/>
      <c r="BN642" s="214"/>
      <c r="BO642" s="214"/>
      <c r="BP642" s="214"/>
      <c r="BQ642" s="214"/>
    </row>
    <row r="643" s="398" customFormat="true" ht="25.15" customHeight="true" x14ac:dyDescent="0.2">
      <c r="B643" s="1702"/>
      <c r="C643" s="1802"/>
      <c r="D643" s="1801"/>
      <c r="E643" s="455"/>
      <c r="F643" s="455"/>
      <c r="G643" s="455"/>
      <c r="H643" s="1802"/>
      <c r="I643" s="1801"/>
      <c r="J643" s="455"/>
      <c r="K643" s="455"/>
      <c r="L643" s="455"/>
      <c r="M643" s="1802"/>
      <c r="N643" s="1801"/>
      <c r="O643" s="455"/>
      <c r="P643" s="455"/>
      <c r="Q643" s="455"/>
      <c r="R643" s="549"/>
      <c r="S643" s="549"/>
      <c r="T643" s="549"/>
      <c r="U643" s="549"/>
      <c r="V643" s="549"/>
      <c r="W643" s="549"/>
      <c r="X643" s="549"/>
      <c r="Y643" s="549"/>
      <c r="Z643" s="549"/>
      <c r="AA643" s="549"/>
      <c r="AB643" s="549"/>
      <c r="AC643" s="549"/>
      <c r="AD643" s="549"/>
      <c r="AE643" s="549"/>
      <c r="AF643" s="549"/>
      <c r="AG643" s="549"/>
      <c r="AH643" s="549"/>
      <c r="AI643" s="549"/>
      <c r="AJ643" s="549"/>
      <c r="AK643" s="549"/>
      <c r="AL643" s="549"/>
      <c r="AM643" s="549"/>
      <c r="AN643" s="549"/>
      <c r="AO643" s="549"/>
      <c r="AP643" s="549"/>
      <c r="AQ643" s="549"/>
      <c r="AR643" s="549"/>
      <c r="AS643" s="549"/>
      <c r="AT643" s="549"/>
      <c r="AU643" s="549"/>
      <c r="AV643" s="549"/>
      <c r="AW643" s="549"/>
      <c r="AX643" s="549"/>
      <c r="AY643" s="549"/>
      <c r="BA643" s="214"/>
      <c r="BB643" s="288"/>
      <c r="BC643" s="214"/>
      <c r="BD643" s="214"/>
      <c r="BE643" s="214"/>
      <c r="BF643" s="214"/>
      <c r="BG643" s="214"/>
      <c r="BH643" s="214"/>
      <c r="BI643" s="214"/>
      <c r="BJ643" s="214"/>
      <c r="BK643" s="214"/>
      <c r="BL643" s="214"/>
      <c r="BM643" s="214"/>
      <c r="BN643" s="214"/>
      <c r="BO643" s="214"/>
      <c r="BP643" s="214"/>
      <c r="BQ643" s="214"/>
    </row>
    <row r="644" s="398" customFormat="true" ht="25.15" customHeight="true" x14ac:dyDescent="0.2">
      <c r="B644" s="1702"/>
      <c r="C644" s="1802"/>
      <c r="D644" s="1801"/>
      <c r="E644" s="455"/>
      <c r="F644" s="455"/>
      <c r="G644" s="455"/>
      <c r="H644" s="1802"/>
      <c r="I644" s="1801"/>
      <c r="J644" s="455"/>
      <c r="K644" s="455"/>
      <c r="L644" s="455"/>
      <c r="M644" s="1802"/>
      <c r="N644" s="1801"/>
      <c r="O644" s="455"/>
      <c r="P644" s="455"/>
      <c r="Q644" s="455"/>
      <c r="R644" s="549"/>
      <c r="S644" s="549"/>
      <c r="T644" s="549"/>
      <c r="U644" s="549"/>
      <c r="V644" s="549"/>
      <c r="W644" s="549"/>
      <c r="X644" s="549"/>
      <c r="Y644" s="549"/>
      <c r="Z644" s="549"/>
      <c r="AA644" s="549"/>
      <c r="AB644" s="549"/>
      <c r="AC644" s="549"/>
      <c r="AD644" s="549"/>
      <c r="AE644" s="549"/>
      <c r="AF644" s="549"/>
      <c r="AG644" s="549"/>
      <c r="AH644" s="549"/>
      <c r="AI644" s="549"/>
      <c r="AJ644" s="549"/>
      <c r="AK644" s="549"/>
      <c r="AL644" s="549"/>
      <c r="AM644" s="549"/>
      <c r="AN644" s="549"/>
      <c r="AO644" s="549"/>
      <c r="AP644" s="549"/>
      <c r="AQ644" s="549"/>
      <c r="AR644" s="549"/>
      <c r="AS644" s="549"/>
      <c r="AT644" s="549"/>
      <c r="AU644" s="549"/>
      <c r="AV644" s="549"/>
      <c r="AW644" s="549"/>
      <c r="AX644" s="549"/>
      <c r="AY644" s="549"/>
      <c r="BA644" s="214"/>
      <c r="BB644" s="288"/>
      <c r="BC644" s="214"/>
      <c r="BD644" s="214"/>
      <c r="BE644" s="214"/>
      <c r="BF644" s="214"/>
      <c r="BG644" s="214"/>
      <c r="BH644" s="214"/>
      <c r="BI644" s="214"/>
      <c r="BJ644" s="214"/>
      <c r="BK644" s="214"/>
      <c r="BL644" s="214"/>
      <c r="BM644" s="214"/>
      <c r="BN644" s="214"/>
      <c r="BO644" s="214"/>
      <c r="BP644" s="214"/>
      <c r="BQ644" s="214"/>
    </row>
    <row r="645" s="398" customFormat="true" ht="25.15" customHeight="true" x14ac:dyDescent="0.2">
      <c r="B645" s="1702"/>
      <c r="C645" s="1802"/>
      <c r="D645" s="1801"/>
      <c r="E645" s="455"/>
      <c r="F645" s="455"/>
      <c r="G645" s="455"/>
      <c r="H645" s="1802"/>
      <c r="I645" s="1801"/>
      <c r="J645" s="455"/>
      <c r="K645" s="455"/>
      <c r="L645" s="455"/>
      <c r="M645" s="1802"/>
      <c r="N645" s="1801"/>
      <c r="O645" s="455"/>
      <c r="P645" s="455"/>
      <c r="Q645" s="455"/>
      <c r="R645" s="549"/>
      <c r="S645" s="549"/>
      <c r="T645" s="549"/>
      <c r="U645" s="549"/>
      <c r="V645" s="549"/>
      <c r="W645" s="549"/>
      <c r="X645" s="549"/>
      <c r="Y645" s="549"/>
      <c r="Z645" s="549"/>
      <c r="AA645" s="549"/>
      <c r="AB645" s="549"/>
      <c r="AC645" s="549"/>
      <c r="AD645" s="549"/>
      <c r="AE645" s="549"/>
      <c r="AF645" s="549"/>
      <c r="AG645" s="549"/>
      <c r="AH645" s="549"/>
      <c r="AI645" s="549"/>
      <c r="AJ645" s="549"/>
      <c r="AK645" s="549"/>
      <c r="AL645" s="549"/>
      <c r="AM645" s="549"/>
      <c r="AN645" s="549"/>
      <c r="AO645" s="549"/>
      <c r="AP645" s="549"/>
      <c r="AQ645" s="549"/>
      <c r="AR645" s="549"/>
      <c r="AS645" s="549"/>
      <c r="AT645" s="549"/>
      <c r="AU645" s="549"/>
      <c r="AV645" s="549"/>
      <c r="AW645" s="549"/>
      <c r="AX645" s="549"/>
      <c r="AY645" s="549"/>
      <c r="BA645" s="214"/>
      <c r="BB645" s="288"/>
      <c r="BC645" s="214"/>
      <c r="BD645" s="214"/>
      <c r="BE645" s="214"/>
      <c r="BF645" s="214"/>
      <c r="BG645" s="214"/>
      <c r="BH645" s="214"/>
      <c r="BI645" s="214"/>
      <c r="BJ645" s="214"/>
      <c r="BK645" s="214"/>
      <c r="BL645" s="214"/>
      <c r="BM645" s="214"/>
      <c r="BN645" s="214"/>
      <c r="BO645" s="214"/>
      <c r="BP645" s="214"/>
      <c r="BQ645" s="214"/>
    </row>
    <row r="646" s="398" customFormat="true" ht="25.15" customHeight="true" x14ac:dyDescent="0.2">
      <c r="B646" s="1702"/>
      <c r="C646" s="1802"/>
      <c r="D646" s="1801"/>
      <c r="E646" s="455"/>
      <c r="F646" s="455"/>
      <c r="G646" s="455"/>
      <c r="H646" s="1802"/>
      <c r="I646" s="1801"/>
      <c r="J646" s="455"/>
      <c r="K646" s="455"/>
      <c r="L646" s="455"/>
      <c r="M646" s="1802"/>
      <c r="N646" s="1801"/>
      <c r="O646" s="455"/>
      <c r="P646" s="455"/>
      <c r="Q646" s="455"/>
      <c r="R646" s="549"/>
      <c r="S646" s="549"/>
      <c r="T646" s="549"/>
      <c r="U646" s="549"/>
      <c r="V646" s="549"/>
      <c r="W646" s="549"/>
      <c r="X646" s="549"/>
      <c r="Y646" s="549"/>
      <c r="Z646" s="549"/>
      <c r="AA646" s="549"/>
      <c r="AB646" s="549"/>
      <c r="AC646" s="549"/>
      <c r="AD646" s="549"/>
      <c r="AE646" s="549"/>
      <c r="AF646" s="549"/>
      <c r="AG646" s="549"/>
      <c r="AH646" s="549"/>
      <c r="AI646" s="549"/>
      <c r="AJ646" s="549"/>
      <c r="AK646" s="549"/>
      <c r="AL646" s="549"/>
      <c r="AM646" s="549"/>
      <c r="AN646" s="549"/>
      <c r="AO646" s="549"/>
      <c r="AP646" s="549"/>
      <c r="AQ646" s="549"/>
      <c r="AR646" s="549"/>
      <c r="AS646" s="549"/>
      <c r="AT646" s="549"/>
      <c r="AU646" s="549"/>
      <c r="AV646" s="549"/>
      <c r="AW646" s="549"/>
      <c r="AX646" s="549"/>
      <c r="AY646" s="549"/>
      <c r="BA646" s="214"/>
      <c r="BB646" s="288"/>
      <c r="BC646" s="214"/>
      <c r="BD646" s="214"/>
      <c r="BE646" s="214"/>
      <c r="BF646" s="214"/>
      <c r="BG646" s="214"/>
      <c r="BH646" s="214"/>
      <c r="BI646" s="214"/>
      <c r="BJ646" s="214"/>
      <c r="BK646" s="214"/>
      <c r="BL646" s="214"/>
      <c r="BM646" s="214"/>
      <c r="BN646" s="214"/>
      <c r="BO646" s="214"/>
      <c r="BP646" s="214"/>
      <c r="BQ646" s="214"/>
    </row>
    <row r="647" s="398" customFormat="true" ht="25.15" customHeight="true" x14ac:dyDescent="0.2">
      <c r="B647" s="1702"/>
      <c r="C647" s="1802"/>
      <c r="D647" s="1801"/>
      <c r="E647" s="455"/>
      <c r="F647" s="455"/>
      <c r="G647" s="455"/>
      <c r="H647" s="1802"/>
      <c r="I647" s="1801"/>
      <c r="J647" s="455"/>
      <c r="K647" s="455"/>
      <c r="L647" s="455"/>
      <c r="M647" s="1802"/>
      <c r="N647" s="1801"/>
      <c r="O647" s="455"/>
      <c r="P647" s="455"/>
      <c r="Q647" s="455"/>
      <c r="R647" s="549"/>
      <c r="S647" s="549"/>
      <c r="T647" s="549"/>
      <c r="U647" s="549"/>
      <c r="V647" s="549"/>
      <c r="W647" s="549"/>
      <c r="X647" s="549"/>
      <c r="Y647" s="549"/>
      <c r="Z647" s="549"/>
      <c r="AA647" s="549"/>
      <c r="AB647" s="549"/>
      <c r="AC647" s="549"/>
      <c r="AD647" s="549"/>
      <c r="AE647" s="549"/>
      <c r="AF647" s="549"/>
      <c r="AG647" s="549"/>
      <c r="AH647" s="549"/>
      <c r="AI647" s="549"/>
      <c r="AJ647" s="549"/>
      <c r="AK647" s="549"/>
      <c r="AL647" s="549"/>
      <c r="AM647" s="549"/>
      <c r="AN647" s="549"/>
      <c r="AO647" s="549"/>
      <c r="AP647" s="549"/>
      <c r="AQ647" s="549"/>
      <c r="AR647" s="549"/>
      <c r="AS647" s="549"/>
      <c r="AT647" s="549"/>
      <c r="AU647" s="549"/>
      <c r="AV647" s="549"/>
      <c r="AW647" s="549"/>
      <c r="AX647" s="549"/>
      <c r="AY647" s="549"/>
      <c r="BA647" s="214"/>
      <c r="BB647" s="288"/>
      <c r="BC647" s="214"/>
      <c r="BD647" s="214"/>
      <c r="BE647" s="214"/>
      <c r="BF647" s="214"/>
      <c r="BG647" s="214"/>
      <c r="BH647" s="214"/>
      <c r="BI647" s="214"/>
      <c r="BJ647" s="214"/>
      <c r="BK647" s="214"/>
      <c r="BL647" s="214"/>
      <c r="BM647" s="214"/>
      <c r="BN647" s="214"/>
      <c r="BO647" s="214"/>
      <c r="BP647" s="214"/>
      <c r="BQ647" s="214"/>
    </row>
    <row r="648" s="398" customFormat="true" ht="25.15" customHeight="true" x14ac:dyDescent="0.2">
      <c r="B648" s="1702"/>
      <c r="C648" s="1802"/>
      <c r="D648" s="1801"/>
      <c r="E648" s="455"/>
      <c r="F648" s="455"/>
      <c r="G648" s="455"/>
      <c r="H648" s="1802"/>
      <c r="I648" s="1801"/>
      <c r="J648" s="455"/>
      <c r="K648" s="455"/>
      <c r="L648" s="455"/>
      <c r="M648" s="1802"/>
      <c r="N648" s="1801"/>
      <c r="O648" s="455"/>
      <c r="P648" s="455"/>
      <c r="Q648" s="455"/>
      <c r="R648" s="549"/>
      <c r="S648" s="549"/>
      <c r="T648" s="549"/>
      <c r="U648" s="549"/>
      <c r="V648" s="549"/>
      <c r="W648" s="549"/>
      <c r="X648" s="549"/>
      <c r="Y648" s="549"/>
      <c r="Z648" s="549"/>
      <c r="AA648" s="549"/>
      <c r="AB648" s="549"/>
      <c r="AC648" s="549"/>
      <c r="AD648" s="549"/>
      <c r="AE648" s="549"/>
      <c r="AF648" s="549"/>
      <c r="AG648" s="549"/>
      <c r="AH648" s="549"/>
      <c r="AI648" s="549"/>
      <c r="AJ648" s="549"/>
      <c r="AK648" s="549"/>
      <c r="AL648" s="549"/>
      <c r="AM648" s="549"/>
      <c r="AN648" s="549"/>
      <c r="AO648" s="549"/>
      <c r="AP648" s="549"/>
      <c r="AQ648" s="549"/>
      <c r="AR648" s="549"/>
      <c r="AS648" s="549"/>
      <c r="AT648" s="549"/>
      <c r="AU648" s="549"/>
      <c r="AV648" s="549"/>
      <c r="AW648" s="549"/>
      <c r="AX648" s="549"/>
      <c r="AY648" s="549"/>
      <c r="BA648" s="214"/>
      <c r="BB648" s="288"/>
      <c r="BC648" s="214"/>
      <c r="BD648" s="214"/>
      <c r="BE648" s="214"/>
      <c r="BF648" s="214"/>
      <c r="BG648" s="214"/>
      <c r="BH648" s="214"/>
      <c r="BI648" s="214"/>
      <c r="BJ648" s="214"/>
      <c r="BK648" s="214"/>
      <c r="BL648" s="214"/>
      <c r="BM648" s="214"/>
      <c r="BN648" s="214"/>
      <c r="BO648" s="214"/>
      <c r="BP648" s="214"/>
      <c r="BQ648" s="214"/>
    </row>
    <row r="649" s="398" customFormat="true" ht="25.15" customHeight="true" x14ac:dyDescent="0.2">
      <c r="B649" s="1702"/>
      <c r="C649" s="1802"/>
      <c r="D649" s="1801"/>
      <c r="E649" s="455"/>
      <c r="F649" s="455"/>
      <c r="G649" s="455"/>
      <c r="H649" s="1802"/>
      <c r="I649" s="1801"/>
      <c r="J649" s="455"/>
      <c r="K649" s="455"/>
      <c r="L649" s="455"/>
      <c r="M649" s="1802"/>
      <c r="N649" s="1801"/>
      <c r="O649" s="455"/>
      <c r="P649" s="455"/>
      <c r="Q649" s="455"/>
      <c r="R649" s="549"/>
      <c r="S649" s="549"/>
      <c r="T649" s="549"/>
      <c r="U649" s="549"/>
      <c r="V649" s="549"/>
      <c r="W649" s="549"/>
      <c r="X649" s="549"/>
      <c r="Y649" s="549"/>
      <c r="Z649" s="549"/>
      <c r="AA649" s="549"/>
      <c r="AB649" s="549"/>
      <c r="AC649" s="549"/>
      <c r="AD649" s="549"/>
      <c r="AE649" s="549"/>
      <c r="AF649" s="549"/>
      <c r="AG649" s="549"/>
      <c r="AH649" s="549"/>
      <c r="AI649" s="549"/>
      <c r="AJ649" s="549"/>
      <c r="AK649" s="549"/>
      <c r="AL649" s="549"/>
      <c r="AM649" s="549"/>
      <c r="AN649" s="549"/>
      <c r="AO649" s="549"/>
      <c r="AP649" s="549"/>
      <c r="AQ649" s="549"/>
      <c r="AR649" s="549"/>
      <c r="AS649" s="549"/>
      <c r="AT649" s="549"/>
      <c r="AU649" s="549"/>
      <c r="AV649" s="549"/>
      <c r="AW649" s="549"/>
      <c r="AX649" s="549"/>
      <c r="AY649" s="549"/>
      <c r="BA649" s="214"/>
      <c r="BB649" s="288"/>
      <c r="BC649" s="214"/>
      <c r="BD649" s="214"/>
      <c r="BE649" s="214"/>
      <c r="BF649" s="214"/>
      <c r="BG649" s="214"/>
      <c r="BH649" s="214"/>
      <c r="BI649" s="214"/>
      <c r="BJ649" s="214"/>
      <c r="BK649" s="214"/>
      <c r="BL649" s="214"/>
      <c r="BM649" s="214"/>
      <c r="BN649" s="214"/>
      <c r="BO649" s="214"/>
      <c r="BP649" s="214"/>
      <c r="BQ649" s="214"/>
    </row>
    <row r="650" s="398" customFormat="true" ht="25.15" customHeight="true" x14ac:dyDescent="0.2">
      <c r="B650" s="1702"/>
      <c r="C650" s="1802"/>
      <c r="D650" s="1801"/>
      <c r="E650" s="455"/>
      <c r="F650" s="455"/>
      <c r="G650" s="455"/>
      <c r="H650" s="1802"/>
      <c r="I650" s="1801"/>
      <c r="J650" s="455"/>
      <c r="K650" s="455"/>
      <c r="L650" s="455"/>
      <c r="M650" s="1802"/>
      <c r="N650" s="1801"/>
      <c r="O650" s="455"/>
      <c r="P650" s="455"/>
      <c r="Q650" s="455"/>
      <c r="R650" s="549"/>
      <c r="S650" s="549"/>
      <c r="T650" s="549"/>
      <c r="U650" s="549"/>
      <c r="V650" s="549"/>
      <c r="W650" s="549"/>
      <c r="X650" s="549"/>
      <c r="Y650" s="549"/>
      <c r="Z650" s="549"/>
      <c r="AA650" s="549"/>
      <c r="AB650" s="549"/>
      <c r="AC650" s="549"/>
      <c r="AD650" s="549"/>
      <c r="AE650" s="549"/>
      <c r="AF650" s="549"/>
      <c r="AG650" s="549"/>
      <c r="AH650" s="549"/>
      <c r="AI650" s="549"/>
      <c r="AJ650" s="549"/>
      <c r="AK650" s="549"/>
      <c r="AL650" s="549"/>
      <c r="AM650" s="549"/>
      <c r="AN650" s="549"/>
      <c r="AO650" s="549"/>
      <c r="AP650" s="549"/>
      <c r="AQ650" s="549"/>
      <c r="AR650" s="549"/>
      <c r="AS650" s="549"/>
      <c r="AT650" s="549"/>
      <c r="AU650" s="549"/>
      <c r="AV650" s="549"/>
      <c r="AW650" s="549"/>
      <c r="AX650" s="549"/>
      <c r="AY650" s="549"/>
      <c r="BA650" s="214"/>
      <c r="BB650" s="288"/>
      <c r="BC650" s="214"/>
      <c r="BD650" s="214"/>
      <c r="BE650" s="214"/>
      <c r="BF650" s="214"/>
      <c r="BG650" s="214"/>
      <c r="BH650" s="214"/>
      <c r="BI650" s="214"/>
      <c r="BJ650" s="214"/>
      <c r="BK650" s="214"/>
      <c r="BL650" s="214"/>
      <c r="BM650" s="214"/>
      <c r="BN650" s="214"/>
      <c r="BO650" s="214"/>
      <c r="BP650" s="214"/>
      <c r="BQ650" s="214"/>
    </row>
    <row r="651" s="398" customFormat="true" ht="25.15" customHeight="true" x14ac:dyDescent="0.2">
      <c r="B651" s="1702"/>
      <c r="C651" s="1802"/>
      <c r="D651" s="1801"/>
      <c r="E651" s="455"/>
      <c r="F651" s="455"/>
      <c r="G651" s="455"/>
      <c r="H651" s="1802"/>
      <c r="I651" s="1801"/>
      <c r="J651" s="455"/>
      <c r="K651" s="455"/>
      <c r="L651" s="455"/>
      <c r="M651" s="1802"/>
      <c r="N651" s="1801"/>
      <c r="O651" s="455"/>
      <c r="P651" s="455"/>
      <c r="Q651" s="455"/>
      <c r="R651" s="549"/>
      <c r="S651" s="549"/>
      <c r="T651" s="549"/>
      <c r="U651" s="549"/>
      <c r="V651" s="549"/>
      <c r="W651" s="549"/>
      <c r="X651" s="549"/>
      <c r="Y651" s="549"/>
      <c r="Z651" s="549"/>
      <c r="AA651" s="549"/>
      <c r="AB651" s="549"/>
      <c r="AC651" s="549"/>
      <c r="AD651" s="549"/>
      <c r="AE651" s="549"/>
      <c r="AF651" s="549"/>
      <c r="AG651" s="549"/>
      <c r="AH651" s="549"/>
      <c r="AI651" s="549"/>
      <c r="AJ651" s="549"/>
      <c r="AK651" s="549"/>
      <c r="AL651" s="549"/>
      <c r="AM651" s="549"/>
      <c r="AN651" s="549"/>
      <c r="AO651" s="549"/>
      <c r="AP651" s="549"/>
      <c r="AQ651" s="549"/>
      <c r="AR651" s="549"/>
      <c r="AS651" s="549"/>
      <c r="AT651" s="549"/>
      <c r="AU651" s="549"/>
      <c r="AV651" s="549"/>
      <c r="AW651" s="549"/>
      <c r="AX651" s="549"/>
      <c r="AY651" s="549"/>
      <c r="BA651" s="214"/>
      <c r="BB651" s="288"/>
      <c r="BC651" s="214"/>
      <c r="BD651" s="214"/>
      <c r="BE651" s="214"/>
      <c r="BF651" s="214"/>
      <c r="BG651" s="214"/>
      <c r="BH651" s="214"/>
      <c r="BI651" s="214"/>
      <c r="BJ651" s="214"/>
      <c r="BK651" s="214"/>
      <c r="BL651" s="214"/>
      <c r="BM651" s="214"/>
      <c r="BN651" s="214"/>
      <c r="BO651" s="214"/>
      <c r="BP651" s="214"/>
      <c r="BQ651" s="214"/>
    </row>
    <row r="652" s="398" customFormat="true" ht="25.15" customHeight="true" x14ac:dyDescent="0.2">
      <c r="B652" s="1702"/>
      <c r="C652" s="1802"/>
      <c r="D652" s="1801"/>
      <c r="E652" s="455"/>
      <c r="F652" s="455"/>
      <c r="G652" s="455"/>
      <c r="H652" s="1802"/>
      <c r="I652" s="1801"/>
      <c r="J652" s="455"/>
      <c r="K652" s="455"/>
      <c r="L652" s="455"/>
      <c r="M652" s="1802"/>
      <c r="N652" s="1801"/>
      <c r="O652" s="455"/>
      <c r="P652" s="455"/>
      <c r="Q652" s="455"/>
      <c r="R652" s="549"/>
      <c r="S652" s="549"/>
      <c r="T652" s="549"/>
      <c r="U652" s="549"/>
      <c r="V652" s="549"/>
      <c r="W652" s="549"/>
      <c r="X652" s="549"/>
      <c r="Y652" s="549"/>
      <c r="Z652" s="549"/>
      <c r="AA652" s="549"/>
      <c r="AB652" s="549"/>
      <c r="AC652" s="549"/>
      <c r="AD652" s="549"/>
      <c r="AE652" s="549"/>
      <c r="AF652" s="549"/>
      <c r="AG652" s="549"/>
      <c r="AH652" s="549"/>
      <c r="AI652" s="549"/>
      <c r="AJ652" s="549"/>
      <c r="AK652" s="549"/>
      <c r="AL652" s="549"/>
      <c r="AM652" s="549"/>
      <c r="AN652" s="549"/>
      <c r="AO652" s="549"/>
      <c r="AP652" s="549"/>
      <c r="AQ652" s="549"/>
      <c r="AR652" s="549"/>
      <c r="AS652" s="549"/>
      <c r="AT652" s="549"/>
      <c r="AU652" s="549"/>
      <c r="AV652" s="549"/>
      <c r="AW652" s="549"/>
      <c r="AX652" s="549"/>
      <c r="AY652" s="549"/>
      <c r="BA652" s="214"/>
      <c r="BB652" s="288"/>
      <c r="BC652" s="214"/>
      <c r="BD652" s="214"/>
      <c r="BE652" s="214"/>
      <c r="BF652" s="214"/>
      <c r="BG652" s="214"/>
      <c r="BH652" s="214"/>
      <c r="BI652" s="214"/>
      <c r="BJ652" s="214"/>
      <c r="BK652" s="214"/>
      <c r="BL652" s="214"/>
      <c r="BM652" s="214"/>
      <c r="BN652" s="214"/>
      <c r="BO652" s="214"/>
      <c r="BP652" s="214"/>
      <c r="BQ652" s="214"/>
    </row>
    <row r="653" s="398" customFormat="true" ht="25.15" customHeight="true" x14ac:dyDescent="0.2">
      <c r="B653" s="1702"/>
      <c r="C653" s="1802"/>
      <c r="D653" s="1801"/>
      <c r="E653" s="455"/>
      <c r="F653" s="455"/>
      <c r="G653" s="455"/>
      <c r="H653" s="1802"/>
      <c r="I653" s="1801"/>
      <c r="J653" s="455"/>
      <c r="K653" s="455"/>
      <c r="L653" s="455"/>
      <c r="M653" s="1802"/>
      <c r="N653" s="1801"/>
      <c r="O653" s="455"/>
      <c r="P653" s="455"/>
      <c r="Q653" s="455"/>
      <c r="R653" s="549"/>
      <c r="S653" s="549"/>
      <c r="T653" s="549"/>
      <c r="U653" s="549"/>
      <c r="V653" s="549"/>
      <c r="W653" s="549"/>
      <c r="X653" s="549"/>
      <c r="Y653" s="549"/>
      <c r="Z653" s="549"/>
      <c r="AA653" s="549"/>
      <c r="AB653" s="549"/>
      <c r="AC653" s="549"/>
      <c r="AD653" s="549"/>
      <c r="AE653" s="549"/>
      <c r="AF653" s="549"/>
      <c r="AG653" s="549"/>
      <c r="AH653" s="549"/>
      <c r="AI653" s="549"/>
      <c r="AJ653" s="549"/>
      <c r="AK653" s="549"/>
      <c r="AL653" s="549"/>
      <c r="AM653" s="549"/>
      <c r="AN653" s="549"/>
      <c r="AO653" s="549"/>
      <c r="AP653" s="549"/>
      <c r="AQ653" s="549"/>
      <c r="AR653" s="549"/>
      <c r="AS653" s="549"/>
      <c r="AT653" s="549"/>
      <c r="AU653" s="549"/>
      <c r="AV653" s="549"/>
      <c r="AW653" s="549"/>
      <c r="AX653" s="549"/>
      <c r="AY653" s="549"/>
      <c r="BA653" s="214"/>
      <c r="BB653" s="288"/>
      <c r="BC653" s="214"/>
      <c r="BD653" s="214"/>
      <c r="BE653" s="214"/>
      <c r="BF653" s="214"/>
      <c r="BG653" s="214"/>
      <c r="BH653" s="214"/>
      <c r="BI653" s="214"/>
      <c r="BJ653" s="214"/>
      <c r="BK653" s="214"/>
      <c r="BL653" s="214"/>
      <c r="BM653" s="214"/>
      <c r="BN653" s="214"/>
      <c r="BO653" s="214"/>
      <c r="BP653" s="214"/>
      <c r="BQ653" s="214"/>
    </row>
    <row r="654" s="398" customFormat="true" ht="25.15" customHeight="true" x14ac:dyDescent="0.2">
      <c r="B654" s="1702"/>
      <c r="C654" s="1802"/>
      <c r="D654" s="1801"/>
      <c r="E654" s="455"/>
      <c r="F654" s="455"/>
      <c r="G654" s="455"/>
      <c r="H654" s="1802"/>
      <c r="I654" s="1801"/>
      <c r="J654" s="455"/>
      <c r="K654" s="455"/>
      <c r="L654" s="455"/>
      <c r="M654" s="1802"/>
      <c r="N654" s="1801"/>
      <c r="O654" s="455"/>
      <c r="P654" s="455"/>
      <c r="Q654" s="455"/>
      <c r="R654" s="549"/>
      <c r="S654" s="549"/>
      <c r="T654" s="549"/>
      <c r="U654" s="549"/>
      <c r="V654" s="549"/>
      <c r="W654" s="549"/>
      <c r="X654" s="549"/>
      <c r="Y654" s="549"/>
      <c r="Z654" s="549"/>
      <c r="AA654" s="549"/>
      <c r="AB654" s="549"/>
      <c r="AC654" s="549"/>
      <c r="AD654" s="549"/>
      <c r="AE654" s="549"/>
      <c r="AF654" s="549"/>
      <c r="AG654" s="549"/>
      <c r="AH654" s="549"/>
      <c r="AI654" s="549"/>
      <c r="AJ654" s="549"/>
      <c r="AK654" s="549"/>
      <c r="AL654" s="549"/>
      <c r="AM654" s="549"/>
      <c r="AN654" s="549"/>
      <c r="AO654" s="549"/>
      <c r="AP654" s="549"/>
      <c r="AQ654" s="549"/>
      <c r="AR654" s="549"/>
      <c r="AS654" s="549"/>
      <c r="AT654" s="549"/>
      <c r="AU654" s="549"/>
      <c r="AV654" s="549"/>
      <c r="AW654" s="549"/>
      <c r="AX654" s="549"/>
      <c r="AY654" s="549"/>
      <c r="BA654" s="214"/>
      <c r="BB654" s="288"/>
      <c r="BC654" s="214"/>
      <c r="BD654" s="214"/>
      <c r="BE654" s="214"/>
      <c r="BF654" s="214"/>
      <c r="BG654" s="214"/>
      <c r="BH654" s="214"/>
      <c r="BI654" s="214"/>
      <c r="BJ654" s="214"/>
      <c r="BK654" s="214"/>
      <c r="BL654" s="214"/>
      <c r="BM654" s="214"/>
      <c r="BN654" s="214"/>
      <c r="BO654" s="214"/>
      <c r="BP654" s="214"/>
      <c r="BQ654" s="214"/>
    </row>
    <row r="655" s="398" customFormat="true" ht="25.15" customHeight="true" x14ac:dyDescent="0.2">
      <c r="B655" s="1702"/>
      <c r="C655" s="1802"/>
      <c r="D655" s="1801"/>
      <c r="E655" s="455"/>
      <c r="F655" s="455"/>
      <c r="G655" s="455"/>
      <c r="H655" s="1802"/>
      <c r="I655" s="1801"/>
      <c r="J655" s="455"/>
      <c r="K655" s="455"/>
      <c r="L655" s="455"/>
      <c r="M655" s="1802"/>
      <c r="N655" s="1801"/>
      <c r="O655" s="455"/>
      <c r="P655" s="455"/>
      <c r="Q655" s="455"/>
      <c r="R655" s="549"/>
      <c r="S655" s="549"/>
      <c r="T655" s="549"/>
      <c r="U655" s="549"/>
      <c r="V655" s="549"/>
      <c r="W655" s="549"/>
      <c r="X655" s="549"/>
      <c r="Y655" s="549"/>
      <c r="Z655" s="549"/>
      <c r="AA655" s="549"/>
      <c r="AB655" s="549"/>
      <c r="AC655" s="549"/>
      <c r="AD655" s="549"/>
      <c r="AE655" s="549"/>
      <c r="AF655" s="549"/>
      <c r="AG655" s="549"/>
      <c r="AH655" s="549"/>
      <c r="AI655" s="549"/>
      <c r="AJ655" s="549"/>
      <c r="AK655" s="549"/>
      <c r="AL655" s="549"/>
      <c r="AM655" s="549"/>
      <c r="AN655" s="549"/>
      <c r="AO655" s="549"/>
      <c r="AP655" s="549"/>
      <c r="AQ655" s="549"/>
      <c r="AR655" s="549"/>
      <c r="AS655" s="549"/>
      <c r="AT655" s="549"/>
      <c r="AU655" s="549"/>
      <c r="AV655" s="549"/>
      <c r="AW655" s="549"/>
      <c r="AX655" s="549"/>
      <c r="AY655" s="549"/>
      <c r="BA655" s="214"/>
      <c r="BB655" s="288"/>
      <c r="BC655" s="214"/>
      <c r="BD655" s="214"/>
      <c r="BE655" s="214"/>
      <c r="BF655" s="214"/>
      <c r="BG655" s="214"/>
      <c r="BH655" s="214"/>
      <c r="BI655" s="214"/>
      <c r="BJ655" s="214"/>
      <c r="BK655" s="214"/>
      <c r="BL655" s="214"/>
      <c r="BM655" s="214"/>
      <c r="BN655" s="214"/>
      <c r="BO655" s="214"/>
      <c r="BP655" s="214"/>
      <c r="BQ655" s="214"/>
    </row>
    <row r="656" s="398" customFormat="true" ht="25.15" customHeight="true" x14ac:dyDescent="0.2">
      <c r="B656" s="1702"/>
      <c r="C656" s="1802"/>
      <c r="D656" s="1801"/>
      <c r="E656" s="455"/>
      <c r="F656" s="455"/>
      <c r="G656" s="455"/>
      <c r="H656" s="1802"/>
      <c r="I656" s="1801"/>
      <c r="J656" s="455"/>
      <c r="K656" s="455"/>
      <c r="L656" s="455"/>
      <c r="M656" s="1802"/>
      <c r="N656" s="1801"/>
      <c r="O656" s="455"/>
      <c r="P656" s="455"/>
      <c r="Q656" s="455"/>
      <c r="R656" s="549"/>
      <c r="S656" s="549"/>
      <c r="T656" s="549"/>
      <c r="U656" s="549"/>
      <c r="V656" s="549"/>
      <c r="W656" s="549"/>
      <c r="X656" s="549"/>
      <c r="Y656" s="549"/>
      <c r="Z656" s="549"/>
      <c r="AA656" s="549"/>
      <c r="AB656" s="549"/>
      <c r="AC656" s="549"/>
      <c r="AD656" s="549"/>
      <c r="AE656" s="549"/>
      <c r="AF656" s="549"/>
      <c r="AG656" s="549"/>
      <c r="AH656" s="549"/>
      <c r="AI656" s="549"/>
      <c r="AJ656" s="549"/>
      <c r="AK656" s="549"/>
      <c r="AL656" s="549"/>
      <c r="AM656" s="549"/>
      <c r="AN656" s="549"/>
      <c r="AO656" s="549"/>
      <c r="AP656" s="549"/>
      <c r="AQ656" s="549"/>
      <c r="AR656" s="549"/>
      <c r="AS656" s="549"/>
      <c r="AT656" s="549"/>
      <c r="AU656" s="549"/>
      <c r="AV656" s="549"/>
      <c r="AW656" s="549"/>
      <c r="AX656" s="549"/>
      <c r="AY656" s="549"/>
      <c r="BA656" s="214"/>
      <c r="BB656" s="288"/>
      <c r="BC656" s="214"/>
      <c r="BD656" s="214"/>
      <c r="BE656" s="214"/>
      <c r="BF656" s="214"/>
      <c r="BG656" s="214"/>
      <c r="BH656" s="214"/>
      <c r="BI656" s="214"/>
      <c r="BJ656" s="214"/>
      <c r="BK656" s="214"/>
      <c r="BL656" s="214"/>
      <c r="BM656" s="214"/>
      <c r="BN656" s="214"/>
      <c r="BO656" s="214"/>
      <c r="BP656" s="214"/>
      <c r="BQ656" s="214"/>
    </row>
    <row r="657" s="398" customFormat="true" ht="25.15" customHeight="true" x14ac:dyDescent="0.2">
      <c r="B657" s="1702"/>
      <c r="C657" s="1802"/>
      <c r="D657" s="1801"/>
      <c r="E657" s="455"/>
      <c r="F657" s="455"/>
      <c r="G657" s="455"/>
      <c r="H657" s="1802"/>
      <c r="I657" s="1801"/>
      <c r="J657" s="455"/>
      <c r="K657" s="455"/>
      <c r="L657" s="455"/>
      <c r="M657" s="1802"/>
      <c r="N657" s="1801"/>
      <c r="O657" s="455"/>
      <c r="P657" s="455"/>
      <c r="Q657" s="455"/>
      <c r="R657" s="549"/>
      <c r="S657" s="549"/>
      <c r="T657" s="549"/>
      <c r="U657" s="549"/>
      <c r="V657" s="549"/>
      <c r="W657" s="549"/>
      <c r="X657" s="549"/>
      <c r="Y657" s="549"/>
      <c r="Z657" s="549"/>
      <c r="AA657" s="549"/>
      <c r="AB657" s="549"/>
      <c r="AC657" s="549"/>
      <c r="AD657" s="549"/>
      <c r="AE657" s="549"/>
      <c r="AF657" s="549"/>
      <c r="AG657" s="549"/>
      <c r="AH657" s="549"/>
      <c r="AI657" s="549"/>
      <c r="AJ657" s="549"/>
      <c r="AK657" s="549"/>
      <c r="AL657" s="549"/>
      <c r="AM657" s="549"/>
      <c r="AN657" s="549"/>
      <c r="AO657" s="549"/>
      <c r="AP657" s="549"/>
      <c r="AQ657" s="549"/>
      <c r="AR657" s="549"/>
      <c r="AS657" s="549"/>
      <c r="AT657" s="549"/>
      <c r="AU657" s="549"/>
      <c r="AV657" s="549"/>
      <c r="AW657" s="549"/>
      <c r="AX657" s="549"/>
      <c r="AY657" s="549"/>
      <c r="BA657" s="214"/>
      <c r="BB657" s="288"/>
      <c r="BC657" s="214"/>
      <c r="BD657" s="214"/>
      <c r="BE657" s="214"/>
      <c r="BF657" s="214"/>
      <c r="BG657" s="214"/>
      <c r="BH657" s="214"/>
      <c r="BI657" s="214"/>
      <c r="BJ657" s="214"/>
      <c r="BK657" s="214"/>
      <c r="BL657" s="214"/>
      <c r="BM657" s="214"/>
      <c r="BN657" s="214"/>
      <c r="BO657" s="214"/>
      <c r="BP657" s="214"/>
      <c r="BQ657" s="214"/>
    </row>
    <row r="658" s="398" customFormat="true" ht="25.15" customHeight="true" x14ac:dyDescent="0.2">
      <c r="B658" s="1702"/>
      <c r="C658" s="1802"/>
      <c r="D658" s="1801"/>
      <c r="E658" s="455"/>
      <c r="F658" s="455"/>
      <c r="G658" s="455"/>
      <c r="H658" s="1802"/>
      <c r="I658" s="1801"/>
      <c r="J658" s="455"/>
      <c r="K658" s="455"/>
      <c r="L658" s="455"/>
      <c r="M658" s="1802"/>
      <c r="N658" s="1801"/>
      <c r="O658" s="455"/>
      <c r="P658" s="455"/>
      <c r="Q658" s="455"/>
      <c r="R658" s="549"/>
      <c r="S658" s="549"/>
      <c r="T658" s="549"/>
      <c r="U658" s="549"/>
      <c r="V658" s="549"/>
      <c r="W658" s="549"/>
      <c r="X658" s="549"/>
      <c r="Y658" s="549"/>
      <c r="Z658" s="549"/>
      <c r="AA658" s="549"/>
      <c r="AB658" s="549"/>
      <c r="AC658" s="549"/>
      <c r="AD658" s="549"/>
      <c r="AE658" s="549"/>
      <c r="AF658" s="549"/>
      <c r="AG658" s="549"/>
      <c r="AH658" s="549"/>
      <c r="AI658" s="549"/>
      <c r="AJ658" s="549"/>
      <c r="AK658" s="549"/>
      <c r="AL658" s="549"/>
      <c r="AM658" s="549"/>
      <c r="AN658" s="549"/>
      <c r="AO658" s="549"/>
      <c r="AP658" s="549"/>
      <c r="AQ658" s="549"/>
      <c r="AR658" s="549"/>
      <c r="AS658" s="549"/>
      <c r="AT658" s="549"/>
      <c r="AU658" s="549"/>
      <c r="AV658" s="549"/>
      <c r="AW658" s="549"/>
      <c r="AX658" s="549"/>
      <c r="AY658" s="549"/>
      <c r="BA658" s="214"/>
      <c r="BB658" s="288"/>
      <c r="BC658" s="214"/>
      <c r="BD658" s="214"/>
      <c r="BE658" s="214"/>
      <c r="BF658" s="214"/>
      <c r="BG658" s="214"/>
      <c r="BH658" s="214"/>
      <c r="BI658" s="214"/>
      <c r="BJ658" s="214"/>
      <c r="BK658" s="214"/>
      <c r="BL658" s="214"/>
      <c r="BM658" s="214"/>
      <c r="BN658" s="214"/>
      <c r="BO658" s="214"/>
      <c r="BP658" s="214"/>
      <c r="BQ658" s="214"/>
    </row>
    <row r="659" s="398" customFormat="true" ht="25.15" customHeight="true" x14ac:dyDescent="0.2">
      <c r="B659" s="1702"/>
      <c r="C659" s="1802"/>
      <c r="D659" s="1801"/>
      <c r="E659" s="455"/>
      <c r="F659" s="455"/>
      <c r="G659" s="455"/>
      <c r="H659" s="1802"/>
      <c r="I659" s="1801"/>
      <c r="J659" s="455"/>
      <c r="K659" s="455"/>
      <c r="L659" s="455"/>
      <c r="M659" s="1802"/>
      <c r="N659" s="1801"/>
      <c r="O659" s="455"/>
      <c r="P659" s="455"/>
      <c r="Q659" s="455"/>
      <c r="R659" s="549"/>
      <c r="S659" s="549"/>
      <c r="T659" s="549"/>
      <c r="U659" s="549"/>
      <c r="V659" s="549"/>
      <c r="W659" s="549"/>
      <c r="X659" s="549"/>
      <c r="Y659" s="549"/>
      <c r="Z659" s="549"/>
      <c r="AA659" s="549"/>
      <c r="AB659" s="549"/>
      <c r="AC659" s="549"/>
      <c r="AD659" s="549"/>
      <c r="AE659" s="549"/>
      <c r="AF659" s="549"/>
      <c r="AG659" s="549"/>
      <c r="AH659" s="549"/>
      <c r="AI659" s="549"/>
      <c r="AJ659" s="549"/>
      <c r="AK659" s="549"/>
      <c r="AL659" s="549"/>
      <c r="AM659" s="549"/>
      <c r="AN659" s="549"/>
      <c r="AO659" s="549"/>
      <c r="AP659" s="549"/>
      <c r="AQ659" s="549"/>
      <c r="AR659" s="549"/>
      <c r="AS659" s="549"/>
      <c r="AT659" s="549"/>
      <c r="AU659" s="549"/>
      <c r="AV659" s="549"/>
      <c r="AW659" s="549"/>
      <c r="AX659" s="549"/>
      <c r="AY659" s="549"/>
      <c r="BA659" s="214"/>
      <c r="BB659" s="288"/>
      <c r="BC659" s="214"/>
      <c r="BD659" s="214"/>
      <c r="BE659" s="214"/>
      <c r="BF659" s="214"/>
      <c r="BG659" s="214"/>
      <c r="BH659" s="214"/>
      <c r="BI659" s="214"/>
      <c r="BJ659" s="214"/>
      <c r="BK659" s="214"/>
      <c r="BL659" s="214"/>
      <c r="BM659" s="214"/>
      <c r="BN659" s="214"/>
      <c r="BO659" s="214"/>
      <c r="BP659" s="214"/>
      <c r="BQ659" s="214"/>
    </row>
    <row r="660" s="398" customFormat="true" ht="25.15" customHeight="true" x14ac:dyDescent="0.2">
      <c r="B660" s="1702"/>
      <c r="C660" s="1802"/>
      <c r="D660" s="1801"/>
      <c r="E660" s="455"/>
      <c r="F660" s="455"/>
      <c r="G660" s="455"/>
      <c r="H660" s="1802"/>
      <c r="I660" s="1801"/>
      <c r="J660" s="455"/>
      <c r="K660" s="455"/>
      <c r="L660" s="455"/>
      <c r="M660" s="1802"/>
      <c r="N660" s="1801"/>
      <c r="O660" s="455"/>
      <c r="P660" s="455"/>
      <c r="Q660" s="455"/>
      <c r="R660" s="549"/>
      <c r="S660" s="549"/>
      <c r="T660" s="549"/>
      <c r="U660" s="549"/>
      <c r="V660" s="549"/>
      <c r="W660" s="549"/>
      <c r="X660" s="549"/>
      <c r="Y660" s="549"/>
      <c r="Z660" s="549"/>
      <c r="AA660" s="549"/>
      <c r="AB660" s="549"/>
      <c r="AC660" s="549"/>
      <c r="AD660" s="549"/>
      <c r="AE660" s="549"/>
      <c r="AF660" s="549"/>
      <c r="AG660" s="549"/>
      <c r="AH660" s="549"/>
      <c r="AI660" s="549"/>
      <c r="AJ660" s="549"/>
      <c r="AK660" s="549"/>
      <c r="AL660" s="549"/>
      <c r="AM660" s="549"/>
      <c r="AN660" s="549"/>
      <c r="AO660" s="549"/>
      <c r="AP660" s="549"/>
      <c r="AQ660" s="549"/>
      <c r="AR660" s="549"/>
      <c r="AS660" s="549"/>
      <c r="AT660" s="549"/>
      <c r="AU660" s="549"/>
      <c r="AV660" s="549"/>
      <c r="AW660" s="549"/>
      <c r="AX660" s="549"/>
      <c r="AY660" s="549"/>
      <c r="BA660" s="214"/>
      <c r="BB660" s="288"/>
      <c r="BC660" s="214"/>
      <c r="BD660" s="214"/>
      <c r="BE660" s="214"/>
      <c r="BF660" s="214"/>
      <c r="BG660" s="214"/>
      <c r="BH660" s="214"/>
      <c r="BI660" s="214"/>
      <c r="BJ660" s="214"/>
      <c r="BK660" s="214"/>
      <c r="BL660" s="214"/>
      <c r="BM660" s="214"/>
      <c r="BN660" s="214"/>
      <c r="BO660" s="214"/>
      <c r="BP660" s="214"/>
      <c r="BQ660" s="214"/>
    </row>
    <row r="661" s="398" customFormat="true" ht="25.15" customHeight="true" x14ac:dyDescent="0.2">
      <c r="B661" s="1702"/>
      <c r="C661" s="1802"/>
      <c r="D661" s="1801"/>
      <c r="E661" s="455"/>
      <c r="F661" s="455"/>
      <c r="G661" s="455"/>
      <c r="H661" s="1802"/>
      <c r="I661" s="1801"/>
      <c r="J661" s="455"/>
      <c r="K661" s="455"/>
      <c r="L661" s="455"/>
      <c r="M661" s="1802"/>
      <c r="N661" s="1801"/>
      <c r="O661" s="455"/>
      <c r="P661" s="455"/>
      <c r="Q661" s="455"/>
      <c r="R661" s="549"/>
      <c r="S661" s="549"/>
      <c r="T661" s="549"/>
      <c r="U661" s="549"/>
      <c r="V661" s="549"/>
      <c r="W661" s="549"/>
      <c r="X661" s="549"/>
      <c r="Y661" s="549"/>
      <c r="Z661" s="549"/>
      <c r="AA661" s="549"/>
      <c r="AB661" s="549"/>
      <c r="AC661" s="549"/>
      <c r="AD661" s="549"/>
      <c r="AE661" s="549"/>
      <c r="AF661" s="549"/>
      <c r="AG661" s="549"/>
      <c r="AH661" s="549"/>
      <c r="AI661" s="549"/>
      <c r="AJ661" s="549"/>
      <c r="AK661" s="549"/>
      <c r="AL661" s="549"/>
      <c r="AM661" s="549"/>
      <c r="AN661" s="549"/>
      <c r="AO661" s="549"/>
      <c r="AP661" s="549"/>
      <c r="AQ661" s="549"/>
      <c r="AR661" s="549"/>
      <c r="AS661" s="549"/>
      <c r="AT661" s="549"/>
      <c r="AU661" s="549"/>
      <c r="AV661" s="549"/>
      <c r="AW661" s="549"/>
      <c r="AX661" s="549"/>
      <c r="AY661" s="549"/>
      <c r="BA661" s="214"/>
      <c r="BB661" s="288"/>
      <c r="BC661" s="214"/>
      <c r="BD661" s="214"/>
      <c r="BE661" s="214"/>
      <c r="BF661" s="214"/>
      <c r="BG661" s="214"/>
      <c r="BH661" s="214"/>
      <c r="BI661" s="214"/>
      <c r="BJ661" s="214"/>
      <c r="BK661" s="214"/>
      <c r="BL661" s="214"/>
      <c r="BM661" s="214"/>
      <c r="BN661" s="214"/>
      <c r="BO661" s="214"/>
      <c r="BP661" s="214"/>
      <c r="BQ661" s="214"/>
    </row>
    <row r="662" s="398" customFormat="true" ht="25.15" customHeight="true" x14ac:dyDescent="0.2">
      <c r="B662" s="1702"/>
      <c r="C662" s="1802"/>
      <c r="D662" s="1801"/>
      <c r="E662" s="455"/>
      <c r="F662" s="455"/>
      <c r="G662" s="455"/>
      <c r="H662" s="1802"/>
      <c r="I662" s="1801"/>
      <c r="J662" s="455"/>
      <c r="K662" s="455"/>
      <c r="L662" s="455"/>
      <c r="M662" s="1802"/>
      <c r="N662" s="1801"/>
      <c r="O662" s="455"/>
      <c r="P662" s="455"/>
      <c r="Q662" s="455"/>
      <c r="R662" s="549"/>
      <c r="S662" s="549"/>
      <c r="T662" s="549"/>
      <c r="U662" s="549"/>
      <c r="V662" s="549"/>
      <c r="W662" s="549"/>
      <c r="X662" s="549"/>
      <c r="Y662" s="549"/>
      <c r="Z662" s="549"/>
      <c r="AA662" s="549"/>
      <c r="AB662" s="549"/>
      <c r="AC662" s="549"/>
      <c r="AD662" s="549"/>
      <c r="AE662" s="549"/>
      <c r="AF662" s="549"/>
      <c r="AG662" s="549"/>
      <c r="AH662" s="549"/>
      <c r="AI662" s="549"/>
      <c r="AJ662" s="549"/>
      <c r="AK662" s="549"/>
      <c r="AL662" s="549"/>
      <c r="AM662" s="549"/>
      <c r="AN662" s="549"/>
      <c r="AO662" s="549"/>
      <c r="AP662" s="549"/>
      <c r="AQ662" s="549"/>
      <c r="AR662" s="549"/>
      <c r="AS662" s="549"/>
      <c r="AT662" s="549"/>
      <c r="AU662" s="549"/>
      <c r="AV662" s="549"/>
      <c r="AW662" s="549"/>
      <c r="AX662" s="549"/>
      <c r="AY662" s="549"/>
      <c r="BA662" s="214"/>
      <c r="BB662" s="288"/>
      <c r="BC662" s="214"/>
      <c r="BD662" s="214"/>
      <c r="BE662" s="214"/>
      <c r="BF662" s="214"/>
      <c r="BG662" s="214"/>
      <c r="BH662" s="214"/>
      <c r="BI662" s="214"/>
      <c r="BJ662" s="214"/>
      <c r="BK662" s="214"/>
      <c r="BL662" s="214"/>
      <c r="BM662" s="214"/>
      <c r="BN662" s="214"/>
      <c r="BO662" s="214"/>
      <c r="BP662" s="214"/>
      <c r="BQ662" s="214"/>
    </row>
    <row r="663" s="398" customFormat="true" ht="25.15" customHeight="true" x14ac:dyDescent="0.2">
      <c r="B663" s="1702"/>
      <c r="C663" s="1802"/>
      <c r="D663" s="1801"/>
      <c r="E663" s="455"/>
      <c r="F663" s="455"/>
      <c r="G663" s="455"/>
      <c r="H663" s="1802"/>
      <c r="I663" s="1801"/>
      <c r="J663" s="455"/>
      <c r="K663" s="455"/>
      <c r="L663" s="455"/>
      <c r="M663" s="1802"/>
      <c r="N663" s="1801"/>
      <c r="O663" s="455"/>
      <c r="P663" s="455"/>
      <c r="Q663" s="455"/>
      <c r="R663" s="549"/>
      <c r="S663" s="549"/>
      <c r="T663" s="549"/>
      <c r="U663" s="549"/>
      <c r="V663" s="549"/>
      <c r="W663" s="549"/>
      <c r="X663" s="549"/>
      <c r="Y663" s="549"/>
      <c r="Z663" s="549"/>
      <c r="AA663" s="549"/>
      <c r="AB663" s="549"/>
      <c r="AC663" s="549"/>
      <c r="AD663" s="549"/>
      <c r="AE663" s="549"/>
      <c r="AF663" s="549"/>
      <c r="AG663" s="549"/>
      <c r="AH663" s="549"/>
      <c r="AI663" s="549"/>
      <c r="AJ663" s="549"/>
      <c r="AK663" s="549"/>
      <c r="AL663" s="549"/>
      <c r="AM663" s="549"/>
      <c r="AN663" s="549"/>
      <c r="AO663" s="549"/>
      <c r="AP663" s="549"/>
      <c r="AQ663" s="549"/>
      <c r="AR663" s="549"/>
      <c r="AS663" s="549"/>
      <c r="AT663" s="549"/>
      <c r="AU663" s="549"/>
      <c r="AV663" s="549"/>
      <c r="AW663" s="549"/>
      <c r="AX663" s="549"/>
      <c r="AY663" s="549"/>
      <c r="BA663" s="214"/>
      <c r="BB663" s="288"/>
      <c r="BC663" s="214"/>
      <c r="BD663" s="214"/>
      <c r="BE663" s="214"/>
      <c r="BF663" s="214"/>
      <c r="BG663" s="214"/>
      <c r="BH663" s="214"/>
      <c r="BI663" s="214"/>
      <c r="BJ663" s="214"/>
      <c r="BK663" s="214"/>
      <c r="BL663" s="214"/>
      <c r="BM663" s="214"/>
      <c r="BN663" s="214"/>
      <c r="BO663" s="214"/>
      <c r="BP663" s="214"/>
      <c r="BQ663" s="214"/>
    </row>
    <row r="664" s="398" customFormat="true" ht="25.15" customHeight="true" x14ac:dyDescent="0.2">
      <c r="B664" s="1702"/>
      <c r="C664" s="1802"/>
      <c r="D664" s="1801"/>
      <c r="E664" s="455"/>
      <c r="F664" s="455"/>
      <c r="G664" s="455"/>
      <c r="H664" s="1802"/>
      <c r="I664" s="1801"/>
      <c r="J664" s="455"/>
      <c r="K664" s="455"/>
      <c r="L664" s="455"/>
      <c r="M664" s="1802"/>
      <c r="N664" s="1801"/>
      <c r="O664" s="455"/>
      <c r="P664" s="455"/>
      <c r="Q664" s="455"/>
      <c r="R664" s="549"/>
      <c r="S664" s="549"/>
      <c r="T664" s="549"/>
      <c r="U664" s="549"/>
      <c r="V664" s="549"/>
      <c r="W664" s="549"/>
      <c r="X664" s="549"/>
      <c r="Y664" s="549"/>
      <c r="Z664" s="549"/>
      <c r="AA664" s="549"/>
      <c r="AB664" s="549"/>
      <c r="AC664" s="549"/>
      <c r="AD664" s="549"/>
      <c r="AE664" s="549"/>
      <c r="AF664" s="549"/>
      <c r="AG664" s="549"/>
      <c r="AH664" s="549"/>
      <c r="AI664" s="549"/>
      <c r="AJ664" s="549"/>
      <c r="AK664" s="549"/>
      <c r="AL664" s="549"/>
      <c r="AM664" s="549"/>
      <c r="AN664" s="549"/>
      <c r="AO664" s="549"/>
      <c r="AP664" s="549"/>
      <c r="AQ664" s="549"/>
      <c r="AR664" s="549"/>
      <c r="AS664" s="549"/>
      <c r="AT664" s="549"/>
      <c r="AU664" s="549"/>
      <c r="AV664" s="549"/>
      <c r="AW664" s="549"/>
      <c r="AX664" s="549"/>
      <c r="AY664" s="549"/>
      <c r="BA664" s="214"/>
      <c r="BB664" s="288"/>
      <c r="BC664" s="214"/>
      <c r="BD664" s="214"/>
      <c r="BE664" s="214"/>
      <c r="BF664" s="214"/>
      <c r="BG664" s="214"/>
      <c r="BH664" s="214"/>
      <c r="BI664" s="214"/>
      <c r="BJ664" s="214"/>
      <c r="BK664" s="214"/>
      <c r="BL664" s="214"/>
      <c r="BM664" s="214"/>
      <c r="BN664" s="214"/>
      <c r="BO664" s="214"/>
      <c r="BP664" s="214"/>
      <c r="BQ664" s="214"/>
    </row>
    <row r="665" s="398" customFormat="true" ht="25.15" customHeight="true" x14ac:dyDescent="0.2">
      <c r="B665" s="1702"/>
      <c r="C665" s="1802"/>
      <c r="D665" s="1801"/>
      <c r="E665" s="455"/>
      <c r="F665" s="455"/>
      <c r="G665" s="455"/>
      <c r="H665" s="1802"/>
      <c r="I665" s="1801"/>
      <c r="J665" s="455"/>
      <c r="K665" s="455"/>
      <c r="L665" s="455"/>
      <c r="M665" s="1802"/>
      <c r="N665" s="1801"/>
      <c r="O665" s="455"/>
      <c r="P665" s="455"/>
      <c r="Q665" s="455"/>
      <c r="R665" s="549"/>
      <c r="S665" s="549"/>
      <c r="T665" s="549"/>
      <c r="U665" s="549"/>
      <c r="V665" s="549"/>
      <c r="W665" s="549"/>
      <c r="X665" s="549"/>
      <c r="Y665" s="549"/>
      <c r="Z665" s="549"/>
      <c r="AA665" s="549"/>
      <c r="AB665" s="549"/>
      <c r="AC665" s="549"/>
      <c r="AD665" s="549"/>
      <c r="AE665" s="549"/>
      <c r="AF665" s="549"/>
      <c r="AG665" s="549"/>
      <c r="AH665" s="549"/>
      <c r="AI665" s="549"/>
      <c r="AJ665" s="549"/>
      <c r="AK665" s="549"/>
      <c r="AL665" s="549"/>
      <c r="AM665" s="549"/>
      <c r="AN665" s="549"/>
      <c r="AO665" s="549"/>
      <c r="AP665" s="549"/>
      <c r="AQ665" s="549"/>
      <c r="AR665" s="549"/>
      <c r="AS665" s="549"/>
      <c r="AT665" s="549"/>
      <c r="AU665" s="549"/>
      <c r="AV665" s="549"/>
      <c r="AW665" s="549"/>
      <c r="AX665" s="549"/>
      <c r="AY665" s="549"/>
      <c r="BA665" s="214"/>
      <c r="BB665" s="288"/>
      <c r="BC665" s="214"/>
      <c r="BD665" s="214"/>
      <c r="BE665" s="214"/>
      <c r="BF665" s="214"/>
      <c r="BG665" s="214"/>
      <c r="BH665" s="214"/>
      <c r="BI665" s="214"/>
      <c r="BJ665" s="214"/>
      <c r="BK665" s="214"/>
      <c r="BL665" s="214"/>
      <c r="BM665" s="214"/>
      <c r="BN665" s="214"/>
      <c r="BO665" s="214"/>
      <c r="BP665" s="214"/>
      <c r="BQ665" s="214"/>
    </row>
    <row r="666" s="398" customFormat="true" ht="25.15" customHeight="true" x14ac:dyDescent="0.2">
      <c r="B666" s="1702"/>
      <c r="C666" s="1802"/>
      <c r="D666" s="1801"/>
      <c r="E666" s="455"/>
      <c r="F666" s="455"/>
      <c r="G666" s="455"/>
      <c r="H666" s="1802"/>
      <c r="I666" s="1801"/>
      <c r="J666" s="455"/>
      <c r="K666" s="455"/>
      <c r="L666" s="455"/>
      <c r="M666" s="1802"/>
      <c r="N666" s="1801"/>
      <c r="O666" s="455"/>
      <c r="P666" s="455"/>
      <c r="Q666" s="455"/>
      <c r="R666" s="549"/>
      <c r="S666" s="549"/>
      <c r="T666" s="549"/>
      <c r="U666" s="549"/>
      <c r="V666" s="549"/>
      <c r="W666" s="549"/>
      <c r="X666" s="549"/>
      <c r="Y666" s="549"/>
      <c r="Z666" s="549"/>
      <c r="AA666" s="549"/>
      <c r="AB666" s="549"/>
      <c r="AC666" s="549"/>
      <c r="AD666" s="549"/>
      <c r="AE666" s="549"/>
      <c r="AF666" s="549"/>
      <c r="AG666" s="549"/>
      <c r="AH666" s="549"/>
      <c r="AI666" s="549"/>
      <c r="AJ666" s="549"/>
      <c r="AK666" s="549"/>
      <c r="AL666" s="549"/>
      <c r="AM666" s="549"/>
      <c r="AN666" s="549"/>
      <c r="AO666" s="549"/>
      <c r="AP666" s="549"/>
      <c r="AQ666" s="549"/>
      <c r="AR666" s="549"/>
      <c r="AS666" s="549"/>
      <c r="AT666" s="549"/>
      <c r="AU666" s="549"/>
      <c r="AV666" s="549"/>
      <c r="AW666" s="549"/>
      <c r="AX666" s="549"/>
      <c r="AY666" s="549"/>
      <c r="BA666" s="214"/>
      <c r="BB666" s="288"/>
      <c r="BC666" s="214"/>
      <c r="BD666" s="214"/>
      <c r="BE666" s="214"/>
      <c r="BF666" s="214"/>
      <c r="BG666" s="214"/>
      <c r="BH666" s="214"/>
      <c r="BI666" s="214"/>
      <c r="BJ666" s="214"/>
      <c r="BK666" s="214"/>
      <c r="BL666" s="214"/>
      <c r="BM666" s="214"/>
      <c r="BN666" s="214"/>
      <c r="BO666" s="214"/>
      <c r="BP666" s="214"/>
      <c r="BQ666" s="214"/>
    </row>
    <row r="667" s="398" customFormat="true" ht="25.15" customHeight="true" x14ac:dyDescent="0.2">
      <c r="B667" s="1702"/>
      <c r="C667" s="1802"/>
      <c r="D667" s="1801"/>
      <c r="E667" s="455"/>
      <c r="F667" s="455"/>
      <c r="G667" s="455"/>
      <c r="H667" s="1802"/>
      <c r="I667" s="1801"/>
      <c r="J667" s="455"/>
      <c r="K667" s="455"/>
      <c r="L667" s="455"/>
      <c r="M667" s="1802"/>
      <c r="N667" s="1801"/>
      <c r="O667" s="455"/>
      <c r="P667" s="455"/>
      <c r="Q667" s="455"/>
      <c r="R667" s="549"/>
      <c r="S667" s="549"/>
      <c r="T667" s="549"/>
      <c r="U667" s="549"/>
      <c r="V667" s="549"/>
      <c r="W667" s="549"/>
      <c r="X667" s="549"/>
      <c r="Y667" s="549"/>
      <c r="Z667" s="549"/>
      <c r="AA667" s="549"/>
      <c r="AB667" s="549"/>
      <c r="AC667" s="549"/>
      <c r="AD667" s="549"/>
      <c r="AE667" s="549"/>
      <c r="AF667" s="549"/>
      <c r="AG667" s="549"/>
      <c r="AH667" s="549"/>
      <c r="AI667" s="549"/>
      <c r="AJ667" s="549"/>
      <c r="AK667" s="549"/>
      <c r="AL667" s="549"/>
      <c r="AM667" s="549"/>
      <c r="AN667" s="549"/>
      <c r="AO667" s="549"/>
      <c r="AP667" s="549"/>
      <c r="AQ667" s="549"/>
      <c r="AR667" s="549"/>
      <c r="AS667" s="549"/>
      <c r="AT667" s="549"/>
      <c r="AU667" s="549"/>
      <c r="AV667" s="549"/>
      <c r="AW667" s="549"/>
      <c r="AX667" s="549"/>
      <c r="AY667" s="549"/>
      <c r="BA667" s="214"/>
      <c r="BB667" s="288"/>
      <c r="BC667" s="214"/>
      <c r="BD667" s="214"/>
      <c r="BE667" s="214"/>
      <c r="BF667" s="214"/>
      <c r="BG667" s="214"/>
      <c r="BH667" s="214"/>
      <c r="BI667" s="214"/>
      <c r="BJ667" s="214"/>
      <c r="BK667" s="214"/>
      <c r="BL667" s="214"/>
      <c r="BM667" s="214"/>
      <c r="BN667" s="214"/>
      <c r="BO667" s="214"/>
      <c r="BP667" s="214"/>
      <c r="BQ667" s="214"/>
    </row>
    <row r="668" s="398" customFormat="true" ht="25.15" customHeight="true" x14ac:dyDescent="0.2">
      <c r="B668" s="1702"/>
      <c r="C668" s="1802"/>
      <c r="D668" s="1801"/>
      <c r="E668" s="455"/>
      <c r="F668" s="455"/>
      <c r="G668" s="455"/>
      <c r="H668" s="1802"/>
      <c r="I668" s="1801"/>
      <c r="J668" s="455"/>
      <c r="K668" s="455"/>
      <c r="L668" s="455"/>
      <c r="M668" s="1802"/>
      <c r="N668" s="1801"/>
      <c r="O668" s="455"/>
      <c r="P668" s="455"/>
      <c r="Q668" s="455"/>
      <c r="R668" s="549"/>
      <c r="S668" s="549"/>
      <c r="T668" s="549"/>
      <c r="U668" s="549"/>
      <c r="V668" s="549"/>
      <c r="W668" s="549"/>
      <c r="X668" s="549"/>
      <c r="Y668" s="549"/>
      <c r="Z668" s="549"/>
      <c r="AA668" s="549"/>
      <c r="AB668" s="549"/>
      <c r="AC668" s="549"/>
      <c r="AD668" s="549"/>
      <c r="AE668" s="549"/>
      <c r="AF668" s="549"/>
      <c r="AG668" s="549"/>
      <c r="AH668" s="549"/>
      <c r="AI668" s="549"/>
      <c r="AJ668" s="549"/>
      <c r="AK668" s="549"/>
      <c r="AL668" s="549"/>
      <c r="AM668" s="549"/>
      <c r="AN668" s="549"/>
      <c r="AO668" s="549"/>
      <c r="AP668" s="549"/>
      <c r="AQ668" s="549"/>
      <c r="AR668" s="549"/>
      <c r="AS668" s="549"/>
      <c r="AT668" s="549"/>
      <c r="AU668" s="549"/>
      <c r="AV668" s="549"/>
      <c r="AW668" s="549"/>
      <c r="AX668" s="549"/>
      <c r="AY668" s="549"/>
      <c r="BA668" s="214"/>
      <c r="BB668" s="288"/>
      <c r="BC668" s="214"/>
      <c r="BD668" s="214"/>
      <c r="BE668" s="214"/>
      <c r="BF668" s="214"/>
      <c r="BG668" s="214"/>
      <c r="BH668" s="214"/>
      <c r="BI668" s="214"/>
      <c r="BJ668" s="214"/>
      <c r="BK668" s="214"/>
      <c r="BL668" s="214"/>
      <c r="BM668" s="214"/>
      <c r="BN668" s="214"/>
      <c r="BO668" s="214"/>
      <c r="BP668" s="214"/>
      <c r="BQ668" s="214"/>
    </row>
    <row r="669" s="398" customFormat="true" ht="25.15" customHeight="true" x14ac:dyDescent="0.2">
      <c r="B669" s="1702"/>
      <c r="C669" s="1802"/>
      <c r="D669" s="1801"/>
      <c r="E669" s="455"/>
      <c r="F669" s="455"/>
      <c r="G669" s="455"/>
      <c r="H669" s="1802"/>
      <c r="I669" s="1801"/>
      <c r="J669" s="455"/>
      <c r="K669" s="455"/>
      <c r="L669" s="455"/>
      <c r="M669" s="1802"/>
      <c r="N669" s="1801"/>
      <c r="O669" s="455"/>
      <c r="P669" s="455"/>
      <c r="Q669" s="455"/>
      <c r="R669" s="549"/>
      <c r="S669" s="549"/>
      <c r="T669" s="549"/>
      <c r="U669" s="549"/>
      <c r="V669" s="549"/>
      <c r="W669" s="549"/>
      <c r="X669" s="549"/>
      <c r="Y669" s="549"/>
      <c r="Z669" s="549"/>
      <c r="AA669" s="549"/>
      <c r="AB669" s="549"/>
      <c r="AC669" s="549"/>
      <c r="AD669" s="549"/>
      <c r="AE669" s="549"/>
      <c r="AF669" s="549"/>
      <c r="AG669" s="549"/>
      <c r="AH669" s="549"/>
      <c r="AI669" s="549"/>
      <c r="AJ669" s="549"/>
      <c r="AK669" s="549"/>
      <c r="AL669" s="549"/>
      <c r="AM669" s="549"/>
      <c r="AN669" s="549"/>
      <c r="AO669" s="549"/>
      <c r="AP669" s="549"/>
      <c r="AQ669" s="549"/>
      <c r="AR669" s="549"/>
      <c r="AS669" s="549"/>
      <c r="AT669" s="549"/>
      <c r="AU669" s="549"/>
      <c r="AV669" s="549"/>
      <c r="AW669" s="549"/>
      <c r="AX669" s="549"/>
      <c r="AY669" s="549"/>
      <c r="BA669" s="214"/>
      <c r="BB669" s="288"/>
      <c r="BC669" s="214"/>
      <c r="BD669" s="214"/>
      <c r="BE669" s="214"/>
      <c r="BF669" s="214"/>
      <c r="BG669" s="214"/>
      <c r="BH669" s="214"/>
      <c r="BI669" s="214"/>
      <c r="BJ669" s="214"/>
      <c r="BK669" s="214"/>
      <c r="BL669" s="214"/>
      <c r="BM669" s="214"/>
      <c r="BN669" s="214"/>
      <c r="BO669" s="214"/>
      <c r="BP669" s="214"/>
      <c r="BQ669" s="214"/>
    </row>
    <row r="670" s="398" customFormat="true" ht="25.15" customHeight="true" x14ac:dyDescent="0.2">
      <c r="B670" s="1702"/>
      <c r="C670" s="1802"/>
      <c r="D670" s="1801"/>
      <c r="E670" s="455"/>
      <c r="F670" s="455"/>
      <c r="G670" s="455"/>
      <c r="H670" s="1802"/>
      <c r="I670" s="1801"/>
      <c r="J670" s="455"/>
      <c r="K670" s="455"/>
      <c r="L670" s="455"/>
      <c r="M670" s="1802"/>
      <c r="N670" s="1801"/>
      <c r="O670" s="455"/>
      <c r="P670" s="455"/>
      <c r="Q670" s="455"/>
      <c r="R670" s="549"/>
      <c r="S670" s="549"/>
      <c r="T670" s="549"/>
      <c r="U670" s="549"/>
      <c r="V670" s="549"/>
      <c r="W670" s="549"/>
      <c r="X670" s="549"/>
      <c r="Y670" s="549"/>
      <c r="Z670" s="549"/>
      <c r="AA670" s="549"/>
      <c r="AB670" s="549"/>
      <c r="AC670" s="549"/>
      <c r="AD670" s="549"/>
      <c r="AE670" s="549"/>
      <c r="AF670" s="549"/>
      <c r="AG670" s="549"/>
      <c r="AH670" s="549"/>
      <c r="AI670" s="549"/>
      <c r="AJ670" s="549"/>
      <c r="AK670" s="549"/>
      <c r="AL670" s="549"/>
      <c r="AM670" s="549"/>
      <c r="AN670" s="549"/>
      <c r="AO670" s="549"/>
      <c r="AP670" s="549"/>
      <c r="AQ670" s="549"/>
      <c r="AR670" s="549"/>
      <c r="AS670" s="549"/>
      <c r="AT670" s="549"/>
      <c r="AU670" s="549"/>
      <c r="AV670" s="549"/>
      <c r="AW670" s="549"/>
      <c r="AX670" s="549"/>
      <c r="AY670" s="549"/>
      <c r="BA670" s="214"/>
      <c r="BB670" s="288"/>
      <c r="BC670" s="214"/>
      <c r="BD670" s="214"/>
      <c r="BE670" s="214"/>
      <c r="BF670" s="214"/>
      <c r="BG670" s="214"/>
      <c r="BH670" s="214"/>
      <c r="BI670" s="214"/>
      <c r="BJ670" s="214"/>
      <c r="BK670" s="214"/>
      <c r="BL670" s="214"/>
      <c r="BM670" s="214"/>
      <c r="BN670" s="214"/>
      <c r="BO670" s="214"/>
      <c r="BP670" s="214"/>
      <c r="BQ670" s="214"/>
    </row>
    <row r="671" s="398" customFormat="true" ht="25.15" customHeight="true" x14ac:dyDescent="0.2">
      <c r="B671" s="1702"/>
      <c r="C671" s="1802"/>
      <c r="D671" s="1801"/>
      <c r="E671" s="455"/>
      <c r="F671" s="455"/>
      <c r="G671" s="455"/>
      <c r="H671" s="1802"/>
      <c r="I671" s="1801"/>
      <c r="J671" s="455"/>
      <c r="K671" s="455"/>
      <c r="L671" s="455"/>
      <c r="M671" s="1802"/>
      <c r="N671" s="1801"/>
      <c r="O671" s="455"/>
      <c r="P671" s="455"/>
      <c r="Q671" s="455"/>
      <c r="R671" s="549"/>
      <c r="S671" s="549"/>
      <c r="T671" s="549"/>
      <c r="U671" s="549"/>
      <c r="V671" s="549"/>
      <c r="W671" s="549"/>
      <c r="X671" s="549"/>
      <c r="Y671" s="549"/>
      <c r="Z671" s="549"/>
      <c r="AA671" s="549"/>
      <c r="AB671" s="549"/>
      <c r="AC671" s="549"/>
      <c r="AD671" s="549"/>
      <c r="AE671" s="549"/>
      <c r="AF671" s="549"/>
      <c r="AG671" s="549"/>
      <c r="AH671" s="549"/>
      <c r="AI671" s="549"/>
      <c r="AJ671" s="549"/>
      <c r="AK671" s="549"/>
      <c r="AL671" s="549"/>
      <c r="AM671" s="549"/>
      <c r="AN671" s="549"/>
      <c r="AO671" s="549"/>
      <c r="AP671" s="549"/>
      <c r="AQ671" s="549"/>
      <c r="AR671" s="549"/>
      <c r="AS671" s="549"/>
      <c r="AT671" s="549"/>
      <c r="AU671" s="549"/>
      <c r="AV671" s="549"/>
      <c r="AW671" s="549"/>
      <c r="AX671" s="549"/>
      <c r="AY671" s="549"/>
      <c r="BA671" s="214"/>
      <c r="BB671" s="288"/>
      <c r="BC671" s="214"/>
      <c r="BD671" s="214"/>
      <c r="BE671" s="214"/>
      <c r="BF671" s="214"/>
      <c r="BG671" s="214"/>
      <c r="BH671" s="214"/>
      <c r="BI671" s="214"/>
      <c r="BJ671" s="214"/>
      <c r="BK671" s="214"/>
      <c r="BL671" s="214"/>
      <c r="BM671" s="214"/>
      <c r="BN671" s="214"/>
      <c r="BO671" s="214"/>
      <c r="BP671" s="214"/>
      <c r="BQ671" s="214"/>
    </row>
    <row r="672" s="398" customFormat="true" ht="25.15" customHeight="true" x14ac:dyDescent="0.2">
      <c r="B672" s="1702"/>
      <c r="C672" s="1802"/>
      <c r="D672" s="1801"/>
      <c r="E672" s="455"/>
      <c r="F672" s="455"/>
      <c r="G672" s="455"/>
      <c r="H672" s="1802"/>
      <c r="I672" s="1801"/>
      <c r="J672" s="455"/>
      <c r="K672" s="455"/>
      <c r="L672" s="455"/>
      <c r="M672" s="1802"/>
      <c r="N672" s="1801"/>
      <c r="O672" s="455"/>
      <c r="P672" s="455"/>
      <c r="Q672" s="455"/>
      <c r="R672" s="549"/>
      <c r="S672" s="549"/>
      <c r="T672" s="549"/>
      <c r="U672" s="549"/>
      <c r="V672" s="549"/>
      <c r="W672" s="549"/>
      <c r="X672" s="549"/>
      <c r="Y672" s="549"/>
      <c r="Z672" s="549"/>
      <c r="AA672" s="549"/>
      <c r="AB672" s="549"/>
      <c r="AC672" s="549"/>
      <c r="AD672" s="549"/>
      <c r="AE672" s="549"/>
      <c r="AF672" s="549"/>
      <c r="AG672" s="549"/>
      <c r="AH672" s="549"/>
      <c r="AI672" s="549"/>
      <c r="AJ672" s="549"/>
      <c r="AK672" s="549"/>
      <c r="AL672" s="549"/>
      <c r="AM672" s="549"/>
      <c r="AN672" s="549"/>
      <c r="AO672" s="549"/>
      <c r="AP672" s="549"/>
      <c r="AQ672" s="549"/>
      <c r="AR672" s="549"/>
      <c r="AS672" s="549"/>
      <c r="AT672" s="549"/>
      <c r="AU672" s="549"/>
      <c r="AV672" s="549"/>
      <c r="AW672" s="549"/>
      <c r="AX672" s="549"/>
      <c r="AY672" s="549"/>
      <c r="BA672" s="214"/>
      <c r="BB672" s="288"/>
      <c r="BC672" s="214"/>
      <c r="BD672" s="214"/>
      <c r="BE672" s="214"/>
      <c r="BF672" s="214"/>
      <c r="BG672" s="214"/>
      <c r="BH672" s="214"/>
      <c r="BI672" s="214"/>
      <c r="BJ672" s="214"/>
      <c r="BK672" s="214"/>
      <c r="BL672" s="214"/>
      <c r="BM672" s="214"/>
      <c r="BN672" s="214"/>
      <c r="BO672" s="214"/>
      <c r="BP672" s="214"/>
      <c r="BQ672" s="214"/>
    </row>
    <row r="673" s="398" customFormat="true" ht="25.15" customHeight="true" x14ac:dyDescent="0.2">
      <c r="B673" s="1702"/>
      <c r="C673" s="1802"/>
      <c r="D673" s="1801"/>
      <c r="E673" s="455"/>
      <c r="F673" s="455"/>
      <c r="G673" s="455"/>
      <c r="H673" s="1802"/>
      <c r="I673" s="1801"/>
      <c r="J673" s="455"/>
      <c r="K673" s="455"/>
      <c r="L673" s="455"/>
      <c r="M673" s="1802"/>
      <c r="N673" s="1801"/>
      <c r="O673" s="455"/>
      <c r="P673" s="455"/>
      <c r="Q673" s="455"/>
      <c r="R673" s="549"/>
      <c r="S673" s="549"/>
      <c r="T673" s="549"/>
      <c r="U673" s="549"/>
      <c r="V673" s="549"/>
      <c r="W673" s="549"/>
      <c r="X673" s="549"/>
      <c r="Y673" s="549"/>
      <c r="Z673" s="549"/>
      <c r="AA673" s="549"/>
      <c r="AB673" s="549"/>
      <c r="AC673" s="549"/>
      <c r="AD673" s="549"/>
      <c r="AE673" s="549"/>
      <c r="AF673" s="549"/>
      <c r="AG673" s="549"/>
      <c r="AH673" s="549"/>
      <c r="AI673" s="549"/>
      <c r="AJ673" s="549"/>
      <c r="AK673" s="549"/>
      <c r="AL673" s="549"/>
      <c r="AM673" s="549"/>
      <c r="AN673" s="549"/>
      <c r="AO673" s="549"/>
      <c r="AP673" s="549"/>
      <c r="AQ673" s="549"/>
      <c r="AR673" s="549"/>
      <c r="AS673" s="549"/>
      <c r="AT673" s="549"/>
      <c r="AU673" s="549"/>
      <c r="AV673" s="549"/>
      <c r="AW673" s="549"/>
      <c r="AX673" s="549"/>
      <c r="AY673" s="549"/>
      <c r="BA673" s="214"/>
      <c r="BB673" s="288"/>
      <c r="BC673" s="214"/>
      <c r="BD673" s="214"/>
      <c r="BE673" s="214"/>
      <c r="BF673" s="214"/>
      <c r="BG673" s="214"/>
      <c r="BH673" s="214"/>
      <c r="BI673" s="214"/>
      <c r="BJ673" s="214"/>
      <c r="BK673" s="214"/>
      <c r="BL673" s="214"/>
      <c r="BM673" s="214"/>
      <c r="BN673" s="214"/>
      <c r="BO673" s="214"/>
      <c r="BP673" s="214"/>
      <c r="BQ673" s="214"/>
    </row>
    <row r="674" s="398" customFormat="true" ht="25.15" customHeight="true" x14ac:dyDescent="0.2">
      <c r="B674" s="1702"/>
      <c r="C674" s="1802"/>
      <c r="D674" s="1801"/>
      <c r="E674" s="455"/>
      <c r="F674" s="455"/>
      <c r="G674" s="455"/>
      <c r="H674" s="1802"/>
      <c r="I674" s="1801"/>
      <c r="J674" s="455"/>
      <c r="K674" s="455"/>
      <c r="L674" s="455"/>
      <c r="M674" s="1802"/>
      <c r="N674" s="1801"/>
      <c r="O674" s="455"/>
      <c r="P674" s="455"/>
      <c r="Q674" s="455"/>
      <c r="R674" s="549"/>
      <c r="S674" s="549"/>
      <c r="T674" s="549"/>
      <c r="U674" s="549"/>
      <c r="V674" s="549"/>
      <c r="W674" s="549"/>
      <c r="X674" s="549"/>
      <c r="Y674" s="549"/>
      <c r="Z674" s="549"/>
      <c r="AA674" s="549"/>
      <c r="AB674" s="549"/>
      <c r="AC674" s="549"/>
      <c r="AD674" s="549"/>
      <c r="AE674" s="549"/>
      <c r="AF674" s="549"/>
      <c r="AG674" s="549"/>
      <c r="AH674" s="549"/>
      <c r="AI674" s="549"/>
      <c r="AJ674" s="549"/>
      <c r="AK674" s="549"/>
      <c r="AL674" s="549"/>
      <c r="AM674" s="549"/>
      <c r="AN674" s="549"/>
      <c r="AO674" s="549"/>
      <c r="AP674" s="549"/>
      <c r="AQ674" s="549"/>
      <c r="AR674" s="549"/>
      <c r="AS674" s="549"/>
      <c r="AT674" s="549"/>
      <c r="AU674" s="549"/>
      <c r="AV674" s="549"/>
      <c r="AW674" s="549"/>
      <c r="AX674" s="549"/>
      <c r="AY674" s="549"/>
      <c r="BA674" s="214"/>
      <c r="BB674" s="288"/>
      <c r="BC674" s="214"/>
      <c r="BD674" s="214"/>
      <c r="BE674" s="214"/>
      <c r="BF674" s="214"/>
      <c r="BG674" s="214"/>
      <c r="BH674" s="214"/>
      <c r="BI674" s="214"/>
      <c r="BJ674" s="214"/>
      <c r="BK674" s="214"/>
      <c r="BL674" s="214"/>
      <c r="BM674" s="214"/>
      <c r="BN674" s="214"/>
      <c r="BO674" s="214"/>
      <c r="BP674" s="214"/>
      <c r="BQ674" s="214"/>
    </row>
    <row r="675" s="398" customFormat="true" ht="25.15" customHeight="true" x14ac:dyDescent="0.2">
      <c r="B675" s="1702"/>
      <c r="C675" s="1802"/>
      <c r="D675" s="1801"/>
      <c r="E675" s="455"/>
      <c r="F675" s="455"/>
      <c r="G675" s="455"/>
      <c r="H675" s="1802"/>
      <c r="I675" s="1801"/>
      <c r="J675" s="455"/>
      <c r="K675" s="455"/>
      <c r="L675" s="455"/>
      <c r="M675" s="1802"/>
      <c r="N675" s="1801"/>
      <c r="O675" s="455"/>
      <c r="P675" s="455"/>
      <c r="Q675" s="455"/>
      <c r="R675" s="549"/>
      <c r="S675" s="549"/>
      <c r="T675" s="549"/>
      <c r="U675" s="549"/>
      <c r="V675" s="549"/>
      <c r="W675" s="549"/>
      <c r="X675" s="549"/>
      <c r="Y675" s="549"/>
      <c r="Z675" s="549"/>
      <c r="AA675" s="549"/>
      <c r="AB675" s="549"/>
      <c r="AC675" s="549"/>
      <c r="AD675" s="549"/>
      <c r="AE675" s="549"/>
      <c r="AF675" s="549"/>
      <c r="AG675" s="549"/>
      <c r="AH675" s="549"/>
      <c r="AI675" s="549"/>
      <c r="AJ675" s="549"/>
      <c r="AK675" s="549"/>
      <c r="AL675" s="549"/>
      <c r="AM675" s="549"/>
      <c r="AN675" s="549"/>
      <c r="AO675" s="549"/>
      <c r="AP675" s="549"/>
      <c r="AQ675" s="549"/>
      <c r="AR675" s="549"/>
      <c r="AS675" s="549"/>
      <c r="AT675" s="549"/>
      <c r="AU675" s="549"/>
      <c r="AV675" s="549"/>
      <c r="AW675" s="549"/>
      <c r="AX675" s="549"/>
      <c r="AY675" s="549"/>
      <c r="BA675" s="214"/>
      <c r="BB675" s="288"/>
      <c r="BC675" s="214"/>
      <c r="BD675" s="214"/>
      <c r="BE675" s="214"/>
      <c r="BF675" s="214"/>
      <c r="BG675" s="214"/>
      <c r="BH675" s="214"/>
      <c r="BI675" s="214"/>
      <c r="BJ675" s="214"/>
      <c r="BK675" s="214"/>
      <c r="BL675" s="214"/>
      <c r="BM675" s="214"/>
      <c r="BN675" s="214"/>
      <c r="BO675" s="214"/>
      <c r="BP675" s="214"/>
      <c r="BQ675" s="214"/>
    </row>
    <row r="676" s="398" customFormat="true" ht="25.15" customHeight="true" x14ac:dyDescent="0.2">
      <c r="B676" s="1702"/>
      <c r="C676" s="1802"/>
      <c r="D676" s="1801"/>
      <c r="E676" s="455"/>
      <c r="F676" s="455"/>
      <c r="G676" s="455"/>
      <c r="H676" s="1802"/>
      <c r="I676" s="1801"/>
      <c r="J676" s="455"/>
      <c r="K676" s="455"/>
      <c r="L676" s="455"/>
      <c r="M676" s="1802"/>
      <c r="N676" s="1801"/>
      <c r="O676" s="455"/>
      <c r="P676" s="455"/>
      <c r="Q676" s="455"/>
      <c r="R676" s="549"/>
      <c r="S676" s="549"/>
      <c r="T676" s="549"/>
      <c r="U676" s="549"/>
      <c r="V676" s="549"/>
      <c r="W676" s="549"/>
      <c r="X676" s="549"/>
      <c r="Y676" s="549"/>
      <c r="Z676" s="549"/>
      <c r="AA676" s="549"/>
      <c r="AB676" s="549"/>
      <c r="AC676" s="549"/>
      <c r="AD676" s="549"/>
      <c r="AE676" s="549"/>
      <c r="AF676" s="549"/>
      <c r="AG676" s="549"/>
      <c r="AH676" s="549"/>
      <c r="AI676" s="549"/>
      <c r="AJ676" s="549"/>
      <c r="AK676" s="549"/>
      <c r="AL676" s="549"/>
      <c r="AM676" s="549"/>
      <c r="AN676" s="549"/>
      <c r="AO676" s="549"/>
      <c r="AP676" s="549"/>
      <c r="AQ676" s="549"/>
      <c r="AR676" s="549"/>
      <c r="AS676" s="549"/>
      <c r="AT676" s="549"/>
      <c r="AU676" s="549"/>
      <c r="AV676" s="549"/>
      <c r="AW676" s="549"/>
      <c r="AX676" s="549"/>
      <c r="AY676" s="549"/>
      <c r="BA676" s="214"/>
      <c r="BB676" s="288"/>
      <c r="BC676" s="214"/>
      <c r="BD676" s="214"/>
      <c r="BE676" s="214"/>
      <c r="BF676" s="214"/>
      <c r="BG676" s="214"/>
      <c r="BH676" s="214"/>
      <c r="BI676" s="214"/>
      <c r="BJ676" s="214"/>
      <c r="BK676" s="214"/>
      <c r="BL676" s="214"/>
      <c r="BM676" s="214"/>
      <c r="BN676" s="214"/>
      <c r="BO676" s="214"/>
      <c r="BP676" s="214"/>
      <c r="BQ676" s="214"/>
    </row>
    <row r="677" s="398" customFormat="true" ht="25.15" customHeight="true" x14ac:dyDescent="0.2">
      <c r="B677" s="1702"/>
      <c r="C677" s="1802"/>
      <c r="D677" s="1801"/>
      <c r="E677" s="455"/>
      <c r="F677" s="455"/>
      <c r="G677" s="455"/>
      <c r="H677" s="1802"/>
      <c r="I677" s="1801"/>
      <c r="J677" s="455"/>
      <c r="K677" s="455"/>
      <c r="L677" s="455"/>
      <c r="M677" s="1802"/>
      <c r="N677" s="1801"/>
      <c r="O677" s="455"/>
      <c r="P677" s="455"/>
      <c r="Q677" s="455"/>
      <c r="R677" s="549"/>
      <c r="S677" s="549"/>
      <c r="T677" s="549"/>
      <c r="U677" s="549"/>
      <c r="V677" s="549"/>
      <c r="W677" s="549"/>
      <c r="X677" s="549"/>
      <c r="Y677" s="549"/>
      <c r="Z677" s="549"/>
      <c r="AA677" s="549"/>
      <c r="AB677" s="549"/>
      <c r="AC677" s="549"/>
      <c r="AD677" s="549"/>
      <c r="AE677" s="549"/>
      <c r="AF677" s="549"/>
      <c r="AG677" s="549"/>
      <c r="AH677" s="549"/>
      <c r="AI677" s="549"/>
      <c r="AJ677" s="549"/>
      <c r="AK677" s="549"/>
      <c r="AL677" s="549"/>
      <c r="AM677" s="549"/>
      <c r="AN677" s="549"/>
      <c r="AO677" s="549"/>
      <c r="AP677" s="549"/>
      <c r="AQ677" s="549"/>
      <c r="AR677" s="549"/>
      <c r="AS677" s="549"/>
      <c r="AT677" s="549"/>
      <c r="AU677" s="549"/>
      <c r="AV677" s="549"/>
      <c r="AW677" s="549"/>
      <c r="AX677" s="549"/>
      <c r="AY677" s="549"/>
      <c r="BA677" s="214"/>
      <c r="BB677" s="288"/>
      <c r="BC677" s="214"/>
      <c r="BD677" s="214"/>
      <c r="BE677" s="214"/>
      <c r="BF677" s="214"/>
      <c r="BG677" s="214"/>
      <c r="BH677" s="214"/>
      <c r="BI677" s="214"/>
      <c r="BJ677" s="214"/>
      <c r="BK677" s="214"/>
      <c r="BL677" s="214"/>
      <c r="BM677" s="214"/>
      <c r="BN677" s="214"/>
      <c r="BO677" s="214"/>
      <c r="BP677" s="214"/>
      <c r="BQ677" s="214"/>
    </row>
    <row r="678" s="398" customFormat="true" ht="25.15" customHeight="true" x14ac:dyDescent="0.2">
      <c r="B678" s="1702"/>
      <c r="C678" s="1802"/>
      <c r="D678" s="1801"/>
      <c r="E678" s="455"/>
      <c r="F678" s="455"/>
      <c r="G678" s="455"/>
      <c r="H678" s="1802"/>
      <c r="I678" s="1801"/>
      <c r="J678" s="455"/>
      <c r="K678" s="455"/>
      <c r="L678" s="455"/>
      <c r="M678" s="1802"/>
      <c r="N678" s="1801"/>
      <c r="O678" s="455"/>
      <c r="P678" s="455"/>
      <c r="Q678" s="455"/>
      <c r="R678" s="549"/>
      <c r="S678" s="549"/>
      <c r="T678" s="549"/>
      <c r="U678" s="549"/>
      <c r="V678" s="549"/>
      <c r="W678" s="549"/>
      <c r="X678" s="549"/>
      <c r="Y678" s="549"/>
      <c r="Z678" s="549"/>
      <c r="AA678" s="549"/>
      <c r="AB678" s="549"/>
      <c r="AC678" s="549"/>
      <c r="AD678" s="549"/>
      <c r="AE678" s="549"/>
      <c r="AF678" s="549"/>
      <c r="AG678" s="549"/>
      <c r="AH678" s="549"/>
      <c r="AI678" s="549"/>
      <c r="AJ678" s="549"/>
      <c r="AK678" s="549"/>
      <c r="AL678" s="549"/>
      <c r="AM678" s="549"/>
      <c r="AN678" s="549"/>
      <c r="AO678" s="549"/>
      <c r="AP678" s="549"/>
      <c r="AQ678" s="549"/>
      <c r="AR678" s="549"/>
      <c r="AS678" s="549"/>
      <c r="AT678" s="549"/>
      <c r="AU678" s="549"/>
      <c r="AV678" s="549"/>
      <c r="AW678" s="549"/>
      <c r="AX678" s="549"/>
      <c r="AY678" s="549"/>
      <c r="BA678" s="214"/>
      <c r="BB678" s="288"/>
      <c r="BC678" s="214"/>
      <c r="BD678" s="214"/>
      <c r="BE678" s="214"/>
      <c r="BF678" s="214"/>
      <c r="BG678" s="214"/>
      <c r="BH678" s="214"/>
      <c r="BI678" s="214"/>
      <c r="BJ678" s="214"/>
      <c r="BK678" s="214"/>
      <c r="BL678" s="214"/>
      <c r="BM678" s="214"/>
      <c r="BN678" s="214"/>
      <c r="BO678" s="214"/>
      <c r="BP678" s="214"/>
      <c r="BQ678" s="214"/>
    </row>
    <row r="679" s="398" customFormat="true" ht="25.15" customHeight="true" x14ac:dyDescent="0.2">
      <c r="B679" s="1702"/>
      <c r="C679" s="1802"/>
      <c r="D679" s="1801"/>
      <c r="E679" s="455"/>
      <c r="F679" s="455"/>
      <c r="G679" s="455"/>
      <c r="H679" s="1802"/>
      <c r="I679" s="1801"/>
      <c r="J679" s="455"/>
      <c r="K679" s="455"/>
      <c r="L679" s="455"/>
      <c r="M679" s="1802"/>
      <c r="N679" s="1801"/>
      <c r="O679" s="455"/>
      <c r="P679" s="455"/>
      <c r="Q679" s="455"/>
      <c r="R679" s="549"/>
      <c r="S679" s="549"/>
      <c r="T679" s="549"/>
      <c r="U679" s="549"/>
      <c r="V679" s="549"/>
      <c r="W679" s="549"/>
      <c r="X679" s="549"/>
      <c r="Y679" s="549"/>
      <c r="Z679" s="549"/>
      <c r="AA679" s="549"/>
      <c r="AB679" s="549"/>
      <c r="AC679" s="549"/>
      <c r="AD679" s="549"/>
      <c r="AE679" s="549"/>
      <c r="AF679" s="549"/>
      <c r="AG679" s="549"/>
      <c r="AH679" s="549"/>
      <c r="AI679" s="549"/>
      <c r="AJ679" s="549"/>
      <c r="AK679" s="549"/>
      <c r="AL679" s="549"/>
      <c r="AM679" s="549"/>
      <c r="AN679" s="549"/>
      <c r="AO679" s="549"/>
      <c r="AP679" s="549"/>
      <c r="AQ679" s="549"/>
      <c r="AR679" s="549"/>
      <c r="AS679" s="549"/>
      <c r="AT679" s="549"/>
      <c r="AU679" s="549"/>
      <c r="AV679" s="549"/>
      <c r="AW679" s="549"/>
      <c r="AX679" s="549"/>
      <c r="AY679" s="549"/>
      <c r="BA679" s="214"/>
      <c r="BB679" s="288"/>
      <c r="BC679" s="214"/>
      <c r="BD679" s="214"/>
      <c r="BE679" s="214"/>
      <c r="BF679" s="214"/>
      <c r="BG679" s="214"/>
      <c r="BH679" s="214"/>
      <c r="BI679" s="214"/>
      <c r="BJ679" s="214"/>
      <c r="BK679" s="214"/>
      <c r="BL679" s="214"/>
      <c r="BM679" s="214"/>
      <c r="BN679" s="214"/>
      <c r="BO679" s="214"/>
      <c r="BP679" s="214"/>
      <c r="BQ679" s="214"/>
    </row>
    <row r="680" s="398" customFormat="true" ht="25.15" customHeight="true" x14ac:dyDescent="0.2">
      <c r="B680" s="1702"/>
      <c r="C680" s="1802"/>
      <c r="D680" s="1801"/>
      <c r="E680" s="455"/>
      <c r="F680" s="455"/>
      <c r="G680" s="455"/>
      <c r="H680" s="1802"/>
      <c r="I680" s="1801"/>
      <c r="J680" s="455"/>
      <c r="K680" s="455"/>
      <c r="L680" s="455"/>
      <c r="M680" s="1802"/>
      <c r="N680" s="1801"/>
      <c r="O680" s="455"/>
      <c r="P680" s="455"/>
      <c r="Q680" s="455"/>
      <c r="R680" s="549"/>
      <c r="S680" s="549"/>
      <c r="T680" s="549"/>
      <c r="U680" s="549"/>
      <c r="V680" s="549"/>
      <c r="W680" s="549"/>
      <c r="X680" s="549"/>
      <c r="Y680" s="549"/>
      <c r="Z680" s="549"/>
      <c r="AA680" s="549"/>
      <c r="AB680" s="549"/>
      <c r="AC680" s="549"/>
      <c r="AD680" s="549"/>
      <c r="AE680" s="549"/>
      <c r="AF680" s="549"/>
      <c r="AG680" s="549"/>
      <c r="AH680" s="549"/>
      <c r="AI680" s="549"/>
      <c r="AJ680" s="549"/>
      <c r="AK680" s="549"/>
      <c r="AL680" s="549"/>
      <c r="AM680" s="549"/>
      <c r="AN680" s="549"/>
      <c r="AO680" s="549"/>
      <c r="AP680" s="549"/>
      <c r="AQ680" s="549"/>
      <c r="AR680" s="549"/>
      <c r="AS680" s="549"/>
      <c r="AT680" s="549"/>
      <c r="AU680" s="549"/>
      <c r="AV680" s="549"/>
      <c r="AW680" s="549"/>
      <c r="AX680" s="549"/>
      <c r="AY680" s="549"/>
      <c r="BA680" s="214"/>
      <c r="BB680" s="288"/>
      <c r="BC680" s="214"/>
      <c r="BD680" s="214"/>
      <c r="BE680" s="214"/>
      <c r="BF680" s="214"/>
      <c r="BG680" s="214"/>
      <c r="BH680" s="214"/>
      <c r="BI680" s="214"/>
      <c r="BJ680" s="214"/>
      <c r="BK680" s="214"/>
      <c r="BL680" s="214"/>
      <c r="BM680" s="214"/>
      <c r="BN680" s="214"/>
      <c r="BO680" s="214"/>
      <c r="BP680" s="214"/>
      <c r="BQ680" s="214"/>
    </row>
    <row r="681" s="398" customFormat="true" ht="25.15" customHeight="true" x14ac:dyDescent="0.2">
      <c r="B681" s="1702"/>
      <c r="C681" s="1802"/>
      <c r="D681" s="1801"/>
      <c r="E681" s="455"/>
      <c r="F681" s="455"/>
      <c r="G681" s="455"/>
      <c r="H681" s="1802"/>
      <c r="I681" s="1801"/>
      <c r="J681" s="455"/>
      <c r="K681" s="455"/>
      <c r="L681" s="455"/>
      <c r="M681" s="1802"/>
      <c r="N681" s="1801"/>
      <c r="O681" s="455"/>
      <c r="P681" s="455"/>
      <c r="Q681" s="455"/>
      <c r="R681" s="549"/>
      <c r="S681" s="549"/>
      <c r="T681" s="549"/>
      <c r="U681" s="549"/>
      <c r="V681" s="549"/>
      <c r="W681" s="549"/>
      <c r="X681" s="549"/>
      <c r="Y681" s="549"/>
      <c r="Z681" s="549"/>
      <c r="AA681" s="549"/>
      <c r="AB681" s="549"/>
      <c r="AC681" s="549"/>
      <c r="AD681" s="549"/>
      <c r="AE681" s="549"/>
      <c r="AF681" s="549"/>
      <c r="AG681" s="549"/>
      <c r="AH681" s="549"/>
      <c r="AI681" s="549"/>
      <c r="AJ681" s="549"/>
      <c r="AK681" s="549"/>
      <c r="AL681" s="549"/>
      <c r="AM681" s="549"/>
      <c r="AN681" s="549"/>
      <c r="AO681" s="549"/>
      <c r="AP681" s="549"/>
      <c r="AQ681" s="549"/>
      <c r="AR681" s="549"/>
      <c r="AS681" s="549"/>
      <c r="AT681" s="549"/>
      <c r="AU681" s="549"/>
      <c r="AV681" s="549"/>
      <c r="AW681" s="549"/>
      <c r="AX681" s="549"/>
      <c r="AY681" s="549"/>
      <c r="BA681" s="214"/>
      <c r="BB681" s="288"/>
      <c r="BC681" s="214"/>
      <c r="BD681" s="214"/>
      <c r="BE681" s="214"/>
      <c r="BF681" s="214"/>
      <c r="BG681" s="214"/>
      <c r="BH681" s="214"/>
      <c r="BI681" s="214"/>
      <c r="BJ681" s="214"/>
      <c r="BK681" s="214"/>
      <c r="BL681" s="214"/>
      <c r="BM681" s="214"/>
      <c r="BN681" s="214"/>
      <c r="BO681" s="214"/>
      <c r="BP681" s="214"/>
      <c r="BQ681" s="214"/>
    </row>
    <row r="682" s="398" customFormat="true" ht="25.15" customHeight="true" x14ac:dyDescent="0.2">
      <c r="B682" s="1702"/>
      <c r="C682" s="1802"/>
      <c r="D682" s="1801"/>
      <c r="E682" s="455"/>
      <c r="F682" s="455"/>
      <c r="G682" s="455"/>
      <c r="H682" s="1802"/>
      <c r="I682" s="1801"/>
      <c r="J682" s="455"/>
      <c r="K682" s="455"/>
      <c r="L682" s="455"/>
      <c r="M682" s="1802"/>
      <c r="N682" s="1801"/>
      <c r="O682" s="455"/>
      <c r="P682" s="455"/>
      <c r="Q682" s="455"/>
      <c r="R682" s="549"/>
      <c r="S682" s="549"/>
      <c r="T682" s="549"/>
      <c r="U682" s="549"/>
      <c r="V682" s="549"/>
      <c r="W682" s="549"/>
      <c r="X682" s="549"/>
      <c r="Y682" s="549"/>
      <c r="Z682" s="549"/>
      <c r="AA682" s="549"/>
      <c r="AB682" s="549"/>
      <c r="AC682" s="549"/>
      <c r="AD682" s="549"/>
      <c r="AE682" s="549"/>
      <c r="AF682" s="549"/>
      <c r="AG682" s="549"/>
      <c r="AH682" s="549"/>
      <c r="AI682" s="549"/>
      <c r="AJ682" s="549"/>
      <c r="AK682" s="549"/>
      <c r="AL682" s="549"/>
      <c r="AM682" s="549"/>
      <c r="AN682" s="549"/>
      <c r="AO682" s="549"/>
      <c r="AP682" s="549"/>
      <c r="AQ682" s="549"/>
      <c r="AR682" s="549"/>
      <c r="AS682" s="549"/>
      <c r="AT682" s="549"/>
      <c r="AU682" s="549"/>
      <c r="AV682" s="549"/>
      <c r="AW682" s="549"/>
      <c r="AX682" s="549"/>
      <c r="AY682" s="549"/>
      <c r="BA682" s="214"/>
      <c r="BB682" s="288"/>
      <c r="BC682" s="214"/>
      <c r="BD682" s="214"/>
      <c r="BE682" s="214"/>
      <c r="BF682" s="214"/>
      <c r="BG682" s="214"/>
      <c r="BH682" s="214"/>
      <c r="BI682" s="214"/>
      <c r="BJ682" s="214"/>
      <c r="BK682" s="214"/>
      <c r="BL682" s="214"/>
      <c r="BM682" s="214"/>
      <c r="BN682" s="214"/>
      <c r="BO682" s="214"/>
      <c r="BP682" s="214"/>
      <c r="BQ682" s="214"/>
    </row>
    <row r="683" s="398" customFormat="true" ht="25.15" customHeight="true" x14ac:dyDescent="0.2">
      <c r="B683" s="1702"/>
      <c r="C683" s="1802"/>
      <c r="D683" s="1801"/>
      <c r="E683" s="455"/>
      <c r="F683" s="455"/>
      <c r="G683" s="455"/>
      <c r="H683" s="1802"/>
      <c r="I683" s="1801"/>
      <c r="J683" s="455"/>
      <c r="K683" s="455"/>
      <c r="L683" s="455"/>
      <c r="M683" s="1802"/>
      <c r="N683" s="1801"/>
      <c r="O683" s="455"/>
      <c r="P683" s="455"/>
      <c r="Q683" s="455"/>
      <c r="R683" s="549"/>
      <c r="S683" s="549"/>
      <c r="T683" s="549"/>
      <c r="U683" s="549"/>
      <c r="V683" s="549"/>
      <c r="W683" s="549"/>
      <c r="X683" s="549"/>
      <c r="Y683" s="549"/>
      <c r="Z683" s="549"/>
      <c r="AA683" s="549"/>
      <c r="AB683" s="549"/>
      <c r="AC683" s="549"/>
      <c r="AD683" s="549"/>
      <c r="AE683" s="549"/>
      <c r="AF683" s="549"/>
      <c r="AG683" s="549"/>
      <c r="AH683" s="549"/>
      <c r="AI683" s="549"/>
      <c r="AJ683" s="549"/>
      <c r="AK683" s="549"/>
      <c r="AL683" s="549"/>
      <c r="AM683" s="549"/>
      <c r="AN683" s="549"/>
      <c r="AO683" s="549"/>
      <c r="AP683" s="549"/>
      <c r="AQ683" s="549"/>
      <c r="AR683" s="549"/>
      <c r="AS683" s="549"/>
      <c r="AT683" s="549"/>
      <c r="AU683" s="549"/>
      <c r="AV683" s="549"/>
      <c r="AW683" s="549"/>
      <c r="AX683" s="549"/>
      <c r="AY683" s="549"/>
      <c r="BA683" s="214"/>
      <c r="BB683" s="288"/>
      <c r="BC683" s="214"/>
      <c r="BD683" s="214"/>
      <c r="BE683" s="214"/>
      <c r="BF683" s="214"/>
      <c r="BG683" s="214"/>
      <c r="BH683" s="214"/>
      <c r="BI683" s="214"/>
      <c r="BJ683" s="214"/>
      <c r="BK683" s="214"/>
      <c r="BL683" s="214"/>
      <c r="BM683" s="214"/>
      <c r="BN683" s="214"/>
      <c r="BO683" s="214"/>
      <c r="BP683" s="214"/>
      <c r="BQ683" s="214"/>
    </row>
    <row r="684" s="398" customFormat="true" ht="25.15" customHeight="true" x14ac:dyDescent="0.2">
      <c r="B684" s="1702"/>
      <c r="C684" s="1802"/>
      <c r="D684" s="1801"/>
      <c r="E684" s="455"/>
      <c r="F684" s="455"/>
      <c r="G684" s="455"/>
      <c r="H684" s="1802"/>
      <c r="I684" s="1801"/>
      <c r="J684" s="455"/>
      <c r="K684" s="455"/>
      <c r="L684" s="455"/>
      <c r="M684" s="1802"/>
      <c r="N684" s="1801"/>
      <c r="O684" s="455"/>
      <c r="P684" s="455"/>
      <c r="Q684" s="455"/>
      <c r="R684" s="549"/>
      <c r="S684" s="549"/>
      <c r="T684" s="549"/>
      <c r="U684" s="549"/>
      <c r="V684" s="549"/>
      <c r="W684" s="549"/>
      <c r="X684" s="549"/>
      <c r="Y684" s="549"/>
      <c r="Z684" s="549"/>
      <c r="AA684" s="549"/>
      <c r="AB684" s="549"/>
      <c r="AC684" s="549"/>
      <c r="AD684" s="549"/>
      <c r="AE684" s="549"/>
      <c r="AF684" s="549"/>
      <c r="AG684" s="549"/>
      <c r="AH684" s="549"/>
      <c r="AI684" s="549"/>
      <c r="AJ684" s="549"/>
      <c r="AK684" s="549"/>
      <c r="AL684" s="549"/>
      <c r="AM684" s="549"/>
      <c r="AN684" s="549"/>
      <c r="AO684" s="549"/>
      <c r="AP684" s="549"/>
      <c r="AQ684" s="549"/>
      <c r="AR684" s="549"/>
      <c r="AS684" s="549"/>
      <c r="AT684" s="549"/>
      <c r="AU684" s="549"/>
      <c r="AV684" s="549"/>
      <c r="AW684" s="549"/>
      <c r="AX684" s="549"/>
      <c r="AY684" s="549"/>
      <c r="BA684" s="214"/>
      <c r="BB684" s="288"/>
      <c r="BC684" s="214"/>
      <c r="BD684" s="214"/>
      <c r="BE684" s="214"/>
      <c r="BF684" s="214"/>
      <c r="BG684" s="214"/>
      <c r="BH684" s="214"/>
      <c r="BI684" s="214"/>
      <c r="BJ684" s="214"/>
      <c r="BK684" s="214"/>
      <c r="BL684" s="214"/>
      <c r="BM684" s="214"/>
      <c r="BN684" s="214"/>
      <c r="BO684" s="214"/>
      <c r="BP684" s="214"/>
      <c r="BQ684" s="214"/>
    </row>
    <row r="685" s="398" customFormat="true" ht="25.15" customHeight="true" x14ac:dyDescent="0.2">
      <c r="B685" s="1702"/>
      <c r="C685" s="1802"/>
      <c r="D685" s="1801"/>
      <c r="E685" s="455"/>
      <c r="F685" s="455"/>
      <c r="G685" s="455"/>
      <c r="H685" s="1802"/>
      <c r="I685" s="1801"/>
      <c r="J685" s="455"/>
      <c r="K685" s="455"/>
      <c r="L685" s="455"/>
      <c r="M685" s="1802"/>
      <c r="N685" s="1801"/>
      <c r="O685" s="455"/>
      <c r="P685" s="455"/>
      <c r="Q685" s="455"/>
      <c r="R685" s="549"/>
      <c r="S685" s="549"/>
      <c r="T685" s="549"/>
      <c r="U685" s="549"/>
      <c r="V685" s="549"/>
      <c r="W685" s="549"/>
      <c r="X685" s="549"/>
      <c r="Y685" s="549"/>
      <c r="Z685" s="549"/>
      <c r="AA685" s="549"/>
      <c r="AB685" s="549"/>
      <c r="AC685" s="549"/>
      <c r="AD685" s="549"/>
      <c r="AE685" s="549"/>
      <c r="AF685" s="549"/>
      <c r="AG685" s="549"/>
      <c r="AH685" s="549"/>
      <c r="AI685" s="549"/>
      <c r="AJ685" s="549"/>
      <c r="AK685" s="549"/>
      <c r="AL685" s="549"/>
      <c r="AM685" s="549"/>
      <c r="AN685" s="549"/>
      <c r="AO685" s="549"/>
      <c r="AP685" s="549"/>
      <c r="AQ685" s="549"/>
      <c r="AR685" s="549"/>
      <c r="AS685" s="549"/>
      <c r="AT685" s="549"/>
      <c r="AU685" s="549"/>
      <c r="AV685" s="549"/>
      <c r="AW685" s="549"/>
      <c r="AX685" s="549"/>
      <c r="AY685" s="549"/>
      <c r="BA685" s="214"/>
      <c r="BB685" s="288"/>
      <c r="BC685" s="214"/>
      <c r="BD685" s="214"/>
      <c r="BE685" s="214"/>
      <c r="BF685" s="214"/>
      <c r="BG685" s="214"/>
      <c r="BH685" s="214"/>
      <c r="BI685" s="214"/>
      <c r="BJ685" s="214"/>
      <c r="BK685" s="214"/>
      <c r="BL685" s="214"/>
      <c r="BM685" s="214"/>
      <c r="BN685" s="214"/>
      <c r="BO685" s="214"/>
      <c r="BP685" s="214"/>
      <c r="BQ685" s="214"/>
    </row>
    <row r="686" s="398" customFormat="true" ht="25.15" customHeight="true" x14ac:dyDescent="0.2">
      <c r="B686" s="1702"/>
      <c r="C686" s="1802"/>
      <c r="D686" s="1801"/>
      <c r="E686" s="455"/>
      <c r="F686" s="455"/>
      <c r="G686" s="455"/>
      <c r="H686" s="1802"/>
      <c r="I686" s="1801"/>
      <c r="J686" s="455"/>
      <c r="K686" s="455"/>
      <c r="L686" s="455"/>
      <c r="M686" s="1802"/>
      <c r="N686" s="1801"/>
      <c r="O686" s="455"/>
      <c r="P686" s="455"/>
      <c r="Q686" s="455"/>
      <c r="R686" s="549"/>
      <c r="S686" s="549"/>
      <c r="T686" s="549"/>
      <c r="U686" s="549"/>
      <c r="V686" s="549"/>
      <c r="W686" s="549"/>
      <c r="X686" s="549"/>
      <c r="Y686" s="549"/>
      <c r="Z686" s="549"/>
      <c r="AA686" s="549"/>
      <c r="AB686" s="549"/>
      <c r="AC686" s="549"/>
      <c r="AD686" s="549"/>
      <c r="AE686" s="549"/>
      <c r="AF686" s="549"/>
      <c r="AG686" s="549"/>
      <c r="AH686" s="549"/>
      <c r="AI686" s="549"/>
      <c r="AJ686" s="549"/>
      <c r="AK686" s="549"/>
      <c r="AL686" s="549"/>
      <c r="AM686" s="549"/>
      <c r="AN686" s="549"/>
      <c r="AO686" s="549"/>
      <c r="AP686" s="549"/>
      <c r="AQ686" s="549"/>
      <c r="AR686" s="549"/>
      <c r="AS686" s="549"/>
      <c r="AT686" s="549"/>
      <c r="AU686" s="549"/>
      <c r="AV686" s="549"/>
      <c r="AW686" s="549"/>
      <c r="AX686" s="549"/>
      <c r="AY686" s="549"/>
      <c r="BA686" s="214"/>
      <c r="BB686" s="288"/>
      <c r="BC686" s="214"/>
      <c r="BD686" s="214"/>
      <c r="BE686" s="214"/>
      <c r="BF686" s="214"/>
      <c r="BG686" s="214"/>
      <c r="BH686" s="214"/>
      <c r="BI686" s="214"/>
      <c r="BJ686" s="214"/>
      <c r="BK686" s="214"/>
      <c r="BL686" s="214"/>
      <c r="BM686" s="214"/>
      <c r="BN686" s="214"/>
      <c r="BO686" s="214"/>
      <c r="BP686" s="214"/>
      <c r="BQ686" s="214"/>
    </row>
    <row r="687" s="398" customFormat="true" ht="25.15" customHeight="true" x14ac:dyDescent="0.2">
      <c r="B687" s="1702"/>
      <c r="C687" s="1802"/>
      <c r="D687" s="1801"/>
      <c r="E687" s="455"/>
      <c r="F687" s="455"/>
      <c r="G687" s="455"/>
      <c r="H687" s="1802"/>
      <c r="I687" s="1801"/>
      <c r="J687" s="455"/>
      <c r="K687" s="455"/>
      <c r="L687" s="455"/>
      <c r="M687" s="1802"/>
      <c r="N687" s="1801"/>
      <c r="O687" s="455"/>
      <c r="P687" s="455"/>
      <c r="Q687" s="455"/>
      <c r="R687" s="549"/>
      <c r="S687" s="549"/>
      <c r="T687" s="549"/>
      <c r="U687" s="549"/>
      <c r="V687" s="549"/>
      <c r="W687" s="549"/>
      <c r="X687" s="549"/>
      <c r="Y687" s="549"/>
      <c r="Z687" s="549"/>
      <c r="AA687" s="549"/>
      <c r="AB687" s="549"/>
      <c r="AC687" s="549"/>
      <c r="AD687" s="549"/>
      <c r="AE687" s="549"/>
      <c r="AF687" s="549"/>
      <c r="AG687" s="549"/>
      <c r="AH687" s="549"/>
      <c r="AI687" s="549"/>
      <c r="AJ687" s="549"/>
      <c r="AK687" s="549"/>
      <c r="AL687" s="549"/>
      <c r="AM687" s="549"/>
      <c r="AN687" s="549"/>
      <c r="AO687" s="549"/>
      <c r="AP687" s="549"/>
      <c r="AQ687" s="549"/>
      <c r="AR687" s="549"/>
      <c r="AS687" s="549"/>
      <c r="AT687" s="549"/>
      <c r="AU687" s="549"/>
      <c r="AV687" s="549"/>
      <c r="AW687" s="549"/>
      <c r="AX687" s="549"/>
      <c r="AY687" s="549"/>
      <c r="BA687" s="214"/>
      <c r="BB687" s="288"/>
      <c r="BC687" s="214"/>
      <c r="BD687" s="214"/>
      <c r="BE687" s="214"/>
      <c r="BF687" s="214"/>
      <c r="BG687" s="214"/>
      <c r="BH687" s="214"/>
      <c r="BI687" s="214"/>
      <c r="BJ687" s="214"/>
      <c r="BK687" s="214"/>
      <c r="BL687" s="214"/>
      <c r="BM687" s="214"/>
      <c r="BN687" s="214"/>
      <c r="BO687" s="214"/>
      <c r="BP687" s="214"/>
      <c r="BQ687" s="214"/>
    </row>
    <row r="688" s="398" customFormat="true" ht="25.15" customHeight="true" x14ac:dyDescent="0.2">
      <c r="B688" s="1702"/>
      <c r="C688" s="1802"/>
      <c r="D688" s="1801"/>
      <c r="E688" s="455"/>
      <c r="F688" s="455"/>
      <c r="G688" s="455"/>
      <c r="H688" s="1802"/>
      <c r="I688" s="1801"/>
      <c r="J688" s="455"/>
      <c r="K688" s="455"/>
      <c r="L688" s="455"/>
      <c r="M688" s="1802"/>
      <c r="N688" s="1801"/>
      <c r="O688" s="455"/>
      <c r="P688" s="455"/>
      <c r="Q688" s="455"/>
      <c r="R688" s="549"/>
      <c r="S688" s="549"/>
      <c r="T688" s="549"/>
      <c r="U688" s="549"/>
      <c r="V688" s="549"/>
      <c r="W688" s="549"/>
      <c r="X688" s="549"/>
      <c r="Y688" s="549"/>
      <c r="Z688" s="549"/>
      <c r="AA688" s="549"/>
      <c r="AB688" s="549"/>
      <c r="AC688" s="549"/>
      <c r="AD688" s="549"/>
      <c r="AE688" s="549"/>
      <c r="AF688" s="549"/>
      <c r="AG688" s="549"/>
      <c r="AH688" s="549"/>
      <c r="AI688" s="549"/>
      <c r="AJ688" s="549"/>
      <c r="AK688" s="549"/>
      <c r="AL688" s="549"/>
      <c r="AM688" s="549"/>
      <c r="AN688" s="549"/>
      <c r="AO688" s="549"/>
      <c r="AP688" s="549"/>
      <c r="AQ688" s="549"/>
      <c r="AR688" s="549"/>
      <c r="AS688" s="549"/>
      <c r="AT688" s="549"/>
      <c r="AU688" s="549"/>
      <c r="AV688" s="549"/>
      <c r="AW688" s="549"/>
      <c r="AX688" s="549"/>
      <c r="AY688" s="549"/>
      <c r="BA688" s="214"/>
      <c r="BB688" s="288"/>
      <c r="BC688" s="214"/>
      <c r="BD688" s="214"/>
      <c r="BE688" s="214"/>
      <c r="BF688" s="214"/>
      <c r="BG688" s="214"/>
      <c r="BH688" s="214"/>
      <c r="BI688" s="214"/>
      <c r="BJ688" s="214"/>
      <c r="BK688" s="214"/>
      <c r="BL688" s="214"/>
      <c r="BM688" s="214"/>
      <c r="BN688" s="214"/>
      <c r="BO688" s="214"/>
      <c r="BP688" s="214"/>
      <c r="BQ688" s="214"/>
    </row>
    <row r="689" s="398" customFormat="true" ht="25.15" customHeight="true" x14ac:dyDescent="0.2">
      <c r="B689" s="1702"/>
      <c r="C689" s="1802"/>
      <c r="D689" s="1801"/>
      <c r="E689" s="455"/>
      <c r="F689" s="455"/>
      <c r="G689" s="455"/>
      <c r="H689" s="1802"/>
      <c r="I689" s="1801"/>
      <c r="J689" s="455"/>
      <c r="K689" s="455"/>
      <c r="L689" s="455"/>
      <c r="M689" s="1802"/>
      <c r="N689" s="1801"/>
      <c r="O689" s="455"/>
      <c r="P689" s="455"/>
      <c r="Q689" s="455"/>
      <c r="R689" s="549"/>
      <c r="S689" s="549"/>
      <c r="T689" s="549"/>
      <c r="U689" s="549"/>
      <c r="V689" s="549"/>
      <c r="W689" s="549"/>
      <c r="X689" s="549"/>
      <c r="Y689" s="549"/>
      <c r="Z689" s="549"/>
      <c r="AA689" s="549"/>
      <c r="AB689" s="549"/>
      <c r="AC689" s="549"/>
      <c r="AD689" s="549"/>
      <c r="AE689" s="549"/>
      <c r="AF689" s="549"/>
      <c r="AG689" s="549"/>
      <c r="AH689" s="549"/>
      <c r="AI689" s="549"/>
      <c r="AJ689" s="549"/>
      <c r="AK689" s="549"/>
      <c r="AL689" s="549"/>
      <c r="AM689" s="549"/>
      <c r="AN689" s="549"/>
      <c r="AO689" s="549"/>
      <c r="AP689" s="549"/>
      <c r="AQ689" s="549"/>
      <c r="AR689" s="549"/>
      <c r="AS689" s="549"/>
      <c r="AT689" s="549"/>
      <c r="AU689" s="549"/>
      <c r="AV689" s="549"/>
      <c r="AW689" s="549"/>
      <c r="AX689" s="549"/>
      <c r="AY689" s="549"/>
      <c r="BA689" s="214"/>
      <c r="BB689" s="288"/>
      <c r="BC689" s="214"/>
      <c r="BD689" s="214"/>
      <c r="BE689" s="214"/>
      <c r="BF689" s="214"/>
      <c r="BG689" s="214"/>
      <c r="BH689" s="214"/>
      <c r="BI689" s="214"/>
      <c r="BJ689" s="214"/>
      <c r="BK689" s="214"/>
      <c r="BL689" s="214"/>
      <c r="BM689" s="214"/>
      <c r="BN689" s="214"/>
      <c r="BO689" s="214"/>
      <c r="BP689" s="214"/>
      <c r="BQ689" s="214"/>
    </row>
    <row r="690" s="398" customFormat="true" ht="25.15" customHeight="true" x14ac:dyDescent="0.2">
      <c r="B690" s="1702"/>
      <c r="C690" s="1802"/>
      <c r="D690" s="1801"/>
      <c r="E690" s="455"/>
      <c r="F690" s="455"/>
      <c r="G690" s="455"/>
      <c r="H690" s="1802"/>
      <c r="I690" s="1801"/>
      <c r="J690" s="455"/>
      <c r="K690" s="455"/>
      <c r="L690" s="455"/>
      <c r="M690" s="1802"/>
      <c r="N690" s="1801"/>
      <c r="O690" s="455"/>
      <c r="P690" s="455"/>
      <c r="Q690" s="455"/>
      <c r="R690" s="549"/>
      <c r="S690" s="549"/>
      <c r="T690" s="549"/>
      <c r="U690" s="549"/>
      <c r="V690" s="549"/>
      <c r="W690" s="549"/>
      <c r="X690" s="549"/>
      <c r="Y690" s="549"/>
      <c r="Z690" s="549"/>
      <c r="AA690" s="549"/>
      <c r="AB690" s="549"/>
      <c r="AC690" s="549"/>
      <c r="AD690" s="549"/>
      <c r="AE690" s="549"/>
      <c r="AF690" s="549"/>
      <c r="AG690" s="549"/>
      <c r="AH690" s="549"/>
      <c r="AI690" s="549"/>
      <c r="AJ690" s="549"/>
      <c r="AK690" s="549"/>
      <c r="AL690" s="549"/>
      <c r="AM690" s="549"/>
      <c r="AN690" s="549"/>
      <c r="AO690" s="549"/>
      <c r="AP690" s="549"/>
      <c r="AQ690" s="549"/>
      <c r="AR690" s="549"/>
      <c r="AS690" s="549"/>
      <c r="AT690" s="549"/>
      <c r="AU690" s="549"/>
      <c r="AV690" s="549"/>
      <c r="AW690" s="549"/>
      <c r="AX690" s="549"/>
      <c r="AY690" s="549"/>
      <c r="BA690" s="214"/>
      <c r="BB690" s="288"/>
      <c r="BC690" s="214"/>
      <c r="BD690" s="214"/>
      <c r="BE690" s="214"/>
      <c r="BF690" s="214"/>
      <c r="BG690" s="214"/>
      <c r="BH690" s="214"/>
      <c r="BI690" s="214"/>
      <c r="BJ690" s="214"/>
      <c r="BK690" s="214"/>
      <c r="BL690" s="214"/>
      <c r="BM690" s="214"/>
      <c r="BN690" s="214"/>
      <c r="BO690" s="214"/>
      <c r="BP690" s="214"/>
      <c r="BQ690" s="214"/>
    </row>
    <row r="691" s="398" customFormat="true" ht="25.15" customHeight="true" x14ac:dyDescent="0.2">
      <c r="B691" s="1702"/>
      <c r="C691" s="1802"/>
      <c r="D691" s="1801"/>
      <c r="E691" s="455"/>
      <c r="F691" s="455"/>
      <c r="G691" s="455"/>
      <c r="H691" s="1802"/>
      <c r="I691" s="1801"/>
      <c r="J691" s="455"/>
      <c r="K691" s="455"/>
      <c r="L691" s="455"/>
      <c r="M691" s="1802"/>
      <c r="N691" s="1801"/>
      <c r="O691" s="455"/>
      <c r="P691" s="455"/>
      <c r="Q691" s="455"/>
      <c r="R691" s="549"/>
      <c r="S691" s="549"/>
      <c r="T691" s="549"/>
      <c r="U691" s="549"/>
      <c r="V691" s="549"/>
      <c r="W691" s="549"/>
      <c r="X691" s="549"/>
      <c r="Y691" s="549"/>
      <c r="Z691" s="549"/>
      <c r="AA691" s="549"/>
      <c r="AB691" s="549"/>
      <c r="AC691" s="549"/>
      <c r="AD691" s="549"/>
      <c r="AE691" s="549"/>
      <c r="AF691" s="549"/>
      <c r="AG691" s="549"/>
      <c r="AH691" s="549"/>
      <c r="AI691" s="549"/>
      <c r="AJ691" s="549"/>
      <c r="AK691" s="549"/>
      <c r="AL691" s="549"/>
      <c r="AM691" s="549"/>
      <c r="AN691" s="549"/>
      <c r="AO691" s="549"/>
      <c r="AP691" s="549"/>
      <c r="AQ691" s="549"/>
      <c r="AR691" s="549"/>
      <c r="AS691" s="549"/>
      <c r="AT691" s="549"/>
      <c r="AU691" s="549"/>
      <c r="AV691" s="549"/>
      <c r="AW691" s="549"/>
      <c r="AX691" s="549"/>
      <c r="AY691" s="549"/>
      <c r="BA691" s="214"/>
      <c r="BB691" s="288"/>
      <c r="BC691" s="214"/>
      <c r="BD691" s="214"/>
      <c r="BE691" s="214"/>
      <c r="BF691" s="214"/>
      <c r="BG691" s="214"/>
      <c r="BH691" s="214"/>
      <c r="BI691" s="214"/>
      <c r="BJ691" s="214"/>
      <c r="BK691" s="214"/>
      <c r="BL691" s="214"/>
      <c r="BM691" s="214"/>
      <c r="BN691" s="214"/>
      <c r="BO691" s="214"/>
      <c r="BP691" s="214"/>
      <c r="BQ691" s="214"/>
    </row>
    <row r="692" s="398" customFormat="true" ht="25.15" customHeight="true" x14ac:dyDescent="0.2">
      <c r="B692" s="1702"/>
      <c r="C692" s="1802"/>
      <c r="D692" s="1801"/>
      <c r="E692" s="455"/>
      <c r="F692" s="455"/>
      <c r="G692" s="455"/>
      <c r="H692" s="1802"/>
      <c r="I692" s="1801"/>
      <c r="J692" s="455"/>
      <c r="K692" s="455"/>
      <c r="L692" s="455"/>
      <c r="M692" s="1802"/>
      <c r="N692" s="1801"/>
      <c r="O692" s="455"/>
      <c r="P692" s="455"/>
      <c r="Q692" s="455"/>
      <c r="R692" s="549"/>
      <c r="S692" s="549"/>
      <c r="T692" s="549"/>
      <c r="U692" s="549"/>
      <c r="V692" s="549"/>
      <c r="W692" s="549"/>
      <c r="X692" s="549"/>
      <c r="Y692" s="549"/>
      <c r="Z692" s="549"/>
      <c r="AA692" s="549"/>
      <c r="AB692" s="549"/>
      <c r="AC692" s="549"/>
      <c r="AD692" s="549"/>
      <c r="AE692" s="549"/>
      <c r="AF692" s="549"/>
      <c r="AG692" s="549"/>
      <c r="AH692" s="549"/>
      <c r="AI692" s="549"/>
      <c r="AJ692" s="549"/>
      <c r="AK692" s="549"/>
      <c r="AL692" s="549"/>
      <c r="AM692" s="549"/>
      <c r="AN692" s="549"/>
      <c r="AO692" s="549"/>
      <c r="AP692" s="549"/>
      <c r="AQ692" s="549"/>
      <c r="AR692" s="549"/>
      <c r="AS692" s="549"/>
      <c r="AT692" s="549"/>
      <c r="AU692" s="549"/>
      <c r="AV692" s="549"/>
      <c r="AW692" s="549"/>
      <c r="AX692" s="549"/>
      <c r="AY692" s="549"/>
      <c r="BA692" s="214"/>
      <c r="BB692" s="288"/>
      <c r="BC692" s="214"/>
      <c r="BD692" s="214"/>
      <c r="BE692" s="214"/>
      <c r="BF692" s="214"/>
      <c r="BG692" s="214"/>
      <c r="BH692" s="214"/>
      <c r="BI692" s="214"/>
      <c r="BJ692" s="214"/>
      <c r="BK692" s="214"/>
      <c r="BL692" s="214"/>
      <c r="BM692" s="214"/>
      <c r="BN692" s="214"/>
      <c r="BO692" s="214"/>
      <c r="BP692" s="214"/>
      <c r="BQ692" s="214"/>
    </row>
    <row r="693" s="398" customFormat="true" ht="25.15" customHeight="true" x14ac:dyDescent="0.2">
      <c r="B693" s="1702"/>
      <c r="C693" s="1802"/>
      <c r="D693" s="1801"/>
      <c r="E693" s="455"/>
      <c r="F693" s="455"/>
      <c r="G693" s="455"/>
      <c r="H693" s="1802"/>
      <c r="I693" s="1801"/>
      <c r="J693" s="455"/>
      <c r="K693" s="455"/>
      <c r="L693" s="455"/>
      <c r="M693" s="1802"/>
      <c r="N693" s="1801"/>
      <c r="O693" s="455"/>
      <c r="P693" s="455"/>
      <c r="Q693" s="455"/>
      <c r="R693" s="549"/>
      <c r="S693" s="549"/>
      <c r="T693" s="549"/>
      <c r="U693" s="549"/>
      <c r="V693" s="549"/>
      <c r="W693" s="549"/>
      <c r="X693" s="549"/>
      <c r="Y693" s="549"/>
      <c r="Z693" s="549"/>
      <c r="AA693" s="549"/>
      <c r="AB693" s="549"/>
      <c r="AC693" s="549"/>
      <c r="AD693" s="549"/>
      <c r="AE693" s="549"/>
      <c r="AF693" s="549"/>
      <c r="AG693" s="549"/>
      <c r="AH693" s="549"/>
      <c r="AI693" s="549"/>
      <c r="AJ693" s="549"/>
      <c r="AK693" s="549"/>
      <c r="AL693" s="549"/>
      <c r="AM693" s="549"/>
      <c r="AN693" s="549"/>
      <c r="AO693" s="549"/>
      <c r="AP693" s="549"/>
      <c r="AQ693" s="549"/>
      <c r="AR693" s="549"/>
      <c r="AS693" s="549"/>
      <c r="AT693" s="549"/>
      <c r="AU693" s="549"/>
      <c r="AV693" s="549"/>
      <c r="AW693" s="549"/>
      <c r="AX693" s="549"/>
      <c r="AY693" s="549"/>
      <c r="BA693" s="214"/>
      <c r="BB693" s="288"/>
      <c r="BC693" s="214"/>
      <c r="BD693" s="214"/>
      <c r="BE693" s="214"/>
      <c r="BF693" s="214"/>
      <c r="BG693" s="214"/>
      <c r="BH693" s="214"/>
      <c r="BI693" s="214"/>
      <c r="BJ693" s="214"/>
      <c r="BK693" s="214"/>
      <c r="BL693" s="214"/>
      <c r="BM693" s="214"/>
      <c r="BN693" s="214"/>
      <c r="BO693" s="214"/>
      <c r="BP693" s="214"/>
      <c r="BQ693" s="214"/>
    </row>
    <row r="694" s="398" customFormat="true" ht="25.15" customHeight="true" x14ac:dyDescent="0.2">
      <c r="B694" s="1702"/>
      <c r="C694" s="1802"/>
      <c r="D694" s="1801"/>
      <c r="E694" s="455"/>
      <c r="F694" s="455"/>
      <c r="G694" s="455"/>
      <c r="H694" s="1802"/>
      <c r="I694" s="1801"/>
      <c r="J694" s="455"/>
      <c r="K694" s="455"/>
      <c r="L694" s="455"/>
      <c r="M694" s="1802"/>
      <c r="N694" s="1801"/>
      <c r="O694" s="455"/>
      <c r="P694" s="455"/>
      <c r="Q694" s="455"/>
      <c r="R694" s="549"/>
      <c r="S694" s="549"/>
      <c r="T694" s="549"/>
      <c r="U694" s="549"/>
      <c r="V694" s="549"/>
      <c r="W694" s="549"/>
      <c r="X694" s="549"/>
      <c r="Y694" s="549"/>
      <c r="Z694" s="549"/>
      <c r="AA694" s="549"/>
      <c r="AB694" s="549"/>
      <c r="AC694" s="549"/>
      <c r="AD694" s="549"/>
      <c r="AE694" s="549"/>
      <c r="AF694" s="549"/>
      <c r="AG694" s="549"/>
      <c r="AH694" s="549"/>
      <c r="AI694" s="549"/>
      <c r="AJ694" s="549"/>
      <c r="AK694" s="549"/>
      <c r="AL694" s="549"/>
      <c r="AM694" s="549"/>
      <c r="AN694" s="549"/>
      <c r="AO694" s="549"/>
      <c r="AP694" s="549"/>
      <c r="AQ694" s="549"/>
      <c r="AR694" s="549"/>
      <c r="AS694" s="549"/>
      <c r="AT694" s="549"/>
      <c r="AU694" s="549"/>
      <c r="AV694" s="549"/>
      <c r="AW694" s="549"/>
      <c r="AX694" s="549"/>
      <c r="AY694" s="549"/>
      <c r="BA694" s="214"/>
      <c r="BB694" s="288"/>
      <c r="BC694" s="214"/>
      <c r="BD694" s="214"/>
      <c r="BE694" s="214"/>
      <c r="BF694" s="214"/>
      <c r="BG694" s="214"/>
      <c r="BH694" s="214"/>
      <c r="BI694" s="214"/>
      <c r="BJ694" s="214"/>
      <c r="BK694" s="214"/>
      <c r="BL694" s="214"/>
      <c r="BM694" s="214"/>
      <c r="BN694" s="214"/>
      <c r="BO694" s="214"/>
      <c r="BP694" s="214"/>
      <c r="BQ694" s="214"/>
    </row>
    <row r="695" s="398" customFormat="true" ht="25.15" customHeight="true" x14ac:dyDescent="0.2">
      <c r="B695" s="1702"/>
      <c r="C695" s="1802"/>
      <c r="D695" s="1801"/>
      <c r="E695" s="455"/>
      <c r="F695" s="455"/>
      <c r="G695" s="455"/>
      <c r="H695" s="1802"/>
      <c r="I695" s="1801"/>
      <c r="J695" s="455"/>
      <c r="K695" s="455"/>
      <c r="L695" s="455"/>
      <c r="M695" s="1802"/>
      <c r="N695" s="1801"/>
      <c r="O695" s="455"/>
      <c r="P695" s="455"/>
      <c r="Q695" s="455"/>
      <c r="R695" s="549"/>
      <c r="S695" s="549"/>
      <c r="T695" s="549"/>
      <c r="U695" s="549"/>
      <c r="V695" s="549"/>
      <c r="W695" s="549"/>
      <c r="X695" s="549"/>
      <c r="Y695" s="549"/>
      <c r="Z695" s="549"/>
      <c r="AA695" s="549"/>
      <c r="AB695" s="549"/>
      <c r="AC695" s="549"/>
      <c r="AD695" s="549"/>
      <c r="AE695" s="549"/>
      <c r="AF695" s="549"/>
      <c r="AG695" s="549"/>
      <c r="AH695" s="549"/>
      <c r="AI695" s="549"/>
      <c r="AJ695" s="549"/>
      <c r="AK695" s="549"/>
      <c r="AL695" s="549"/>
      <c r="AM695" s="549"/>
      <c r="AN695" s="549"/>
      <c r="AO695" s="549"/>
      <c r="AP695" s="549"/>
      <c r="AQ695" s="549"/>
      <c r="AR695" s="549"/>
      <c r="AS695" s="549"/>
      <c r="AT695" s="549"/>
      <c r="AU695" s="549"/>
      <c r="AV695" s="549"/>
      <c r="AW695" s="549"/>
      <c r="AX695" s="549"/>
      <c r="AY695" s="549"/>
      <c r="BA695" s="214"/>
      <c r="BB695" s="288"/>
      <c r="BC695" s="214"/>
      <c r="BD695" s="214"/>
      <c r="BE695" s="214"/>
      <c r="BF695" s="214"/>
      <c r="BG695" s="214"/>
      <c r="BH695" s="214"/>
      <c r="BI695" s="214"/>
      <c r="BJ695" s="214"/>
      <c r="BK695" s="214"/>
      <c r="BL695" s="214"/>
      <c r="BM695" s="214"/>
      <c r="BN695" s="214"/>
      <c r="BO695" s="214"/>
      <c r="BP695" s="214"/>
      <c r="BQ695" s="214"/>
    </row>
    <row r="696" s="398" customFormat="true" ht="25.15" customHeight="true" x14ac:dyDescent="0.2">
      <c r="B696" s="1702"/>
      <c r="C696" s="1802"/>
      <c r="D696" s="1801"/>
      <c r="E696" s="455"/>
      <c r="F696" s="455"/>
      <c r="G696" s="455"/>
      <c r="H696" s="1802"/>
      <c r="I696" s="1801"/>
      <c r="J696" s="455"/>
      <c r="K696" s="455"/>
      <c r="L696" s="455"/>
      <c r="M696" s="1802"/>
      <c r="N696" s="1801"/>
      <c r="O696" s="455"/>
      <c r="P696" s="455"/>
      <c r="Q696" s="455"/>
      <c r="R696" s="549"/>
      <c r="S696" s="549"/>
      <c r="T696" s="549"/>
      <c r="U696" s="549"/>
      <c r="V696" s="549"/>
      <c r="W696" s="549"/>
      <c r="X696" s="549"/>
      <c r="Y696" s="549"/>
      <c r="Z696" s="549"/>
      <c r="AA696" s="549"/>
      <c r="AB696" s="549"/>
      <c r="AC696" s="549"/>
      <c r="AD696" s="549"/>
      <c r="AE696" s="549"/>
      <c r="AF696" s="549"/>
      <c r="AG696" s="549"/>
      <c r="AH696" s="549"/>
      <c r="AI696" s="549"/>
      <c r="AJ696" s="549"/>
      <c r="AK696" s="549"/>
      <c r="AL696" s="549"/>
      <c r="AM696" s="549"/>
      <c r="AN696" s="549"/>
      <c r="AO696" s="549"/>
      <c r="AP696" s="549"/>
      <c r="AQ696" s="549"/>
      <c r="AR696" s="549"/>
      <c r="AS696" s="549"/>
      <c r="AT696" s="549"/>
      <c r="AU696" s="549"/>
      <c r="AV696" s="549"/>
      <c r="AW696" s="549"/>
      <c r="AX696" s="549"/>
      <c r="AY696" s="549"/>
      <c r="BA696" s="214"/>
      <c r="BB696" s="288"/>
      <c r="BC696" s="214"/>
      <c r="BD696" s="214"/>
      <c r="BE696" s="214"/>
      <c r="BF696" s="214"/>
      <c r="BG696" s="214"/>
      <c r="BH696" s="214"/>
      <c r="BI696" s="214"/>
      <c r="BJ696" s="214"/>
      <c r="BK696" s="214"/>
      <c r="BL696" s="214"/>
      <c r="BM696" s="214"/>
      <c r="BN696" s="214"/>
      <c r="BO696" s="214"/>
      <c r="BP696" s="214"/>
      <c r="BQ696" s="214"/>
    </row>
    <row r="697" s="398" customFormat="true" ht="25.15" customHeight="true" x14ac:dyDescent="0.2">
      <c r="B697" s="1702"/>
      <c r="C697" s="1802"/>
      <c r="D697" s="1801"/>
      <c r="E697" s="455"/>
      <c r="F697" s="455"/>
      <c r="G697" s="455"/>
      <c r="H697" s="1802"/>
      <c r="I697" s="1801"/>
      <c r="J697" s="455"/>
      <c r="K697" s="455"/>
      <c r="L697" s="455"/>
      <c r="M697" s="1802"/>
      <c r="N697" s="1801"/>
      <c r="O697" s="455"/>
      <c r="P697" s="455"/>
      <c r="Q697" s="455"/>
      <c r="R697" s="549"/>
      <c r="S697" s="549"/>
      <c r="T697" s="549"/>
      <c r="U697" s="549"/>
      <c r="V697" s="549"/>
      <c r="W697" s="549"/>
      <c r="X697" s="549"/>
      <c r="Y697" s="549"/>
      <c r="Z697" s="549"/>
      <c r="AA697" s="549"/>
      <c r="AB697" s="549"/>
      <c r="AC697" s="549"/>
      <c r="AD697" s="549"/>
      <c r="AE697" s="549"/>
      <c r="AF697" s="549"/>
      <c r="AG697" s="549"/>
      <c r="AH697" s="549"/>
      <c r="AI697" s="549"/>
      <c r="AJ697" s="549"/>
      <c r="AK697" s="549"/>
      <c r="AL697" s="549"/>
      <c r="AM697" s="549"/>
      <c r="AN697" s="549"/>
      <c r="AO697" s="549"/>
      <c r="AP697" s="549"/>
      <c r="AQ697" s="549"/>
      <c r="AR697" s="549"/>
      <c r="AS697" s="549"/>
      <c r="AT697" s="549"/>
      <c r="AU697" s="549"/>
      <c r="AV697" s="549"/>
      <c r="AW697" s="549"/>
      <c r="AX697" s="549"/>
      <c r="AY697" s="549"/>
      <c r="BA697" s="214"/>
      <c r="BB697" s="288"/>
      <c r="BC697" s="214"/>
      <c r="BD697" s="214"/>
      <c r="BE697" s="214"/>
      <c r="BF697" s="214"/>
      <c r="BG697" s="214"/>
      <c r="BH697" s="214"/>
      <c r="BI697" s="214"/>
      <c r="BJ697" s="214"/>
      <c r="BK697" s="214"/>
      <c r="BL697" s="214"/>
      <c r="BM697" s="214"/>
      <c r="BN697" s="214"/>
      <c r="BO697" s="214"/>
      <c r="BP697" s="214"/>
      <c r="BQ697" s="214"/>
    </row>
    <row r="698" s="398" customFormat="true" ht="25.15" customHeight="true" x14ac:dyDescent="0.2">
      <c r="B698" s="1702"/>
      <c r="C698" s="1802"/>
      <c r="D698" s="1801"/>
      <c r="E698" s="455"/>
      <c r="F698" s="455"/>
      <c r="G698" s="455"/>
      <c r="H698" s="1802"/>
      <c r="I698" s="1801"/>
      <c r="J698" s="455"/>
      <c r="K698" s="455"/>
      <c r="L698" s="455"/>
      <c r="M698" s="1802"/>
      <c r="N698" s="1801"/>
      <c r="O698" s="455"/>
      <c r="P698" s="455"/>
      <c r="Q698" s="455"/>
      <c r="R698" s="549"/>
      <c r="S698" s="549"/>
      <c r="T698" s="549"/>
      <c r="U698" s="549"/>
      <c r="V698" s="549"/>
      <c r="W698" s="549"/>
      <c r="X698" s="549"/>
      <c r="Y698" s="549"/>
      <c r="Z698" s="549"/>
      <c r="AA698" s="549"/>
      <c r="AB698" s="549"/>
      <c r="AC698" s="549"/>
      <c r="AD698" s="549"/>
      <c r="AE698" s="549"/>
      <c r="AF698" s="549"/>
      <c r="AG698" s="549"/>
      <c r="AH698" s="549"/>
      <c r="AI698" s="549"/>
      <c r="AJ698" s="549"/>
      <c r="AK698" s="549"/>
      <c r="AL698" s="549"/>
      <c r="AM698" s="549"/>
      <c r="AN698" s="549"/>
      <c r="AO698" s="549"/>
      <c r="AP698" s="549"/>
      <c r="AQ698" s="549"/>
      <c r="AR698" s="549"/>
      <c r="AS698" s="549"/>
      <c r="AT698" s="549"/>
      <c r="AU698" s="549"/>
      <c r="AV698" s="549"/>
      <c r="AW698" s="549"/>
      <c r="AX698" s="549"/>
      <c r="AY698" s="549"/>
      <c r="BA698" s="214"/>
      <c r="BB698" s="288"/>
      <c r="BC698" s="214"/>
      <c r="BD698" s="214"/>
      <c r="BE698" s="214"/>
      <c r="BF698" s="214"/>
      <c r="BG698" s="214"/>
      <c r="BH698" s="214"/>
      <c r="BI698" s="214"/>
      <c r="BJ698" s="214"/>
      <c r="BK698" s="214"/>
      <c r="BL698" s="214"/>
      <c r="BM698" s="214"/>
      <c r="BN698" s="214"/>
      <c r="BO698" s="214"/>
      <c r="BP698" s="214"/>
      <c r="BQ698" s="214"/>
    </row>
    <row r="699" s="398" customFormat="true" ht="25.15" customHeight="true" x14ac:dyDescent="0.2">
      <c r="B699" s="1702"/>
      <c r="C699" s="1802"/>
      <c r="D699" s="1801"/>
      <c r="E699" s="455"/>
      <c r="F699" s="455"/>
      <c r="G699" s="455"/>
      <c r="H699" s="1802"/>
      <c r="I699" s="1801"/>
      <c r="J699" s="455"/>
      <c r="K699" s="455"/>
      <c r="L699" s="455"/>
      <c r="M699" s="1802"/>
      <c r="N699" s="1801"/>
      <c r="O699" s="455"/>
      <c r="P699" s="455"/>
      <c r="Q699" s="455"/>
      <c r="R699" s="549"/>
      <c r="S699" s="549"/>
      <c r="T699" s="549"/>
      <c r="U699" s="549"/>
      <c r="V699" s="549"/>
      <c r="W699" s="549"/>
      <c r="X699" s="549"/>
      <c r="Y699" s="549"/>
      <c r="Z699" s="549"/>
      <c r="AA699" s="549"/>
      <c r="AB699" s="549"/>
      <c r="AC699" s="549"/>
      <c r="AD699" s="549"/>
      <c r="AE699" s="549"/>
      <c r="AF699" s="549"/>
      <c r="AG699" s="549"/>
      <c r="AH699" s="549"/>
      <c r="AI699" s="549"/>
      <c r="AJ699" s="549"/>
      <c r="AK699" s="549"/>
      <c r="AL699" s="549"/>
      <c r="AM699" s="549"/>
      <c r="AN699" s="549"/>
      <c r="AO699" s="549"/>
      <c r="AP699" s="549"/>
      <c r="AQ699" s="549"/>
      <c r="AR699" s="549"/>
      <c r="AS699" s="549"/>
      <c r="AT699" s="549"/>
      <c r="AU699" s="549"/>
      <c r="AV699" s="549"/>
      <c r="AW699" s="549"/>
      <c r="AX699" s="549"/>
      <c r="AY699" s="549"/>
      <c r="BA699" s="214"/>
      <c r="BB699" s="288"/>
      <c r="BC699" s="214"/>
      <c r="BD699" s="214"/>
      <c r="BE699" s="214"/>
      <c r="BF699" s="214"/>
      <c r="BG699" s="214"/>
      <c r="BH699" s="214"/>
      <c r="BI699" s="214"/>
      <c r="BJ699" s="214"/>
      <c r="BK699" s="214"/>
      <c r="BL699" s="214"/>
      <c r="BM699" s="214"/>
      <c r="BN699" s="214"/>
      <c r="BO699" s="214"/>
      <c r="BP699" s="214"/>
      <c r="BQ699" s="214"/>
    </row>
    <row r="700" s="398" customFormat="true" ht="25.15" customHeight="true" x14ac:dyDescent="0.2">
      <c r="B700" s="1702"/>
      <c r="C700" s="1802"/>
      <c r="D700" s="1801"/>
      <c r="E700" s="455"/>
      <c r="F700" s="455"/>
      <c r="G700" s="455"/>
      <c r="H700" s="1802"/>
      <c r="I700" s="1801"/>
      <c r="J700" s="455"/>
      <c r="K700" s="455"/>
      <c r="L700" s="455"/>
      <c r="M700" s="1802"/>
      <c r="N700" s="1801"/>
      <c r="O700" s="455"/>
      <c r="P700" s="455"/>
      <c r="Q700" s="455"/>
      <c r="R700" s="549"/>
      <c r="S700" s="549"/>
      <c r="T700" s="549"/>
      <c r="U700" s="549"/>
      <c r="V700" s="549"/>
      <c r="W700" s="549"/>
      <c r="X700" s="549"/>
      <c r="Y700" s="549"/>
      <c r="Z700" s="549"/>
      <c r="AA700" s="549"/>
      <c r="AB700" s="549"/>
      <c r="AC700" s="549"/>
      <c r="AD700" s="549"/>
      <c r="AE700" s="549"/>
      <c r="AF700" s="549"/>
      <c r="AG700" s="549"/>
      <c r="AH700" s="549"/>
      <c r="AI700" s="549"/>
      <c r="AJ700" s="549"/>
      <c r="AK700" s="549"/>
      <c r="AL700" s="549"/>
      <c r="AM700" s="549"/>
      <c r="AN700" s="549"/>
      <c r="AO700" s="549"/>
      <c r="AP700" s="549"/>
      <c r="AQ700" s="549"/>
      <c r="AR700" s="549"/>
      <c r="AS700" s="549"/>
      <c r="AT700" s="549"/>
      <c r="AU700" s="549"/>
      <c r="AV700" s="549"/>
      <c r="AW700" s="549"/>
      <c r="AX700" s="549"/>
      <c r="AY700" s="549"/>
      <c r="BA700" s="214"/>
      <c r="BB700" s="288"/>
      <c r="BC700" s="214"/>
      <c r="BD700" s="214"/>
      <c r="BE700" s="214"/>
      <c r="BF700" s="214"/>
      <c r="BG700" s="214"/>
      <c r="BH700" s="214"/>
      <c r="BI700" s="214"/>
      <c r="BJ700" s="214"/>
      <c r="BK700" s="214"/>
      <c r="BL700" s="214"/>
      <c r="BM700" s="214"/>
      <c r="BN700" s="214"/>
      <c r="BO700" s="214"/>
      <c r="BP700" s="214"/>
      <c r="BQ700" s="214"/>
    </row>
    <row r="701" ht="25.15" customHeight="true" x14ac:dyDescent="0.2">
      <c r="C701" s="1801"/>
      <c r="D701" s="1801"/>
      <c r="E701" s="471"/>
      <c r="F701" s="471"/>
      <c r="G701" s="471"/>
      <c r="H701" s="1801"/>
      <c r="I701" s="1801"/>
      <c r="J701" s="471"/>
      <c r="K701" s="471"/>
      <c r="L701" s="471"/>
      <c r="M701" s="1801"/>
      <c r="N701" s="1801"/>
      <c r="O701" s="471"/>
      <c r="P701" s="471"/>
      <c r="Q701" s="471"/>
      <c r="BA701" s="214"/>
      <c r="BB701" s="288"/>
      <c r="BC701" s="214"/>
      <c r="BD701" s="214"/>
      <c r="BE701" s="214"/>
      <c r="BF701" s="214"/>
      <c r="BG701" s="214"/>
      <c r="BH701" s="214"/>
      <c r="BI701" s="214"/>
      <c r="BJ701" s="214"/>
      <c r="BK701" s="214"/>
      <c r="BL701" s="214"/>
      <c r="BM701" s="214"/>
      <c r="BN701" s="214"/>
      <c r="BO701" s="214"/>
      <c r="BP701" s="214"/>
      <c r="BQ701" s="214"/>
    </row>
    <row r="702" ht="25.15" customHeight="true" x14ac:dyDescent="0.2">
      <c r="C702" s="1801"/>
      <c r="D702" s="1801"/>
      <c r="E702" s="471"/>
      <c r="F702" s="471"/>
      <c r="G702" s="471"/>
      <c r="H702" s="1801"/>
      <c r="I702" s="1801"/>
      <c r="J702" s="471"/>
      <c r="K702" s="471"/>
      <c r="L702" s="471"/>
      <c r="M702" s="1801"/>
      <c r="N702" s="1801"/>
      <c r="O702" s="471"/>
      <c r="P702" s="471"/>
      <c r="Q702" s="471"/>
      <c r="BA702" s="214"/>
      <c r="BB702" s="288"/>
      <c r="BC702" s="214"/>
      <c r="BD702" s="214"/>
      <c r="BE702" s="214"/>
      <c r="BF702" s="214"/>
      <c r="BG702" s="214"/>
      <c r="BH702" s="214"/>
      <c r="BI702" s="214"/>
      <c r="BJ702" s="214"/>
      <c r="BK702" s="214"/>
      <c r="BL702" s="214"/>
      <c r="BM702" s="214"/>
      <c r="BN702" s="214"/>
      <c r="BO702" s="214"/>
      <c r="BP702" s="214"/>
      <c r="BQ702" s="214"/>
    </row>
    <row r="703" ht="25.15" customHeight="true" x14ac:dyDescent="0.2">
      <c r="C703" s="1801"/>
      <c r="D703" s="1801"/>
      <c r="E703" s="471"/>
      <c r="F703" s="471"/>
      <c r="G703" s="471"/>
      <c r="H703" s="1801"/>
      <c r="I703" s="1801"/>
      <c r="J703" s="471"/>
      <c r="K703" s="471"/>
      <c r="L703" s="471"/>
      <c r="M703" s="1801"/>
      <c r="N703" s="1801"/>
      <c r="O703" s="471"/>
      <c r="P703" s="471"/>
      <c r="Q703" s="471"/>
      <c r="BA703" s="214"/>
      <c r="BB703" s="288"/>
      <c r="BC703" s="214"/>
      <c r="BD703" s="214"/>
      <c r="BE703" s="214"/>
      <c r="BF703" s="214"/>
      <c r="BG703" s="214"/>
      <c r="BH703" s="214"/>
      <c r="BI703" s="214"/>
      <c r="BJ703" s="214"/>
      <c r="BK703" s="214"/>
      <c r="BL703" s="214"/>
      <c r="BM703" s="214"/>
      <c r="BN703" s="214"/>
      <c r="BO703" s="214"/>
      <c r="BP703" s="214"/>
      <c r="BQ703" s="214"/>
    </row>
    <row r="704" ht="25.15" customHeight="true" x14ac:dyDescent="0.2">
      <c r="C704" s="1801"/>
      <c r="D704" s="1801"/>
      <c r="E704" s="471"/>
      <c r="F704" s="471"/>
      <c r="G704" s="471"/>
      <c r="H704" s="1801"/>
      <c r="I704" s="1801"/>
      <c r="J704" s="471"/>
      <c r="K704" s="471"/>
      <c r="L704" s="471"/>
      <c r="M704" s="1801"/>
      <c r="N704" s="1801"/>
      <c r="O704" s="471"/>
      <c r="P704" s="471"/>
      <c r="Q704" s="471"/>
      <c r="BA704" s="214"/>
      <c r="BB704" s="288"/>
      <c r="BC704" s="214"/>
      <c r="BD704" s="214"/>
      <c r="BE704" s="214"/>
      <c r="BF704" s="214"/>
      <c r="BG704" s="214"/>
      <c r="BH704" s="214"/>
      <c r="BI704" s="214"/>
      <c r="BJ704" s="214"/>
      <c r="BK704" s="214"/>
      <c r="BL704" s="214"/>
      <c r="BM704" s="214"/>
      <c r="BN704" s="214"/>
      <c r="BO704" s="214"/>
      <c r="BP704" s="214"/>
      <c r="BQ704" s="214"/>
    </row>
    <row r="705" ht="25.15" customHeight="true" x14ac:dyDescent="0.2">
      <c r="C705" s="1801"/>
      <c r="D705" s="1801"/>
      <c r="E705" s="471"/>
      <c r="F705" s="471"/>
      <c r="G705" s="471"/>
      <c r="H705" s="1801"/>
      <c r="I705" s="1801"/>
      <c r="J705" s="471"/>
      <c r="K705" s="471"/>
      <c r="L705" s="471"/>
      <c r="M705" s="1801"/>
      <c r="N705" s="1801"/>
      <c r="O705" s="471"/>
      <c r="P705" s="471"/>
      <c r="Q705" s="471"/>
      <c r="BA705" s="214"/>
      <c r="BB705" s="288"/>
      <c r="BC705" s="214"/>
      <c r="BD705" s="214"/>
      <c r="BE705" s="214"/>
      <c r="BF705" s="214"/>
      <c r="BG705" s="214"/>
      <c r="BH705" s="214"/>
      <c r="BI705" s="214"/>
      <c r="BJ705" s="214"/>
      <c r="BK705" s="214"/>
      <c r="BL705" s="214"/>
      <c r="BM705" s="214"/>
      <c r="BN705" s="214"/>
      <c r="BO705" s="214"/>
      <c r="BP705" s="214"/>
      <c r="BQ705" s="214"/>
    </row>
    <row r="706" ht="25.15" customHeight="true" x14ac:dyDescent="0.2">
      <c r="C706" s="1801"/>
      <c r="D706" s="1801"/>
      <c r="E706" s="471"/>
      <c r="F706" s="471"/>
      <c r="G706" s="471"/>
      <c r="H706" s="1801"/>
      <c r="I706" s="1801"/>
      <c r="J706" s="471"/>
      <c r="K706" s="471"/>
      <c r="L706" s="471"/>
      <c r="M706" s="1801"/>
      <c r="N706" s="1801"/>
      <c r="O706" s="471"/>
      <c r="P706" s="471"/>
      <c r="Q706" s="471"/>
      <c r="BA706" s="214"/>
      <c r="BB706" s="288"/>
      <c r="BC706" s="214"/>
      <c r="BD706" s="214"/>
      <c r="BE706" s="214"/>
      <c r="BF706" s="214"/>
      <c r="BG706" s="214"/>
      <c r="BH706" s="214"/>
      <c r="BI706" s="214"/>
      <c r="BJ706" s="214"/>
      <c r="BK706" s="214"/>
      <c r="BL706" s="214"/>
      <c r="BM706" s="214"/>
      <c r="BN706" s="214"/>
      <c r="BO706" s="214"/>
      <c r="BP706" s="214"/>
      <c r="BQ706" s="214"/>
    </row>
    <row r="707" ht="25.15" customHeight="true" x14ac:dyDescent="0.2">
      <c r="C707" s="1801"/>
      <c r="D707" s="1801"/>
      <c r="E707" s="471"/>
      <c r="F707" s="471"/>
      <c r="G707" s="471"/>
      <c r="H707" s="1801"/>
      <c r="I707" s="1801"/>
      <c r="J707" s="471"/>
      <c r="K707" s="471"/>
      <c r="L707" s="471"/>
      <c r="M707" s="1801"/>
      <c r="N707" s="1801"/>
      <c r="O707" s="471"/>
      <c r="P707" s="471"/>
      <c r="Q707" s="471"/>
      <c r="BA707" s="214"/>
      <c r="BB707" s="288"/>
      <c r="BC707" s="214"/>
      <c r="BD707" s="214"/>
      <c r="BE707" s="214"/>
      <c r="BF707" s="214"/>
      <c r="BG707" s="214"/>
      <c r="BH707" s="214"/>
      <c r="BI707" s="214"/>
      <c r="BJ707" s="214"/>
      <c r="BK707" s="214"/>
      <c r="BL707" s="214"/>
      <c r="BM707" s="214"/>
      <c r="BN707" s="214"/>
      <c r="BO707" s="214"/>
      <c r="BP707" s="214"/>
      <c r="BQ707" s="214"/>
    </row>
    <row r="708" ht="25.15" customHeight="true" x14ac:dyDescent="0.2">
      <c r="C708" s="1801"/>
      <c r="D708" s="1801"/>
      <c r="E708" s="471"/>
      <c r="F708" s="471"/>
      <c r="G708" s="471"/>
      <c r="H708" s="1801"/>
      <c r="I708" s="1801"/>
      <c r="J708" s="471"/>
      <c r="K708" s="471"/>
      <c r="L708" s="471"/>
      <c r="M708" s="1801"/>
      <c r="N708" s="1801"/>
      <c r="O708" s="471"/>
      <c r="P708" s="471"/>
      <c r="Q708" s="471"/>
      <c r="BA708" s="214"/>
      <c r="BB708" s="288"/>
      <c r="BC708" s="214"/>
      <c r="BD708" s="214"/>
      <c r="BE708" s="214"/>
      <c r="BF708" s="214"/>
      <c r="BG708" s="214"/>
      <c r="BH708" s="214"/>
      <c r="BI708" s="214"/>
      <c r="BJ708" s="214"/>
      <c r="BK708" s="214"/>
      <c r="BL708" s="214"/>
      <c r="BM708" s="214"/>
      <c r="BN708" s="214"/>
      <c r="BO708" s="214"/>
      <c r="BP708" s="214"/>
      <c r="BQ708" s="214"/>
    </row>
    <row r="709" ht="25.15" customHeight="true" x14ac:dyDescent="0.2">
      <c r="C709" s="1801"/>
      <c r="D709" s="1801"/>
      <c r="E709" s="471"/>
      <c r="F709" s="471"/>
      <c r="G709" s="471"/>
      <c r="H709" s="1801"/>
      <c r="I709" s="1801"/>
      <c r="J709" s="471"/>
      <c r="K709" s="471"/>
      <c r="L709" s="471"/>
      <c r="M709" s="1801"/>
      <c r="N709" s="1801"/>
      <c r="O709" s="471"/>
      <c r="P709" s="471"/>
      <c r="Q709" s="471"/>
      <c r="BA709" s="214"/>
      <c r="BB709" s="288"/>
      <c r="BC709" s="214"/>
      <c r="BD709" s="214"/>
      <c r="BE709" s="214"/>
      <c r="BF709" s="214"/>
      <c r="BG709" s="214"/>
      <c r="BH709" s="214"/>
      <c r="BI709" s="214"/>
      <c r="BJ709" s="214"/>
      <c r="BK709" s="214"/>
      <c r="BL709" s="214"/>
      <c r="BM709" s="214"/>
      <c r="BN709" s="214"/>
      <c r="BO709" s="214"/>
      <c r="BP709" s="214"/>
      <c r="BQ709" s="214"/>
    </row>
    <row r="710" ht="25.15" customHeight="true" x14ac:dyDescent="0.2">
      <c r="C710" s="1801"/>
      <c r="D710" s="1801"/>
      <c r="E710" s="471"/>
      <c r="F710" s="471"/>
      <c r="G710" s="471"/>
      <c r="H710" s="1801"/>
      <c r="I710" s="1801"/>
      <c r="J710" s="471"/>
      <c r="K710" s="471"/>
      <c r="L710" s="471"/>
      <c r="M710" s="1801"/>
      <c r="N710" s="1801"/>
      <c r="O710" s="471"/>
      <c r="P710" s="471"/>
      <c r="Q710" s="471"/>
      <c r="BA710" s="214"/>
      <c r="BB710" s="288"/>
      <c r="BC710" s="214"/>
      <c r="BD710" s="214"/>
      <c r="BE710" s="214"/>
      <c r="BF710" s="214"/>
      <c r="BG710" s="214"/>
      <c r="BH710" s="214"/>
      <c r="BI710" s="214"/>
      <c r="BJ710" s="214"/>
      <c r="BK710" s="214"/>
      <c r="BL710" s="214"/>
      <c r="BM710" s="214"/>
      <c r="BN710" s="214"/>
      <c r="BO710" s="214"/>
      <c r="BP710" s="214"/>
      <c r="BQ710" s="214"/>
    </row>
    <row r="711" ht="25.15" customHeight="true" x14ac:dyDescent="0.2">
      <c r="C711" s="1801"/>
      <c r="D711" s="1801"/>
      <c r="E711" s="471"/>
      <c r="F711" s="471"/>
      <c r="G711" s="471"/>
      <c r="H711" s="1801"/>
      <c r="I711" s="1801"/>
      <c r="J711" s="471"/>
      <c r="K711" s="471"/>
      <c r="L711" s="471"/>
      <c r="M711" s="1801"/>
      <c r="N711" s="1801"/>
      <c r="O711" s="471"/>
      <c r="P711" s="471"/>
      <c r="Q711" s="471"/>
      <c r="BA711" s="214"/>
      <c r="BB711" s="288"/>
      <c r="BC711" s="214"/>
      <c r="BD711" s="214"/>
      <c r="BE711" s="214"/>
      <c r="BF711" s="214"/>
      <c r="BG711" s="214"/>
      <c r="BH711" s="214"/>
      <c r="BI711" s="214"/>
      <c r="BJ711" s="214"/>
      <c r="BK711" s="214"/>
      <c r="BL711" s="214"/>
      <c r="BM711" s="214"/>
      <c r="BN711" s="214"/>
      <c r="BO711" s="214"/>
      <c r="BP711" s="214"/>
      <c r="BQ711" s="214"/>
    </row>
    <row r="712" ht="25.15" customHeight="true" x14ac:dyDescent="0.2">
      <c r="C712" s="1801"/>
      <c r="D712" s="1801"/>
      <c r="E712" s="471"/>
      <c r="F712" s="471"/>
      <c r="G712" s="471"/>
      <c r="H712" s="1801"/>
      <c r="I712" s="1801"/>
      <c r="J712" s="471"/>
      <c r="K712" s="471"/>
      <c r="L712" s="471"/>
      <c r="M712" s="1801"/>
      <c r="N712" s="1801"/>
      <c r="O712" s="471"/>
      <c r="P712" s="471"/>
      <c r="Q712" s="471"/>
      <c r="BA712" s="214"/>
      <c r="BB712" s="288"/>
      <c r="BC712" s="214"/>
      <c r="BD712" s="214"/>
      <c r="BE712" s="214"/>
      <c r="BF712" s="214"/>
      <c r="BG712" s="214"/>
      <c r="BH712" s="214"/>
      <c r="BI712" s="214"/>
      <c r="BJ712" s="214"/>
      <c r="BK712" s="214"/>
      <c r="BL712" s="214"/>
      <c r="BM712" s="214"/>
      <c r="BN712" s="214"/>
      <c r="BO712" s="214"/>
      <c r="BP712" s="214"/>
      <c r="BQ712" s="214"/>
    </row>
    <row r="713" ht="25.15" customHeight="true" x14ac:dyDescent="0.2">
      <c r="C713" s="1801"/>
      <c r="D713" s="1801"/>
      <c r="E713" s="471"/>
      <c r="F713" s="471"/>
      <c r="G713" s="471"/>
      <c r="H713" s="1801"/>
      <c r="I713" s="1801"/>
      <c r="J713" s="471"/>
      <c r="K713" s="471"/>
      <c r="L713" s="471"/>
      <c r="M713" s="1801"/>
      <c r="N713" s="1801"/>
      <c r="O713" s="471"/>
      <c r="P713" s="471"/>
      <c r="Q713" s="471"/>
      <c r="BA713" s="214"/>
      <c r="BB713" s="288"/>
      <c r="BC713" s="214"/>
      <c r="BD713" s="214"/>
      <c r="BE713" s="214"/>
      <c r="BF713" s="214"/>
      <c r="BG713" s="214"/>
      <c r="BH713" s="214"/>
      <c r="BI713" s="214"/>
      <c r="BJ713" s="214"/>
      <c r="BK713" s="214"/>
      <c r="BL713" s="214"/>
      <c r="BM713" s="214"/>
      <c r="BN713" s="214"/>
      <c r="BO713" s="214"/>
      <c r="BP713" s="214"/>
      <c r="BQ713" s="214"/>
    </row>
    <row r="714" ht="25.15" customHeight="true" x14ac:dyDescent="0.2">
      <c r="C714" s="1801"/>
      <c r="D714" s="1801"/>
      <c r="E714" s="471"/>
      <c r="F714" s="471"/>
      <c r="G714" s="471"/>
      <c r="H714" s="1801"/>
      <c r="I714" s="1801"/>
      <c r="J714" s="471"/>
      <c r="K714" s="471"/>
      <c r="L714" s="471"/>
      <c r="M714" s="1801"/>
      <c r="N714" s="1801"/>
      <c r="O714" s="471"/>
      <c r="P714" s="471"/>
      <c r="Q714" s="471"/>
      <c r="BA714" s="214"/>
      <c r="BB714" s="288"/>
      <c r="BC714" s="214"/>
      <c r="BD714" s="214"/>
      <c r="BE714" s="214"/>
      <c r="BF714" s="214"/>
      <c r="BG714" s="214"/>
      <c r="BH714" s="214"/>
      <c r="BI714" s="214"/>
      <c r="BJ714" s="214"/>
      <c r="BK714" s="214"/>
      <c r="BL714" s="214"/>
      <c r="BM714" s="214"/>
      <c r="BN714" s="214"/>
      <c r="BO714" s="214"/>
      <c r="BP714" s="214"/>
      <c r="BQ714" s="214"/>
    </row>
    <row r="715" ht="25.15" customHeight="true" x14ac:dyDescent="0.2">
      <c r="C715" s="1801"/>
      <c r="D715" s="1801"/>
      <c r="E715" s="471"/>
      <c r="F715" s="471"/>
      <c r="G715" s="471"/>
      <c r="H715" s="1801"/>
      <c r="I715" s="1801"/>
      <c r="J715" s="471"/>
      <c r="K715" s="471"/>
      <c r="L715" s="471"/>
      <c r="M715" s="1801"/>
      <c r="N715" s="1801"/>
      <c r="O715" s="471"/>
      <c r="P715" s="471"/>
      <c r="Q715" s="471"/>
      <c r="BA715" s="214"/>
      <c r="BB715" s="288"/>
      <c r="BC715" s="214"/>
      <c r="BD715" s="214"/>
      <c r="BE715" s="214"/>
      <c r="BF715" s="214"/>
      <c r="BG715" s="214"/>
      <c r="BH715" s="214"/>
      <c r="BI715" s="214"/>
      <c r="BJ715" s="214"/>
      <c r="BK715" s="214"/>
      <c r="BL715" s="214"/>
      <c r="BM715" s="214"/>
      <c r="BN715" s="214"/>
      <c r="BO715" s="214"/>
      <c r="BP715" s="214"/>
      <c r="BQ715" s="214"/>
    </row>
    <row r="716" ht="25.15" customHeight="true" x14ac:dyDescent="0.2">
      <c r="C716" s="1801"/>
      <c r="D716" s="1801"/>
      <c r="E716" s="471"/>
      <c r="F716" s="471"/>
      <c r="G716" s="471"/>
      <c r="H716" s="1801"/>
      <c r="I716" s="1801"/>
      <c r="J716" s="471"/>
      <c r="K716" s="471"/>
      <c r="L716" s="471"/>
      <c r="M716" s="1801"/>
      <c r="N716" s="1801"/>
      <c r="O716" s="471"/>
      <c r="P716" s="471"/>
      <c r="Q716" s="471"/>
      <c r="BA716" s="214"/>
      <c r="BB716" s="288"/>
      <c r="BC716" s="214"/>
      <c r="BD716" s="214"/>
      <c r="BE716" s="214"/>
      <c r="BF716" s="214"/>
      <c r="BG716" s="214"/>
      <c r="BH716" s="214"/>
      <c r="BI716" s="214"/>
      <c r="BJ716" s="214"/>
      <c r="BK716" s="214"/>
      <c r="BL716" s="214"/>
      <c r="BM716" s="214"/>
      <c r="BN716" s="214"/>
      <c r="BO716" s="214"/>
      <c r="BP716" s="214"/>
      <c r="BQ716" s="214"/>
    </row>
    <row r="717" ht="25.15" customHeight="true" x14ac:dyDescent="0.2">
      <c r="C717" s="1801"/>
      <c r="D717" s="1801"/>
      <c r="E717" s="471"/>
      <c r="F717" s="471"/>
      <c r="G717" s="471"/>
      <c r="H717" s="1801"/>
      <c r="I717" s="1801"/>
      <c r="J717" s="471"/>
      <c r="K717" s="471"/>
      <c r="L717" s="471"/>
      <c r="M717" s="1801"/>
      <c r="N717" s="1801"/>
      <c r="O717" s="471"/>
      <c r="P717" s="471"/>
      <c r="Q717" s="471"/>
      <c r="BA717" s="214"/>
      <c r="BB717" s="288"/>
      <c r="BC717" s="214"/>
      <c r="BD717" s="214"/>
      <c r="BE717" s="214"/>
      <c r="BF717" s="214"/>
      <c r="BG717" s="214"/>
      <c r="BH717" s="214"/>
      <c r="BI717" s="214"/>
      <c r="BJ717" s="214"/>
      <c r="BK717" s="214"/>
      <c r="BL717" s="214"/>
      <c r="BM717" s="214"/>
      <c r="BN717" s="214"/>
      <c r="BO717" s="214"/>
      <c r="BP717" s="214"/>
      <c r="BQ717" s="214"/>
    </row>
    <row r="718" ht="25.15" customHeight="true" x14ac:dyDescent="0.2">
      <c r="C718" s="1801"/>
      <c r="D718" s="1801"/>
      <c r="E718" s="471"/>
      <c r="F718" s="471"/>
      <c r="G718" s="471"/>
      <c r="H718" s="1801"/>
      <c r="I718" s="1801"/>
      <c r="J718" s="471"/>
      <c r="K718" s="471"/>
      <c r="L718" s="471"/>
      <c r="M718" s="1801"/>
      <c r="N718" s="1801"/>
      <c r="O718" s="471"/>
      <c r="P718" s="471"/>
      <c r="Q718" s="471"/>
      <c r="BA718" s="214"/>
      <c r="BB718" s="288"/>
      <c r="BC718" s="214"/>
      <c r="BD718" s="214"/>
      <c r="BE718" s="214"/>
      <c r="BF718" s="214"/>
      <c r="BG718" s="214"/>
      <c r="BH718" s="214"/>
      <c r="BI718" s="214"/>
      <c r="BJ718" s="214"/>
      <c r="BK718" s="214"/>
      <c r="BL718" s="214"/>
      <c r="BM718" s="214"/>
      <c r="BN718" s="214"/>
      <c r="BO718" s="214"/>
      <c r="BP718" s="214"/>
      <c r="BQ718" s="214"/>
    </row>
    <row r="719" ht="25.15" customHeight="true" x14ac:dyDescent="0.2">
      <c r="C719" s="1801"/>
      <c r="D719" s="1801"/>
      <c r="E719" s="471"/>
      <c r="F719" s="471"/>
      <c r="G719" s="471"/>
      <c r="H719" s="1801"/>
      <c r="I719" s="1801"/>
      <c r="J719" s="471"/>
      <c r="K719" s="471"/>
      <c r="L719" s="471"/>
      <c r="M719" s="1801"/>
      <c r="N719" s="1801"/>
      <c r="O719" s="471"/>
      <c r="P719" s="471"/>
      <c r="Q719" s="471"/>
      <c r="BA719" s="214"/>
      <c r="BB719" s="288"/>
      <c r="BC719" s="214"/>
      <c r="BD719" s="214"/>
      <c r="BE719" s="214"/>
      <c r="BF719" s="214"/>
      <c r="BG719" s="214"/>
      <c r="BH719" s="214"/>
      <c r="BI719" s="214"/>
      <c r="BJ719" s="214"/>
      <c r="BK719" s="214"/>
      <c r="BL719" s="214"/>
      <c r="BM719" s="214"/>
      <c r="BN719" s="214"/>
      <c r="BO719" s="214"/>
      <c r="BP719" s="214"/>
      <c r="BQ719" s="214"/>
    </row>
    <row r="720" ht="25.15" customHeight="true" x14ac:dyDescent="0.2">
      <c r="C720" s="1801"/>
      <c r="D720" s="1801"/>
      <c r="E720" s="471"/>
      <c r="F720" s="471"/>
      <c r="G720" s="471"/>
      <c r="H720" s="1801"/>
      <c r="I720" s="1801"/>
      <c r="J720" s="471"/>
      <c r="K720" s="471"/>
      <c r="L720" s="471"/>
      <c r="M720" s="1801"/>
      <c r="N720" s="1801"/>
      <c r="O720" s="471"/>
      <c r="P720" s="471"/>
      <c r="Q720" s="471"/>
      <c r="BA720" s="214"/>
      <c r="BB720" s="288"/>
      <c r="BC720" s="214"/>
      <c r="BD720" s="214"/>
      <c r="BE720" s="214"/>
      <c r="BF720" s="214"/>
      <c r="BG720" s="214"/>
      <c r="BH720" s="214"/>
      <c r="BI720" s="214"/>
      <c r="BJ720" s="214"/>
      <c r="BK720" s="214"/>
      <c r="BL720" s="214"/>
      <c r="BM720" s="214"/>
      <c r="BN720" s="214"/>
      <c r="BO720" s="214"/>
      <c r="BP720" s="214"/>
      <c r="BQ720" s="214"/>
    </row>
    <row r="721" ht="25.15" customHeight="true" x14ac:dyDescent="0.2">
      <c r="C721" s="1801"/>
      <c r="D721" s="1801"/>
      <c r="E721" s="471"/>
      <c r="F721" s="471"/>
      <c r="G721" s="471"/>
      <c r="H721" s="1801"/>
      <c r="I721" s="1801"/>
      <c r="J721" s="471"/>
      <c r="K721" s="471"/>
      <c r="L721" s="471"/>
      <c r="M721" s="1801"/>
      <c r="N721" s="1801"/>
      <c r="O721" s="471"/>
      <c r="P721" s="471"/>
      <c r="Q721" s="471"/>
      <c r="BA721" s="214"/>
      <c r="BB721" s="288"/>
      <c r="BC721" s="214"/>
      <c r="BD721" s="214"/>
      <c r="BE721" s="214"/>
      <c r="BF721" s="214"/>
      <c r="BG721" s="214"/>
      <c r="BH721" s="214"/>
      <c r="BI721" s="214"/>
      <c r="BJ721" s="214"/>
      <c r="BK721" s="214"/>
      <c r="BL721" s="214"/>
      <c r="BM721" s="214"/>
      <c r="BN721" s="214"/>
      <c r="BO721" s="214"/>
      <c r="BP721" s="214"/>
      <c r="BQ721" s="214"/>
    </row>
    <row r="722" ht="25.15" customHeight="true" x14ac:dyDescent="0.2">
      <c r="C722" s="1801"/>
      <c r="D722" s="1801"/>
      <c r="E722" s="471"/>
      <c r="F722" s="471"/>
      <c r="G722" s="471"/>
      <c r="H722" s="1801"/>
      <c r="I722" s="1801"/>
      <c r="J722" s="471"/>
      <c r="K722" s="471"/>
      <c r="L722" s="471"/>
      <c r="M722" s="1801"/>
      <c r="N722" s="1801"/>
      <c r="O722" s="471"/>
      <c r="P722" s="471"/>
      <c r="Q722" s="471"/>
      <c r="BA722" s="214"/>
      <c r="BB722" s="288"/>
      <c r="BC722" s="214"/>
      <c r="BD722" s="214"/>
      <c r="BE722" s="214"/>
      <c r="BF722" s="214"/>
      <c r="BG722" s="214"/>
      <c r="BH722" s="214"/>
      <c r="BI722" s="214"/>
      <c r="BJ722" s="214"/>
      <c r="BK722" s="214"/>
      <c r="BL722" s="214"/>
      <c r="BM722" s="214"/>
      <c r="BN722" s="214"/>
      <c r="BO722" s="214"/>
      <c r="BP722" s="214"/>
      <c r="BQ722" s="214"/>
    </row>
    <row r="723" ht="25.15" customHeight="true" x14ac:dyDescent="0.2">
      <c r="C723" s="1801"/>
      <c r="D723" s="1801"/>
      <c r="E723" s="471"/>
      <c r="F723" s="471"/>
      <c r="G723" s="471"/>
      <c r="H723" s="1801"/>
      <c r="I723" s="1801"/>
      <c r="J723" s="471"/>
      <c r="K723" s="471"/>
      <c r="L723" s="471"/>
      <c r="M723" s="1801"/>
      <c r="N723" s="1801"/>
      <c r="O723" s="471"/>
      <c r="P723" s="471"/>
      <c r="Q723" s="471"/>
      <c r="BA723" s="214"/>
      <c r="BB723" s="288"/>
      <c r="BC723" s="214"/>
      <c r="BD723" s="214"/>
      <c r="BE723" s="214"/>
      <c r="BF723" s="214"/>
      <c r="BG723" s="214"/>
      <c r="BH723" s="214"/>
      <c r="BI723" s="214"/>
      <c r="BJ723" s="214"/>
      <c r="BK723" s="214"/>
      <c r="BL723" s="214"/>
      <c r="BM723" s="214"/>
      <c r="BN723" s="214"/>
      <c r="BO723" s="214"/>
      <c r="BP723" s="214"/>
      <c r="BQ723" s="214"/>
    </row>
    <row r="724" ht="25.15" customHeight="true" x14ac:dyDescent="0.2">
      <c r="C724" s="1801"/>
      <c r="D724" s="1801"/>
      <c r="E724" s="471"/>
      <c r="F724" s="471"/>
      <c r="G724" s="471"/>
      <c r="H724" s="1801"/>
      <c r="I724" s="1801"/>
      <c r="J724" s="471"/>
      <c r="K724" s="471"/>
      <c r="L724" s="471"/>
      <c r="M724" s="1801"/>
      <c r="N724" s="1801"/>
      <c r="O724" s="471"/>
      <c r="P724" s="471"/>
      <c r="Q724" s="471"/>
      <c r="BA724" s="214"/>
      <c r="BB724" s="288"/>
      <c r="BC724" s="214"/>
      <c r="BD724" s="214"/>
      <c r="BE724" s="214"/>
      <c r="BF724" s="214"/>
      <c r="BG724" s="214"/>
      <c r="BH724" s="214"/>
      <c r="BI724" s="214"/>
      <c r="BJ724" s="214"/>
      <c r="BK724" s="214"/>
      <c r="BL724" s="214"/>
      <c r="BM724" s="214"/>
      <c r="BN724" s="214"/>
      <c r="BO724" s="214"/>
      <c r="BP724" s="214"/>
      <c r="BQ724" s="214"/>
    </row>
    <row r="725" ht="25.15" customHeight="true" x14ac:dyDescent="0.2">
      <c r="C725" s="1801"/>
      <c r="D725" s="1801"/>
      <c r="E725" s="471"/>
      <c r="F725" s="471"/>
      <c r="G725" s="471"/>
      <c r="H725" s="1801"/>
      <c r="I725" s="1801"/>
      <c r="J725" s="471"/>
      <c r="K725" s="471"/>
      <c r="L725" s="471"/>
      <c r="M725" s="1801"/>
      <c r="N725" s="1801"/>
      <c r="O725" s="471"/>
      <c r="P725" s="471"/>
      <c r="Q725" s="471"/>
      <c r="BA725" s="214"/>
      <c r="BB725" s="288"/>
      <c r="BC725" s="214"/>
      <c r="BD725" s="214"/>
      <c r="BE725" s="214"/>
      <c r="BF725" s="214"/>
      <c r="BG725" s="214"/>
      <c r="BH725" s="214"/>
      <c r="BI725" s="214"/>
      <c r="BJ725" s="214"/>
      <c r="BK725" s="214"/>
      <c r="BL725" s="214"/>
      <c r="BM725" s="214"/>
      <c r="BN725" s="214"/>
      <c r="BO725" s="214"/>
      <c r="BP725" s="214"/>
      <c r="BQ725" s="214"/>
    </row>
    <row r="726" ht="25.15" customHeight="true" x14ac:dyDescent="0.2">
      <c r="C726" s="1801"/>
      <c r="D726" s="1801"/>
      <c r="E726" s="471"/>
      <c r="F726" s="471"/>
      <c r="G726" s="471"/>
      <c r="H726" s="1801"/>
      <c r="I726" s="1801"/>
      <c r="J726" s="471"/>
      <c r="K726" s="471"/>
      <c r="L726" s="471"/>
      <c r="M726" s="1801"/>
      <c r="N726" s="1801"/>
      <c r="O726" s="471"/>
      <c r="P726" s="471"/>
      <c r="Q726" s="471"/>
      <c r="BA726" s="214"/>
      <c r="BB726" s="288"/>
      <c r="BC726" s="214"/>
      <c r="BD726" s="214"/>
      <c r="BE726" s="214"/>
      <c r="BF726" s="214"/>
      <c r="BG726" s="214"/>
      <c r="BH726" s="214"/>
      <c r="BI726" s="214"/>
      <c r="BJ726" s="214"/>
      <c r="BK726" s="214"/>
      <c r="BL726" s="214"/>
      <c r="BM726" s="214"/>
      <c r="BN726" s="214"/>
      <c r="BO726" s="214"/>
      <c r="BP726" s="214"/>
      <c r="BQ726" s="214"/>
    </row>
    <row r="727" ht="25.15" customHeight="true" x14ac:dyDescent="0.2">
      <c r="C727" s="1801"/>
      <c r="D727" s="1801"/>
      <c r="E727" s="471"/>
      <c r="F727" s="471"/>
      <c r="G727" s="471"/>
      <c r="H727" s="1801"/>
      <c r="I727" s="1801"/>
      <c r="J727" s="471"/>
      <c r="K727" s="471"/>
      <c r="L727" s="471"/>
      <c r="M727" s="1801"/>
      <c r="N727" s="1801"/>
      <c r="O727" s="471"/>
      <c r="P727" s="471"/>
      <c r="Q727" s="471"/>
      <c r="BA727" s="214"/>
      <c r="BB727" s="288"/>
      <c r="BC727" s="214"/>
      <c r="BD727" s="214"/>
      <c r="BE727" s="214"/>
      <c r="BF727" s="214"/>
      <c r="BG727" s="214"/>
      <c r="BH727" s="214"/>
      <c r="BI727" s="214"/>
      <c r="BJ727" s="214"/>
      <c r="BK727" s="214"/>
      <c r="BL727" s="214"/>
      <c r="BM727" s="214"/>
      <c r="BN727" s="214"/>
      <c r="BO727" s="214"/>
      <c r="BP727" s="214"/>
      <c r="BQ727" s="214"/>
    </row>
    <row r="728" ht="25.15" customHeight="true" x14ac:dyDescent="0.2">
      <c r="C728" s="1801"/>
      <c r="D728" s="1801"/>
      <c r="E728" s="471"/>
      <c r="F728" s="471"/>
      <c r="G728" s="471"/>
      <c r="H728" s="1801"/>
      <c r="I728" s="1801"/>
      <c r="J728" s="471"/>
      <c r="K728" s="471"/>
      <c r="L728" s="471"/>
      <c r="M728" s="1801"/>
      <c r="N728" s="1801"/>
      <c r="O728" s="471"/>
      <c r="P728" s="471"/>
      <c r="Q728" s="471"/>
      <c r="BA728" s="214"/>
      <c r="BB728" s="288"/>
      <c r="BC728" s="214"/>
      <c r="BD728" s="214"/>
      <c r="BE728" s="214"/>
      <c r="BF728" s="214"/>
      <c r="BG728" s="214"/>
      <c r="BH728" s="214"/>
      <c r="BI728" s="214"/>
      <c r="BJ728" s="214"/>
      <c r="BK728" s="214"/>
      <c r="BL728" s="214"/>
      <c r="BM728" s="214"/>
      <c r="BN728" s="214"/>
      <c r="BO728" s="214"/>
      <c r="BP728" s="214"/>
      <c r="BQ728" s="214"/>
    </row>
    <row r="729" ht="25.15" customHeight="true" x14ac:dyDescent="0.2">
      <c r="C729" s="1801"/>
      <c r="D729" s="1801"/>
      <c r="E729" s="471"/>
      <c r="F729" s="471"/>
      <c r="G729" s="471"/>
      <c r="H729" s="1801"/>
      <c r="I729" s="1801"/>
      <c r="J729" s="471"/>
      <c r="K729" s="471"/>
      <c r="L729" s="471"/>
      <c r="M729" s="1801"/>
      <c r="N729" s="1801"/>
      <c r="O729" s="471"/>
      <c r="P729" s="471"/>
      <c r="Q729" s="471"/>
      <c r="BA729" s="214"/>
      <c r="BB729" s="288"/>
      <c r="BC729" s="214"/>
      <c r="BD729" s="214"/>
      <c r="BE729" s="214"/>
      <c r="BF729" s="214"/>
      <c r="BG729" s="214"/>
      <c r="BH729" s="214"/>
      <c r="BI729" s="214"/>
      <c r="BJ729" s="214"/>
      <c r="BK729" s="214"/>
      <c r="BL729" s="214"/>
      <c r="BM729" s="214"/>
      <c r="BN729" s="214"/>
      <c r="BO729" s="214"/>
      <c r="BP729" s="214"/>
      <c r="BQ729" s="214"/>
    </row>
    <row r="730" ht="25.15" customHeight="true" x14ac:dyDescent="0.2">
      <c r="C730" s="1801"/>
      <c r="D730" s="1801"/>
      <c r="E730" s="471"/>
      <c r="F730" s="471"/>
      <c r="G730" s="471"/>
      <c r="H730" s="1801"/>
      <c r="I730" s="1801"/>
      <c r="J730" s="471"/>
      <c r="K730" s="471"/>
      <c r="L730" s="471"/>
      <c r="M730" s="1801"/>
      <c r="N730" s="1801"/>
      <c r="O730" s="471"/>
      <c r="P730" s="471"/>
      <c r="Q730" s="471"/>
      <c r="BA730" s="214"/>
      <c r="BB730" s="288"/>
      <c r="BC730" s="214"/>
      <c r="BD730" s="214"/>
      <c r="BE730" s="214"/>
      <c r="BF730" s="214"/>
      <c r="BG730" s="214"/>
      <c r="BH730" s="214"/>
      <c r="BI730" s="214"/>
      <c r="BJ730" s="214"/>
      <c r="BK730" s="214"/>
      <c r="BL730" s="214"/>
      <c r="BM730" s="214"/>
      <c r="BN730" s="214"/>
      <c r="BO730" s="214"/>
      <c r="BP730" s="214"/>
      <c r="BQ730" s="214"/>
    </row>
    <row r="731" ht="25.15" customHeight="true" x14ac:dyDescent="0.2">
      <c r="C731" s="1801"/>
      <c r="D731" s="1801"/>
      <c r="E731" s="471"/>
      <c r="F731" s="471"/>
      <c r="G731" s="471"/>
      <c r="H731" s="1801"/>
      <c r="I731" s="1801"/>
      <c r="J731" s="471"/>
      <c r="K731" s="471"/>
      <c r="L731" s="471"/>
      <c r="M731" s="1801"/>
      <c r="N731" s="1801"/>
      <c r="O731" s="471"/>
      <c r="P731" s="471"/>
      <c r="Q731" s="471"/>
      <c r="BA731" s="214"/>
      <c r="BB731" s="288"/>
      <c r="BC731" s="214"/>
      <c r="BD731" s="214"/>
      <c r="BE731" s="214"/>
      <c r="BF731" s="214"/>
      <c r="BG731" s="214"/>
      <c r="BH731" s="214"/>
      <c r="BI731" s="214"/>
      <c r="BJ731" s="214"/>
      <c r="BK731" s="214"/>
      <c r="BL731" s="214"/>
      <c r="BM731" s="214"/>
      <c r="BN731" s="214"/>
      <c r="BO731" s="214"/>
      <c r="BP731" s="214"/>
      <c r="BQ731" s="214"/>
    </row>
    <row r="732" ht="25.15" customHeight="true" x14ac:dyDescent="0.2">
      <c r="C732" s="1801"/>
      <c r="D732" s="1801"/>
      <c r="E732" s="471"/>
      <c r="F732" s="471"/>
      <c r="G732" s="471"/>
      <c r="H732" s="1801"/>
      <c r="I732" s="1801"/>
      <c r="J732" s="471"/>
      <c r="K732" s="471"/>
      <c r="L732" s="471"/>
      <c r="M732" s="1801"/>
      <c r="N732" s="1801"/>
      <c r="O732" s="471"/>
      <c r="P732" s="471"/>
      <c r="Q732" s="471"/>
      <c r="BA732" s="214"/>
      <c r="BB732" s="288"/>
      <c r="BC732" s="214"/>
      <c r="BD732" s="214"/>
      <c r="BE732" s="214"/>
      <c r="BF732" s="214"/>
      <c r="BG732" s="214"/>
      <c r="BH732" s="214"/>
      <c r="BI732" s="214"/>
      <c r="BJ732" s="214"/>
      <c r="BK732" s="214"/>
      <c r="BL732" s="214"/>
      <c r="BM732" s="214"/>
      <c r="BN732" s="214"/>
      <c r="BO732" s="214"/>
      <c r="BP732" s="214"/>
      <c r="BQ732" s="214"/>
    </row>
    <row r="733" ht="25.15" customHeight="true" x14ac:dyDescent="0.2">
      <c r="C733" s="1801"/>
      <c r="D733" s="1801"/>
      <c r="E733" s="471"/>
      <c r="F733" s="471"/>
      <c r="G733" s="471"/>
      <c r="H733" s="1801"/>
      <c r="I733" s="1801"/>
      <c r="J733" s="471"/>
      <c r="K733" s="471"/>
      <c r="L733" s="471"/>
      <c r="M733" s="1801"/>
      <c r="N733" s="1801"/>
      <c r="O733" s="471"/>
      <c r="P733" s="471"/>
      <c r="Q733" s="471"/>
      <c r="BA733" s="214"/>
      <c r="BB733" s="288"/>
      <c r="BC733" s="214"/>
      <c r="BD733" s="214"/>
      <c r="BE733" s="214"/>
      <c r="BF733" s="214"/>
      <c r="BG733" s="214"/>
      <c r="BH733" s="214"/>
      <c r="BI733" s="214"/>
      <c r="BJ733" s="214"/>
      <c r="BK733" s="214"/>
      <c r="BL733" s="214"/>
      <c r="BM733" s="214"/>
      <c r="BN733" s="214"/>
      <c r="BO733" s="214"/>
      <c r="BP733" s="214"/>
      <c r="BQ733" s="214"/>
    </row>
    <row r="734" ht="25.15" customHeight="true" x14ac:dyDescent="0.2">
      <c r="C734" s="1801"/>
      <c r="D734" s="1801"/>
      <c r="E734" s="471"/>
      <c r="F734" s="471"/>
      <c r="G734" s="471"/>
      <c r="H734" s="1801"/>
      <c r="I734" s="1801"/>
      <c r="J734" s="471"/>
      <c r="K734" s="471"/>
      <c r="L734" s="471"/>
      <c r="M734" s="1801"/>
      <c r="N734" s="1801"/>
      <c r="O734" s="471"/>
      <c r="P734" s="471"/>
      <c r="Q734" s="471"/>
      <c r="BA734" s="214"/>
      <c r="BB734" s="288"/>
      <c r="BC734" s="214"/>
      <c r="BD734" s="214"/>
      <c r="BE734" s="214"/>
      <c r="BF734" s="214"/>
      <c r="BG734" s="214"/>
      <c r="BH734" s="214"/>
      <c r="BI734" s="214"/>
      <c r="BJ734" s="214"/>
      <c r="BK734" s="214"/>
      <c r="BL734" s="214"/>
      <c r="BM734" s="214"/>
      <c r="BN734" s="214"/>
      <c r="BO734" s="214"/>
      <c r="BP734" s="214"/>
      <c r="BQ734" s="214"/>
    </row>
    <row r="735" ht="25.15" customHeight="true" x14ac:dyDescent="0.2">
      <c r="C735" s="1801"/>
      <c r="D735" s="1801"/>
      <c r="E735" s="471"/>
      <c r="F735" s="471"/>
      <c r="G735" s="471"/>
      <c r="H735" s="1801"/>
      <c r="I735" s="1801"/>
      <c r="J735" s="471"/>
      <c r="K735" s="471"/>
      <c r="L735" s="471"/>
      <c r="M735" s="1801"/>
      <c r="N735" s="1801"/>
      <c r="O735" s="471"/>
      <c r="P735" s="471"/>
      <c r="Q735" s="471"/>
      <c r="BA735" s="214"/>
      <c r="BB735" s="288"/>
      <c r="BC735" s="214"/>
      <c r="BD735" s="214"/>
      <c r="BE735" s="214"/>
      <c r="BF735" s="214"/>
      <c r="BG735" s="214"/>
      <c r="BH735" s="214"/>
      <c r="BI735" s="214"/>
      <c r="BJ735" s="214"/>
      <c r="BK735" s="214"/>
      <c r="BL735" s="214"/>
      <c r="BM735" s="214"/>
      <c r="BN735" s="214"/>
      <c r="BO735" s="214"/>
      <c r="BP735" s="214"/>
      <c r="BQ735" s="214"/>
    </row>
    <row r="736" ht="25.15" customHeight="true" x14ac:dyDescent="0.2">
      <c r="C736" s="1801"/>
      <c r="D736" s="1801"/>
      <c r="E736" s="471"/>
      <c r="F736" s="471"/>
      <c r="G736" s="471"/>
      <c r="H736" s="1801"/>
      <c r="I736" s="1801"/>
      <c r="J736" s="471"/>
      <c r="K736" s="471"/>
      <c r="L736" s="471"/>
      <c r="M736" s="1801"/>
      <c r="N736" s="1801"/>
      <c r="O736" s="471"/>
      <c r="P736" s="471"/>
      <c r="Q736" s="471"/>
      <c r="BA736" s="214"/>
      <c r="BB736" s="288"/>
      <c r="BC736" s="214"/>
      <c r="BD736" s="214"/>
      <c r="BE736" s="214"/>
      <c r="BF736" s="214"/>
      <c r="BG736" s="214"/>
      <c r="BH736" s="214"/>
      <c r="BI736" s="214"/>
      <c r="BJ736" s="214"/>
      <c r="BK736" s="214"/>
      <c r="BL736" s="214"/>
      <c r="BM736" s="214"/>
      <c r="BN736" s="214"/>
      <c r="BO736" s="214"/>
      <c r="BP736" s="214"/>
      <c r="BQ736" s="214"/>
    </row>
    <row r="737" ht="25.15" customHeight="true" x14ac:dyDescent="0.2">
      <c r="C737" s="1801"/>
      <c r="D737" s="1801"/>
      <c r="E737" s="471"/>
      <c r="F737" s="471"/>
      <c r="G737" s="471"/>
      <c r="H737" s="1801"/>
      <c r="I737" s="1801"/>
      <c r="J737" s="471"/>
      <c r="K737" s="471"/>
      <c r="L737" s="471"/>
      <c r="M737" s="1801"/>
      <c r="N737" s="1801"/>
      <c r="O737" s="471"/>
      <c r="P737" s="471"/>
      <c r="Q737" s="471"/>
      <c r="BA737" s="214"/>
      <c r="BB737" s="288"/>
      <c r="BC737" s="214"/>
      <c r="BD737" s="214"/>
      <c r="BE737" s="214"/>
      <c r="BF737" s="214"/>
      <c r="BG737" s="214"/>
      <c r="BH737" s="214"/>
      <c r="BI737" s="214"/>
      <c r="BJ737" s="214"/>
      <c r="BK737" s="214"/>
      <c r="BL737" s="214"/>
      <c r="BM737" s="214"/>
      <c r="BN737" s="214"/>
      <c r="BO737" s="214"/>
      <c r="BP737" s="214"/>
      <c r="BQ737" s="214"/>
    </row>
    <row r="738" ht="25.15" customHeight="true" x14ac:dyDescent="0.2">
      <c r="C738" s="1801"/>
      <c r="D738" s="1801"/>
      <c r="E738" s="471"/>
      <c r="F738" s="471"/>
      <c r="G738" s="471"/>
      <c r="H738" s="1801"/>
      <c r="I738" s="1801"/>
      <c r="J738" s="471"/>
      <c r="K738" s="471"/>
      <c r="L738" s="471"/>
      <c r="M738" s="1801"/>
      <c r="N738" s="1801"/>
      <c r="O738" s="471"/>
      <c r="P738" s="471"/>
      <c r="Q738" s="471"/>
      <c r="BA738" s="214"/>
      <c r="BB738" s="288"/>
      <c r="BC738" s="214"/>
      <c r="BD738" s="214"/>
      <c r="BE738" s="214"/>
      <c r="BF738" s="214"/>
      <c r="BG738" s="214"/>
      <c r="BH738" s="214"/>
      <c r="BI738" s="214"/>
      <c r="BJ738" s="214"/>
      <c r="BK738" s="214"/>
      <c r="BL738" s="214"/>
      <c r="BM738" s="214"/>
      <c r="BN738" s="214"/>
      <c r="BO738" s="214"/>
      <c r="BP738" s="214"/>
      <c r="BQ738" s="214"/>
    </row>
    <row r="739" ht="25.15" customHeight="true" x14ac:dyDescent="0.2">
      <c r="C739" s="1801"/>
      <c r="D739" s="1801"/>
      <c r="E739" s="471"/>
      <c r="F739" s="471"/>
      <c r="G739" s="471"/>
      <c r="H739" s="1801"/>
      <c r="I739" s="1801"/>
      <c r="J739" s="471"/>
      <c r="K739" s="471"/>
      <c r="L739" s="471"/>
      <c r="M739" s="1801"/>
      <c r="N739" s="1801"/>
      <c r="O739" s="471"/>
      <c r="P739" s="471"/>
      <c r="Q739" s="471"/>
      <c r="BA739" s="214"/>
      <c r="BB739" s="288"/>
      <c r="BC739" s="214"/>
      <c r="BD739" s="214"/>
      <c r="BE739" s="214"/>
      <c r="BF739" s="214"/>
      <c r="BG739" s="214"/>
      <c r="BH739" s="214"/>
      <c r="BI739" s="214"/>
      <c r="BJ739" s="214"/>
      <c r="BK739" s="214"/>
      <c r="BL739" s="214"/>
      <c r="BM739" s="214"/>
      <c r="BN739" s="214"/>
      <c r="BO739" s="214"/>
      <c r="BP739" s="214"/>
      <c r="BQ739" s="214"/>
    </row>
    <row r="740" ht="25.15" customHeight="true" x14ac:dyDescent="0.2">
      <c r="C740" s="1801"/>
      <c r="D740" s="1801"/>
      <c r="E740" s="471"/>
      <c r="F740" s="471"/>
      <c r="G740" s="471"/>
      <c r="H740" s="1801"/>
      <c r="I740" s="1801"/>
      <c r="J740" s="471"/>
      <c r="K740" s="471"/>
      <c r="L740" s="471"/>
      <c r="M740" s="1801"/>
      <c r="N740" s="1801"/>
      <c r="O740" s="471"/>
      <c r="P740" s="471"/>
      <c r="Q740" s="471"/>
      <c r="BA740" s="214"/>
      <c r="BB740" s="288"/>
      <c r="BC740" s="214"/>
      <c r="BD740" s="214"/>
      <c r="BE740" s="214"/>
      <c r="BF740" s="214"/>
      <c r="BG740" s="214"/>
      <c r="BH740" s="214"/>
      <c r="BI740" s="214"/>
      <c r="BJ740" s="214"/>
      <c r="BK740" s="214"/>
      <c r="BL740" s="214"/>
      <c r="BM740" s="214"/>
      <c r="BN740" s="214"/>
      <c r="BO740" s="214"/>
      <c r="BP740" s="214"/>
      <c r="BQ740" s="214"/>
    </row>
    <row r="741" ht="25.15" customHeight="true" x14ac:dyDescent="0.2">
      <c r="C741" s="1801"/>
      <c r="D741" s="1801"/>
      <c r="E741" s="471"/>
      <c r="F741" s="471"/>
      <c r="G741" s="471"/>
      <c r="H741" s="1801"/>
      <c r="I741" s="1801"/>
      <c r="J741" s="471"/>
      <c r="K741" s="471"/>
      <c r="L741" s="471"/>
      <c r="M741" s="1801"/>
      <c r="N741" s="1801"/>
      <c r="O741" s="471"/>
      <c r="P741" s="471"/>
      <c r="Q741" s="471"/>
      <c r="BA741" s="214"/>
      <c r="BB741" s="288"/>
      <c r="BC741" s="214"/>
      <c r="BD741" s="214"/>
      <c r="BE741" s="214"/>
      <c r="BF741" s="214"/>
      <c r="BG741" s="214"/>
      <c r="BH741" s="214"/>
      <c r="BI741" s="214"/>
      <c r="BJ741" s="214"/>
      <c r="BK741" s="214"/>
      <c r="BL741" s="214"/>
      <c r="BM741" s="214"/>
      <c r="BN741" s="214"/>
      <c r="BO741" s="214"/>
      <c r="BP741" s="214"/>
      <c r="BQ741" s="214"/>
    </row>
    <row r="742" ht="25.15" customHeight="true" x14ac:dyDescent="0.2">
      <c r="C742" s="1801"/>
      <c r="D742" s="1801"/>
      <c r="E742" s="471"/>
      <c r="F742" s="471"/>
      <c r="G742" s="471"/>
      <c r="H742" s="1801"/>
      <c r="I742" s="1801"/>
      <c r="J742" s="471"/>
      <c r="K742" s="471"/>
      <c r="L742" s="471"/>
      <c r="M742" s="1801"/>
      <c r="N742" s="1801"/>
      <c r="O742" s="471"/>
      <c r="P742" s="471"/>
      <c r="Q742" s="471"/>
      <c r="BA742" s="214"/>
      <c r="BB742" s="288"/>
      <c r="BC742" s="214"/>
      <c r="BD742" s="214"/>
      <c r="BE742" s="214"/>
      <c r="BF742" s="214"/>
      <c r="BG742" s="214"/>
      <c r="BH742" s="214"/>
      <c r="BI742" s="214"/>
      <c r="BJ742" s="214"/>
      <c r="BK742" s="214"/>
      <c r="BL742" s="214"/>
      <c r="BM742" s="214"/>
      <c r="BN742" s="214"/>
      <c r="BO742" s="214"/>
      <c r="BP742" s="214"/>
      <c r="BQ742" s="214"/>
    </row>
    <row r="743" ht="25.15" customHeight="true" x14ac:dyDescent="0.2">
      <c r="C743" s="1801"/>
      <c r="D743" s="1801"/>
      <c r="E743" s="471"/>
      <c r="F743" s="471"/>
      <c r="G743" s="471"/>
      <c r="H743" s="1801"/>
      <c r="I743" s="1801"/>
      <c r="J743" s="471"/>
      <c r="K743" s="471"/>
      <c r="L743" s="471"/>
      <c r="M743" s="1801"/>
      <c r="N743" s="1801"/>
      <c r="O743" s="471"/>
      <c r="P743" s="471"/>
      <c r="Q743" s="471"/>
      <c r="BA743" s="214"/>
      <c r="BB743" s="288"/>
      <c r="BC743" s="214"/>
      <c r="BD743" s="214"/>
      <c r="BE743" s="214"/>
      <c r="BF743" s="214"/>
      <c r="BG743" s="214"/>
      <c r="BH743" s="214"/>
      <c r="BI743" s="214"/>
      <c r="BJ743" s="214"/>
      <c r="BK743" s="214"/>
      <c r="BL743" s="214"/>
      <c r="BM743" s="214"/>
      <c r="BN743" s="214"/>
      <c r="BO743" s="214"/>
      <c r="BP743" s="214"/>
      <c r="BQ743" s="214"/>
    </row>
    <row r="744" ht="25.15" customHeight="true" x14ac:dyDescent="0.2">
      <c r="C744" s="1801"/>
      <c r="D744" s="1801"/>
      <c r="E744" s="471"/>
      <c r="F744" s="471"/>
      <c r="G744" s="471"/>
      <c r="H744" s="1801"/>
      <c r="I744" s="1801"/>
      <c r="J744" s="471"/>
      <c r="K744" s="471"/>
      <c r="L744" s="471"/>
      <c r="M744" s="1801"/>
      <c r="N744" s="1801"/>
      <c r="O744" s="471"/>
      <c r="P744" s="471"/>
      <c r="Q744" s="471"/>
      <c r="BA744" s="214"/>
      <c r="BB744" s="288"/>
      <c r="BC744" s="214"/>
      <c r="BD744" s="214"/>
      <c r="BE744" s="214"/>
      <c r="BF744" s="214"/>
      <c r="BG744" s="214"/>
      <c r="BH744" s="214"/>
      <c r="BI744" s="214"/>
      <c r="BJ744" s="214"/>
      <c r="BK744" s="214"/>
      <c r="BL744" s="214"/>
      <c r="BM744" s="214"/>
      <c r="BN744" s="214"/>
      <c r="BO744" s="214"/>
      <c r="BP744" s="214"/>
      <c r="BQ744" s="214"/>
    </row>
    <row r="745" ht="25.15" customHeight="true" x14ac:dyDescent="0.2">
      <c r="C745" s="1801"/>
      <c r="D745" s="1801"/>
      <c r="E745" s="471"/>
      <c r="F745" s="471"/>
      <c r="G745" s="471"/>
      <c r="H745" s="1801"/>
      <c r="I745" s="1801"/>
      <c r="J745" s="471"/>
      <c r="K745" s="471"/>
      <c r="L745" s="471"/>
      <c r="M745" s="1801"/>
      <c r="N745" s="1801"/>
      <c r="O745" s="471"/>
      <c r="P745" s="471"/>
      <c r="Q745" s="471"/>
      <c r="BA745" s="214"/>
      <c r="BB745" s="288"/>
      <c r="BC745" s="214"/>
      <c r="BD745" s="214"/>
      <c r="BE745" s="214"/>
      <c r="BF745" s="214"/>
      <c r="BG745" s="214"/>
      <c r="BH745" s="214"/>
      <c r="BI745" s="214"/>
      <c r="BJ745" s="214"/>
      <c r="BK745" s="214"/>
      <c r="BL745" s="214"/>
      <c r="BM745" s="214"/>
      <c r="BN745" s="214"/>
      <c r="BO745" s="214"/>
      <c r="BP745" s="214"/>
      <c r="BQ745" s="214"/>
    </row>
    <row r="746" ht="25.15" customHeight="true" x14ac:dyDescent="0.2">
      <c r="C746" s="1801"/>
      <c r="D746" s="1801"/>
      <c r="E746" s="471"/>
      <c r="F746" s="471"/>
      <c r="G746" s="471"/>
      <c r="H746" s="1801"/>
      <c r="I746" s="1801"/>
      <c r="J746" s="471"/>
      <c r="K746" s="471"/>
      <c r="L746" s="471"/>
      <c r="M746" s="1801"/>
      <c r="N746" s="1801"/>
      <c r="O746" s="471"/>
      <c r="P746" s="471"/>
      <c r="Q746" s="471"/>
      <c r="BA746" s="214"/>
      <c r="BB746" s="288"/>
      <c r="BC746" s="214"/>
      <c r="BD746" s="214"/>
      <c r="BE746" s="214"/>
      <c r="BF746" s="214"/>
      <c r="BG746" s="214"/>
      <c r="BH746" s="214"/>
      <c r="BI746" s="214"/>
      <c r="BJ746" s="214"/>
      <c r="BK746" s="214"/>
      <c r="BL746" s="214"/>
      <c r="BM746" s="214"/>
      <c r="BN746" s="214"/>
      <c r="BO746" s="214"/>
      <c r="BP746" s="214"/>
      <c r="BQ746" s="214"/>
    </row>
    <row r="747" ht="25.15" customHeight="true" x14ac:dyDescent="0.2">
      <c r="C747" s="1801"/>
      <c r="D747" s="1801"/>
      <c r="E747" s="471"/>
      <c r="F747" s="471"/>
      <c r="G747" s="471"/>
      <c r="H747" s="1801"/>
      <c r="I747" s="1801"/>
      <c r="J747" s="471"/>
      <c r="K747" s="471"/>
      <c r="L747" s="471"/>
      <c r="M747" s="1801"/>
      <c r="N747" s="1801"/>
      <c r="O747" s="471"/>
      <c r="P747" s="471"/>
      <c r="Q747" s="471"/>
      <c r="BA747" s="214"/>
      <c r="BB747" s="288"/>
      <c r="BC747" s="214"/>
      <c r="BD747" s="214"/>
      <c r="BE747" s="214"/>
      <c r="BF747" s="214"/>
      <c r="BG747" s="214"/>
      <c r="BH747" s="214"/>
      <c r="BI747" s="214"/>
      <c r="BJ747" s="214"/>
      <c r="BK747" s="214"/>
      <c r="BL747" s="214"/>
      <c r="BM747" s="214"/>
      <c r="BN747" s="214"/>
      <c r="BO747" s="214"/>
      <c r="BP747" s="214"/>
      <c r="BQ747" s="214"/>
    </row>
    <row r="748" ht="25.15" customHeight="true" x14ac:dyDescent="0.2">
      <c r="C748" s="1801"/>
      <c r="D748" s="1801"/>
      <c r="E748" s="471"/>
      <c r="F748" s="471"/>
      <c r="G748" s="471"/>
      <c r="H748" s="1801"/>
      <c r="I748" s="1801"/>
      <c r="J748" s="471"/>
      <c r="K748" s="471"/>
      <c r="L748" s="471"/>
      <c r="M748" s="1801"/>
      <c r="N748" s="1801"/>
      <c r="O748" s="471"/>
      <c r="P748" s="471"/>
      <c r="Q748" s="471"/>
      <c r="BA748" s="214"/>
      <c r="BB748" s="288"/>
      <c r="BC748" s="214"/>
      <c r="BD748" s="214"/>
      <c r="BE748" s="214"/>
      <c r="BF748" s="214"/>
      <c r="BG748" s="214"/>
      <c r="BH748" s="214"/>
      <c r="BI748" s="214"/>
      <c r="BJ748" s="214"/>
      <c r="BK748" s="214"/>
      <c r="BL748" s="214"/>
      <c r="BM748" s="214"/>
      <c r="BN748" s="214"/>
      <c r="BO748" s="214"/>
      <c r="BP748" s="214"/>
      <c r="BQ748" s="214"/>
    </row>
    <row r="749" ht="25.15" customHeight="true" x14ac:dyDescent="0.2">
      <c r="C749" s="1801"/>
      <c r="D749" s="1801"/>
      <c r="E749" s="471"/>
      <c r="F749" s="471"/>
      <c r="G749" s="471"/>
      <c r="H749" s="1801"/>
      <c r="I749" s="1801"/>
      <c r="J749" s="471"/>
      <c r="K749" s="471"/>
      <c r="L749" s="471"/>
      <c r="M749" s="1801"/>
      <c r="N749" s="1801"/>
      <c r="O749" s="471"/>
      <c r="P749" s="471"/>
      <c r="Q749" s="471"/>
      <c r="BA749" s="214"/>
      <c r="BB749" s="288"/>
      <c r="BC749" s="214"/>
      <c r="BD749" s="214"/>
      <c r="BE749" s="214"/>
      <c r="BF749" s="214"/>
      <c r="BG749" s="214"/>
      <c r="BH749" s="214"/>
      <c r="BI749" s="214"/>
      <c r="BJ749" s="214"/>
      <c r="BK749" s="214"/>
      <c r="BL749" s="214"/>
      <c r="BM749" s="214"/>
      <c r="BN749" s="214"/>
      <c r="BO749" s="214"/>
      <c r="BP749" s="214"/>
      <c r="BQ749" s="214"/>
    </row>
    <row r="750" ht="25.15" customHeight="true" x14ac:dyDescent="0.2">
      <c r="C750" s="1801"/>
      <c r="D750" s="1801"/>
      <c r="E750" s="471"/>
      <c r="F750" s="471"/>
      <c r="G750" s="471"/>
      <c r="H750" s="1801"/>
      <c r="I750" s="1801"/>
      <c r="J750" s="471"/>
      <c r="K750" s="471"/>
      <c r="L750" s="471"/>
      <c r="M750" s="1801"/>
      <c r="N750" s="1801"/>
      <c r="O750" s="471"/>
      <c r="P750" s="471"/>
      <c r="Q750" s="471"/>
      <c r="BA750" s="214"/>
      <c r="BB750" s="288"/>
      <c r="BC750" s="214"/>
      <c r="BD750" s="214"/>
      <c r="BE750" s="214"/>
      <c r="BF750" s="214"/>
      <c r="BG750" s="214"/>
      <c r="BH750" s="214"/>
      <c r="BI750" s="214"/>
      <c r="BJ750" s="214"/>
      <c r="BK750" s="214"/>
      <c r="BL750" s="214"/>
      <c r="BM750" s="214"/>
      <c r="BN750" s="214"/>
      <c r="BO750" s="214"/>
      <c r="BP750" s="214"/>
      <c r="BQ750" s="214"/>
    </row>
    <row r="751" ht="25.15" customHeight="true" x14ac:dyDescent="0.2">
      <c r="C751" s="1801"/>
      <c r="D751" s="1801"/>
      <c r="E751" s="471"/>
      <c r="F751" s="471"/>
      <c r="G751" s="471"/>
      <c r="H751" s="1801"/>
      <c r="I751" s="1801"/>
      <c r="J751" s="471"/>
      <c r="K751" s="471"/>
      <c r="L751" s="471"/>
      <c r="M751" s="1801"/>
      <c r="N751" s="1801"/>
      <c r="O751" s="471"/>
      <c r="P751" s="471"/>
      <c r="Q751" s="471"/>
      <c r="BA751" s="214"/>
      <c r="BB751" s="288"/>
      <c r="BC751" s="214"/>
      <c r="BD751" s="214"/>
      <c r="BE751" s="214"/>
      <c r="BF751" s="214"/>
      <c r="BG751" s="214"/>
      <c r="BH751" s="214"/>
      <c r="BI751" s="214"/>
      <c r="BJ751" s="214"/>
      <c r="BK751" s="214"/>
      <c r="BL751" s="214"/>
      <c r="BM751" s="214"/>
      <c r="BN751" s="214"/>
      <c r="BO751" s="214"/>
      <c r="BP751" s="214"/>
      <c r="BQ751" s="214"/>
    </row>
    <row r="752" ht="25.15" customHeight="true" x14ac:dyDescent="0.2">
      <c r="C752" s="1801"/>
      <c r="D752" s="1801"/>
      <c r="E752" s="471"/>
      <c r="F752" s="471"/>
      <c r="G752" s="471"/>
      <c r="H752" s="1801"/>
      <c r="I752" s="1801"/>
      <c r="J752" s="471"/>
      <c r="K752" s="471"/>
      <c r="L752" s="471"/>
      <c r="M752" s="1801"/>
      <c r="N752" s="1801"/>
      <c r="O752" s="471"/>
      <c r="P752" s="471"/>
      <c r="Q752" s="471"/>
      <c r="BA752" s="214"/>
      <c r="BB752" s="288"/>
      <c r="BC752" s="214"/>
      <c r="BD752" s="214"/>
      <c r="BE752" s="214"/>
      <c r="BF752" s="214"/>
      <c r="BG752" s="214"/>
      <c r="BH752" s="214"/>
      <c r="BI752" s="214"/>
      <c r="BJ752" s="214"/>
      <c r="BK752" s="214"/>
      <c r="BL752" s="214"/>
      <c r="BM752" s="214"/>
      <c r="BN752" s="214"/>
      <c r="BO752" s="214"/>
      <c r="BP752" s="214"/>
      <c r="BQ752" s="214"/>
    </row>
    <row r="753" ht="25.15" customHeight="true" x14ac:dyDescent="0.2">
      <c r="C753" s="1801"/>
      <c r="D753" s="1801"/>
      <c r="E753" s="471"/>
      <c r="F753" s="471"/>
      <c r="G753" s="471"/>
      <c r="H753" s="1801"/>
      <c r="I753" s="1801"/>
      <c r="J753" s="471"/>
      <c r="K753" s="471"/>
      <c r="L753" s="471"/>
      <c r="M753" s="1801"/>
      <c r="N753" s="1801"/>
      <c r="O753" s="471"/>
      <c r="P753" s="471"/>
      <c r="Q753" s="471"/>
      <c r="BA753" s="214"/>
      <c r="BB753" s="288"/>
      <c r="BC753" s="214"/>
      <c r="BD753" s="214"/>
      <c r="BE753" s="214"/>
      <c r="BF753" s="214"/>
      <c r="BG753" s="214"/>
      <c r="BH753" s="214"/>
      <c r="BI753" s="214"/>
      <c r="BJ753" s="214"/>
      <c r="BK753" s="214"/>
      <c r="BL753" s="214"/>
      <c r="BM753" s="214"/>
      <c r="BN753" s="214"/>
      <c r="BO753" s="214"/>
      <c r="BP753" s="214"/>
      <c r="BQ753" s="214"/>
    </row>
    <row r="754" ht="25.15" customHeight="true" x14ac:dyDescent="0.2">
      <c r="C754" s="1801"/>
      <c r="D754" s="1801"/>
      <c r="E754" s="471"/>
      <c r="F754" s="471"/>
      <c r="G754" s="471"/>
      <c r="H754" s="1801"/>
      <c r="I754" s="1801"/>
      <c r="J754" s="471"/>
      <c r="K754" s="471"/>
      <c r="L754" s="471"/>
      <c r="M754" s="1801"/>
      <c r="N754" s="1801"/>
      <c r="O754" s="471"/>
      <c r="P754" s="471"/>
      <c r="Q754" s="471"/>
      <c r="BA754" s="214"/>
      <c r="BB754" s="288"/>
      <c r="BC754" s="214"/>
      <c r="BD754" s="214"/>
      <c r="BE754" s="214"/>
      <c r="BF754" s="214"/>
      <c r="BG754" s="214"/>
      <c r="BH754" s="214"/>
      <c r="BI754" s="214"/>
      <c r="BJ754" s="214"/>
      <c r="BK754" s="214"/>
      <c r="BL754" s="214"/>
      <c r="BM754" s="214"/>
      <c r="BN754" s="214"/>
      <c r="BO754" s="214"/>
      <c r="BP754" s="214"/>
      <c r="BQ754" s="214"/>
    </row>
    <row r="755" ht="25.15" customHeight="true" x14ac:dyDescent="0.2">
      <c r="C755" s="1801"/>
      <c r="D755" s="1801"/>
      <c r="E755" s="471"/>
      <c r="F755" s="471"/>
      <c r="G755" s="471"/>
      <c r="H755" s="1801"/>
      <c r="I755" s="1801"/>
      <c r="J755" s="471"/>
      <c r="K755" s="471"/>
      <c r="L755" s="471"/>
      <c r="M755" s="1801"/>
      <c r="N755" s="1801"/>
      <c r="O755" s="471"/>
      <c r="P755" s="471"/>
      <c r="Q755" s="471"/>
      <c r="BA755" s="214"/>
      <c r="BB755" s="288"/>
      <c r="BC755" s="214"/>
      <c r="BD755" s="214"/>
      <c r="BE755" s="214"/>
      <c r="BF755" s="214"/>
      <c r="BG755" s="214"/>
      <c r="BH755" s="214"/>
      <c r="BI755" s="214"/>
      <c r="BJ755" s="214"/>
      <c r="BK755" s="214"/>
      <c r="BL755" s="214"/>
      <c r="BM755" s="214"/>
      <c r="BN755" s="214"/>
      <c r="BO755" s="214"/>
      <c r="BP755" s="214"/>
      <c r="BQ755" s="214"/>
    </row>
    <row r="756" ht="25.15" customHeight="true" x14ac:dyDescent="0.2">
      <c r="C756" s="1801"/>
      <c r="D756" s="1801"/>
      <c r="E756" s="471"/>
      <c r="F756" s="471"/>
      <c r="G756" s="471"/>
      <c r="H756" s="1801"/>
      <c r="I756" s="1801"/>
      <c r="J756" s="471"/>
      <c r="K756" s="471"/>
      <c r="L756" s="471"/>
      <c r="M756" s="1801"/>
      <c r="N756" s="1801"/>
      <c r="O756" s="471"/>
      <c r="P756" s="471"/>
      <c r="Q756" s="471"/>
      <c r="BA756" s="214"/>
      <c r="BB756" s="288"/>
      <c r="BC756" s="214"/>
      <c r="BD756" s="214"/>
      <c r="BE756" s="214"/>
      <c r="BF756" s="214"/>
      <c r="BG756" s="214"/>
      <c r="BH756" s="214"/>
      <c r="BI756" s="214"/>
      <c r="BJ756" s="214"/>
      <c r="BK756" s="214"/>
      <c r="BL756" s="214"/>
      <c r="BM756" s="214"/>
      <c r="BN756" s="214"/>
      <c r="BO756" s="214"/>
      <c r="BP756" s="214"/>
      <c r="BQ756" s="214"/>
    </row>
    <row r="757" ht="25.15" customHeight="true" x14ac:dyDescent="0.2">
      <c r="C757" s="1801"/>
      <c r="D757" s="1801"/>
      <c r="E757" s="471"/>
      <c r="F757" s="471"/>
      <c r="G757" s="471"/>
      <c r="H757" s="1801"/>
      <c r="I757" s="1801"/>
      <c r="J757" s="471"/>
      <c r="K757" s="471"/>
      <c r="L757" s="471"/>
      <c r="M757" s="1801"/>
      <c r="N757" s="1801"/>
      <c r="O757" s="471"/>
      <c r="P757" s="471"/>
      <c r="Q757" s="471"/>
      <c r="BA757" s="214"/>
      <c r="BB757" s="288"/>
      <c r="BC757" s="214"/>
      <c r="BD757" s="214"/>
      <c r="BE757" s="214"/>
      <c r="BF757" s="214"/>
      <c r="BG757" s="214"/>
      <c r="BH757" s="214"/>
      <c r="BI757" s="214"/>
      <c r="BJ757" s="214"/>
      <c r="BK757" s="214"/>
      <c r="BL757" s="214"/>
      <c r="BM757" s="214"/>
      <c r="BN757" s="214"/>
      <c r="BO757" s="214"/>
      <c r="BP757" s="214"/>
      <c r="BQ757" s="214"/>
    </row>
    <row r="758" ht="25.15" customHeight="true" x14ac:dyDescent="0.2">
      <c r="C758" s="1801"/>
      <c r="D758" s="1801"/>
      <c r="E758" s="471"/>
      <c r="F758" s="471"/>
      <c r="G758" s="471"/>
      <c r="H758" s="1801"/>
      <c r="I758" s="1801"/>
      <c r="J758" s="471"/>
      <c r="K758" s="471"/>
      <c r="L758" s="471"/>
      <c r="M758" s="1801"/>
      <c r="N758" s="1801"/>
      <c r="O758" s="471"/>
      <c r="P758" s="471"/>
      <c r="Q758" s="471"/>
      <c r="BA758" s="214"/>
      <c r="BB758" s="288"/>
      <c r="BC758" s="214"/>
      <c r="BD758" s="214"/>
      <c r="BE758" s="214"/>
      <c r="BF758" s="214"/>
      <c r="BG758" s="214"/>
      <c r="BH758" s="214"/>
      <c r="BI758" s="214"/>
      <c r="BJ758" s="214"/>
      <c r="BK758" s="214"/>
      <c r="BL758" s="214"/>
      <c r="BM758" s="214"/>
      <c r="BN758" s="214"/>
      <c r="BO758" s="214"/>
      <c r="BP758" s="214"/>
      <c r="BQ758" s="214"/>
    </row>
    <row r="759" ht="25.15" customHeight="true" x14ac:dyDescent="0.2">
      <c r="C759" s="1801"/>
      <c r="D759" s="1801"/>
      <c r="E759" s="471"/>
      <c r="F759" s="471"/>
      <c r="G759" s="471"/>
      <c r="H759" s="1801"/>
      <c r="I759" s="1801"/>
      <c r="J759" s="471"/>
      <c r="K759" s="471"/>
      <c r="L759" s="471"/>
      <c r="M759" s="1801"/>
      <c r="N759" s="1801"/>
      <c r="O759" s="471"/>
      <c r="P759" s="471"/>
      <c r="Q759" s="471"/>
      <c r="BA759" s="214"/>
      <c r="BB759" s="288"/>
      <c r="BC759" s="214"/>
      <c r="BD759" s="214"/>
      <c r="BE759" s="214"/>
      <c r="BF759" s="214"/>
      <c r="BG759" s="214"/>
      <c r="BH759" s="214"/>
      <c r="BI759" s="214"/>
      <c r="BJ759" s="214"/>
      <c r="BK759" s="214"/>
      <c r="BL759" s="214"/>
      <c r="BM759" s="214"/>
      <c r="BN759" s="214"/>
      <c r="BO759" s="214"/>
      <c r="BP759" s="214"/>
      <c r="BQ759" s="214"/>
    </row>
    <row r="760" ht="25.15" customHeight="true" x14ac:dyDescent="0.2">
      <c r="C760" s="1801"/>
      <c r="D760" s="1801"/>
      <c r="E760" s="471"/>
      <c r="F760" s="471"/>
      <c r="G760" s="471"/>
      <c r="H760" s="1801"/>
      <c r="I760" s="1801"/>
      <c r="J760" s="471"/>
      <c r="K760" s="471"/>
      <c r="L760" s="471"/>
      <c r="M760" s="1801"/>
      <c r="N760" s="1801"/>
      <c r="O760" s="471"/>
      <c r="P760" s="471"/>
      <c r="Q760" s="471"/>
      <c r="BA760" s="214"/>
      <c r="BB760" s="288"/>
      <c r="BC760" s="214"/>
      <c r="BD760" s="214"/>
      <c r="BE760" s="214"/>
      <c r="BF760" s="214"/>
      <c r="BG760" s="214"/>
      <c r="BH760" s="214"/>
      <c r="BI760" s="214"/>
      <c r="BJ760" s="214"/>
      <c r="BK760" s="214"/>
      <c r="BL760" s="214"/>
      <c r="BM760" s="214"/>
      <c r="BN760" s="214"/>
      <c r="BO760" s="214"/>
      <c r="BP760" s="214"/>
      <c r="BQ760" s="214"/>
    </row>
    <row r="761" ht="25.15" customHeight="true" x14ac:dyDescent="0.2">
      <c r="C761" s="1801"/>
      <c r="D761" s="1801"/>
      <c r="E761" s="471"/>
      <c r="F761" s="471"/>
      <c r="G761" s="471"/>
      <c r="H761" s="1801"/>
      <c r="I761" s="1801"/>
      <c r="J761" s="471"/>
      <c r="K761" s="471"/>
      <c r="L761" s="471"/>
      <c r="M761" s="1801"/>
      <c r="N761" s="1801"/>
      <c r="O761" s="471"/>
      <c r="P761" s="471"/>
      <c r="Q761" s="471"/>
      <c r="BA761" s="214"/>
      <c r="BB761" s="288"/>
      <c r="BC761" s="214"/>
      <c r="BD761" s="214"/>
      <c r="BE761" s="214"/>
      <c r="BF761" s="214"/>
      <c r="BG761" s="214"/>
      <c r="BH761" s="214"/>
      <c r="BI761" s="214"/>
      <c r="BJ761" s="214"/>
      <c r="BK761" s="214"/>
      <c r="BL761" s="214"/>
      <c r="BM761" s="214"/>
      <c r="BN761" s="214"/>
      <c r="BO761" s="214"/>
      <c r="BP761" s="214"/>
      <c r="BQ761" s="214"/>
    </row>
    <row r="762" ht="25.15" customHeight="true" x14ac:dyDescent="0.2">
      <c r="C762" s="1801"/>
      <c r="D762" s="1801"/>
      <c r="E762" s="471"/>
      <c r="F762" s="471"/>
      <c r="G762" s="471"/>
      <c r="H762" s="1801"/>
      <c r="I762" s="1801"/>
      <c r="J762" s="471"/>
      <c r="K762" s="471"/>
      <c r="L762" s="471"/>
      <c r="M762" s="1801"/>
      <c r="N762" s="1801"/>
      <c r="O762" s="471"/>
      <c r="P762" s="471"/>
      <c r="Q762" s="471"/>
      <c r="BA762" s="214"/>
      <c r="BB762" s="288"/>
      <c r="BC762" s="214"/>
      <c r="BD762" s="214"/>
      <c r="BE762" s="214"/>
      <c r="BF762" s="214"/>
      <c r="BG762" s="214"/>
      <c r="BH762" s="214"/>
      <c r="BI762" s="214"/>
      <c r="BJ762" s="214"/>
      <c r="BK762" s="214"/>
      <c r="BL762" s="214"/>
      <c r="BM762" s="214"/>
      <c r="BN762" s="214"/>
      <c r="BO762" s="214"/>
      <c r="BP762" s="214"/>
      <c r="BQ762" s="214"/>
    </row>
    <row r="763" ht="25.15" customHeight="true" x14ac:dyDescent="0.2">
      <c r="C763" s="1801"/>
      <c r="D763" s="1801"/>
      <c r="E763" s="471"/>
      <c r="F763" s="471"/>
      <c r="G763" s="471"/>
      <c r="H763" s="1801"/>
      <c r="I763" s="1801"/>
      <c r="J763" s="471"/>
      <c r="K763" s="471"/>
      <c r="L763" s="471"/>
      <c r="M763" s="1801"/>
      <c r="N763" s="1801"/>
      <c r="O763" s="471"/>
      <c r="P763" s="471"/>
      <c r="Q763" s="471"/>
      <c r="BA763" s="214"/>
      <c r="BB763" s="288"/>
      <c r="BC763" s="214"/>
      <c r="BD763" s="214"/>
      <c r="BE763" s="214"/>
      <c r="BF763" s="214"/>
      <c r="BG763" s="214"/>
      <c r="BH763" s="214"/>
      <c r="BI763" s="214"/>
      <c r="BJ763" s="214"/>
      <c r="BK763" s="214"/>
      <c r="BL763" s="214"/>
      <c r="BM763" s="214"/>
      <c r="BN763" s="214"/>
      <c r="BO763" s="214"/>
      <c r="BP763" s="214"/>
      <c r="BQ763" s="214"/>
    </row>
    <row r="764" ht="25.15" customHeight="true" x14ac:dyDescent="0.2">
      <c r="C764" s="1801"/>
      <c r="D764" s="1801"/>
      <c r="E764" s="471"/>
      <c r="F764" s="471"/>
      <c r="G764" s="471"/>
      <c r="H764" s="1801"/>
      <c r="I764" s="1801"/>
      <c r="J764" s="471"/>
      <c r="K764" s="471"/>
      <c r="L764" s="471"/>
      <c r="M764" s="1801"/>
      <c r="N764" s="1801"/>
      <c r="O764" s="471"/>
      <c r="P764" s="471"/>
      <c r="Q764" s="471"/>
      <c r="BA764" s="214"/>
      <c r="BB764" s="288"/>
      <c r="BC764" s="214"/>
      <c r="BD764" s="214"/>
      <c r="BE764" s="214"/>
      <c r="BF764" s="214"/>
      <c r="BG764" s="214"/>
      <c r="BH764" s="214"/>
      <c r="BI764" s="214"/>
      <c r="BJ764" s="214"/>
      <c r="BK764" s="214"/>
      <c r="BL764" s="214"/>
      <c r="BM764" s="214"/>
      <c r="BN764" s="214"/>
      <c r="BO764" s="214"/>
      <c r="BP764" s="214"/>
      <c r="BQ764" s="214"/>
    </row>
    <row r="765" ht="25.15" customHeight="true" x14ac:dyDescent="0.2">
      <c r="C765" s="1801"/>
      <c r="D765" s="1801"/>
      <c r="E765" s="471"/>
      <c r="F765" s="471"/>
      <c r="G765" s="471"/>
      <c r="H765" s="1801"/>
      <c r="I765" s="1801"/>
      <c r="J765" s="471"/>
      <c r="K765" s="471"/>
      <c r="L765" s="471"/>
      <c r="M765" s="1801"/>
      <c r="N765" s="1801"/>
      <c r="O765" s="471"/>
      <c r="P765" s="471"/>
      <c r="Q765" s="471"/>
      <c r="BA765" s="214"/>
      <c r="BB765" s="288"/>
      <c r="BC765" s="214"/>
      <c r="BD765" s="214"/>
      <c r="BE765" s="214"/>
      <c r="BF765" s="214"/>
      <c r="BG765" s="214"/>
      <c r="BH765" s="214"/>
      <c r="BI765" s="214"/>
      <c r="BJ765" s="214"/>
      <c r="BK765" s="214"/>
      <c r="BL765" s="214"/>
      <c r="BM765" s="214"/>
      <c r="BN765" s="214"/>
      <c r="BO765" s="214"/>
      <c r="BP765" s="214"/>
      <c r="BQ765" s="214"/>
    </row>
    <row r="766" ht="25.15" customHeight="true" x14ac:dyDescent="0.2">
      <c r="C766" s="1801"/>
      <c r="D766" s="1801"/>
      <c r="E766" s="471"/>
      <c r="F766" s="471"/>
      <c r="G766" s="471"/>
      <c r="H766" s="1801"/>
      <c r="I766" s="1801"/>
      <c r="J766" s="471"/>
      <c r="K766" s="471"/>
      <c r="L766" s="471"/>
      <c r="M766" s="1801"/>
      <c r="N766" s="1801"/>
      <c r="O766" s="471"/>
      <c r="P766" s="471"/>
      <c r="Q766" s="471"/>
      <c r="BA766" s="214"/>
      <c r="BB766" s="288"/>
      <c r="BC766" s="214"/>
      <c r="BD766" s="214"/>
      <c r="BE766" s="214"/>
      <c r="BF766" s="214"/>
      <c r="BG766" s="214"/>
      <c r="BH766" s="214"/>
      <c r="BI766" s="214"/>
      <c r="BJ766" s="214"/>
      <c r="BK766" s="214"/>
      <c r="BL766" s="214"/>
      <c r="BM766" s="214"/>
      <c r="BN766" s="214"/>
      <c r="BO766" s="214"/>
      <c r="BP766" s="214"/>
      <c r="BQ766" s="214"/>
    </row>
    <row r="767" ht="25.15" customHeight="true" x14ac:dyDescent="0.2">
      <c r="C767" s="1801"/>
      <c r="D767" s="1801"/>
      <c r="E767" s="471"/>
      <c r="F767" s="471"/>
      <c r="G767" s="471"/>
      <c r="H767" s="1801"/>
      <c r="I767" s="1801"/>
      <c r="J767" s="471"/>
      <c r="K767" s="471"/>
      <c r="L767" s="471"/>
      <c r="M767" s="1801"/>
      <c r="N767" s="1801"/>
      <c r="O767" s="471"/>
      <c r="P767" s="471"/>
      <c r="Q767" s="471"/>
      <c r="BA767" s="214"/>
      <c r="BB767" s="288"/>
      <c r="BC767" s="214"/>
      <c r="BD767" s="214"/>
      <c r="BE767" s="214"/>
      <c r="BF767" s="214"/>
      <c r="BG767" s="214"/>
      <c r="BH767" s="214"/>
      <c r="BI767" s="214"/>
      <c r="BJ767" s="214"/>
      <c r="BK767" s="214"/>
      <c r="BL767" s="214"/>
      <c r="BM767" s="214"/>
      <c r="BN767" s="214"/>
      <c r="BO767" s="214"/>
      <c r="BP767" s="214"/>
      <c r="BQ767" s="214"/>
    </row>
    <row r="768" ht="25.15" customHeight="true" x14ac:dyDescent="0.2">
      <c r="C768" s="1801"/>
      <c r="D768" s="1801"/>
      <c r="E768" s="471"/>
      <c r="F768" s="471"/>
      <c r="G768" s="471"/>
      <c r="H768" s="1801"/>
      <c r="I768" s="1801"/>
      <c r="J768" s="471"/>
      <c r="K768" s="471"/>
      <c r="L768" s="471"/>
      <c r="M768" s="1801"/>
      <c r="N768" s="1801"/>
      <c r="O768" s="471"/>
      <c r="P768" s="471"/>
      <c r="Q768" s="471"/>
      <c r="BA768" s="212"/>
      <c r="BB768" s="289"/>
      <c r="BC768" s="212"/>
      <c r="BD768" s="212"/>
      <c r="BE768" s="212"/>
      <c r="BF768" s="212"/>
      <c r="BG768" s="212"/>
      <c r="BH768" s="212"/>
      <c r="BI768" s="212"/>
      <c r="BJ768" s="212"/>
      <c r="BK768" s="212"/>
      <c r="BL768" s="212"/>
      <c r="BM768" s="212"/>
      <c r="BN768" s="212"/>
      <c r="BO768" s="212"/>
      <c r="BP768" s="212"/>
      <c r="BQ768" s="212"/>
    </row>
    <row r="769" ht="25.15" customHeight="true" x14ac:dyDescent="0.2">
      <c r="C769" s="1801"/>
      <c r="D769" s="1801"/>
      <c r="E769" s="471"/>
      <c r="F769" s="471"/>
      <c r="G769" s="471"/>
      <c r="H769" s="1801"/>
      <c r="I769" s="1801"/>
      <c r="J769" s="471"/>
      <c r="K769" s="471"/>
      <c r="L769" s="471"/>
      <c r="M769" s="1801"/>
      <c r="N769" s="1801"/>
      <c r="O769" s="471"/>
      <c r="P769" s="471"/>
      <c r="Q769" s="471"/>
      <c r="BA769" s="212"/>
      <c r="BB769" s="289"/>
      <c r="BC769" s="212"/>
      <c r="BD769" s="212"/>
      <c r="BE769" s="212"/>
      <c r="BF769" s="212"/>
      <c r="BG769" s="212"/>
      <c r="BH769" s="212"/>
      <c r="BI769" s="212"/>
      <c r="BJ769" s="212"/>
      <c r="BK769" s="212"/>
      <c r="BL769" s="212"/>
      <c r="BM769" s="212"/>
      <c r="BN769" s="212"/>
      <c r="BO769" s="212"/>
      <c r="BP769" s="212"/>
      <c r="BQ769" s="212"/>
    </row>
    <row r="770" ht="25.15" customHeight="true" x14ac:dyDescent="0.2">
      <c r="C770" s="1801"/>
      <c r="D770" s="1801"/>
      <c r="E770" s="471"/>
      <c r="F770" s="471"/>
      <c r="G770" s="471"/>
      <c r="H770" s="1801"/>
      <c r="I770" s="1801"/>
      <c r="J770" s="471"/>
      <c r="K770" s="471"/>
      <c r="L770" s="471"/>
      <c r="M770" s="1801"/>
      <c r="N770" s="1801"/>
      <c r="O770" s="471"/>
      <c r="P770" s="471"/>
      <c r="Q770" s="471"/>
      <c r="BA770" s="212"/>
      <c r="BB770" s="289"/>
      <c r="BC770" s="212"/>
      <c r="BD770" s="212"/>
      <c r="BE770" s="212"/>
      <c r="BF770" s="212"/>
      <c r="BG770" s="212"/>
      <c r="BH770" s="212"/>
      <c r="BI770" s="212"/>
      <c r="BJ770" s="212"/>
      <c r="BK770" s="212"/>
      <c r="BL770" s="212"/>
      <c r="BM770" s="212"/>
      <c r="BN770" s="212"/>
      <c r="BO770" s="212"/>
      <c r="BP770" s="212"/>
      <c r="BQ770" s="212"/>
    </row>
    <row r="771" ht="25.15" customHeight="true" x14ac:dyDescent="0.2">
      <c r="C771" s="1801"/>
      <c r="D771" s="1801"/>
      <c r="E771" s="471"/>
      <c r="F771" s="471"/>
      <c r="G771" s="471"/>
      <c r="H771" s="1801"/>
      <c r="I771" s="1801"/>
      <c r="J771" s="471"/>
      <c r="K771" s="471"/>
      <c r="L771" s="471"/>
      <c r="M771" s="1801"/>
      <c r="N771" s="1801"/>
      <c r="O771" s="471"/>
      <c r="P771" s="471"/>
      <c r="Q771" s="471"/>
      <c r="BA771" s="212"/>
      <c r="BB771" s="289"/>
      <c r="BC771" s="212"/>
      <c r="BD771" s="212"/>
      <c r="BE771" s="212"/>
      <c r="BF771" s="212"/>
      <c r="BG771" s="212"/>
      <c r="BH771" s="212"/>
      <c r="BI771" s="212"/>
      <c r="BJ771" s="212"/>
      <c r="BK771" s="212"/>
      <c r="BL771" s="212"/>
      <c r="BM771" s="212"/>
      <c r="BN771" s="212"/>
      <c r="BO771" s="212"/>
      <c r="BP771" s="212"/>
      <c r="BQ771" s="212"/>
    </row>
    <row r="772" ht="25.15" customHeight="true" x14ac:dyDescent="0.2">
      <c r="C772" s="1801"/>
      <c r="D772" s="1801"/>
      <c r="E772" s="471"/>
      <c r="F772" s="471"/>
      <c r="G772" s="471"/>
      <c r="H772" s="1801"/>
      <c r="I772" s="1801"/>
      <c r="J772" s="471"/>
      <c r="K772" s="471"/>
      <c r="L772" s="471"/>
      <c r="M772" s="1801"/>
      <c r="N772" s="1801"/>
      <c r="O772" s="471"/>
      <c r="P772" s="471"/>
      <c r="Q772" s="471"/>
      <c r="BA772" s="212"/>
      <c r="BB772" s="289"/>
      <c r="BC772" s="212"/>
      <c r="BD772" s="212"/>
      <c r="BE772" s="212"/>
      <c r="BF772" s="212"/>
      <c r="BG772" s="212"/>
      <c r="BH772" s="212"/>
      <c r="BI772" s="212"/>
      <c r="BJ772" s="212"/>
      <c r="BK772" s="212"/>
      <c r="BL772" s="212"/>
      <c r="BM772" s="212"/>
      <c r="BN772" s="212"/>
      <c r="BO772" s="212"/>
      <c r="BP772" s="212"/>
      <c r="BQ772" s="212"/>
    </row>
    <row r="773" ht="25.15" customHeight="true" x14ac:dyDescent="0.2">
      <c r="C773" s="1801"/>
      <c r="D773" s="1801"/>
      <c r="E773" s="471"/>
      <c r="F773" s="471"/>
      <c r="G773" s="471"/>
      <c r="H773" s="1801"/>
      <c r="I773" s="1801"/>
      <c r="J773" s="471"/>
      <c r="K773" s="471"/>
      <c r="L773" s="471"/>
      <c r="M773" s="1801"/>
      <c r="N773" s="1801"/>
      <c r="O773" s="471"/>
      <c r="P773" s="471"/>
      <c r="Q773" s="471"/>
      <c r="BA773" s="212"/>
      <c r="BB773" s="289"/>
      <c r="BC773" s="212"/>
      <c r="BD773" s="212"/>
      <c r="BE773" s="212"/>
      <c r="BF773" s="212"/>
      <c r="BG773" s="212"/>
      <c r="BH773" s="212"/>
      <c r="BI773" s="212"/>
      <c r="BJ773" s="212"/>
      <c r="BK773" s="212"/>
      <c r="BL773" s="212"/>
      <c r="BM773" s="212"/>
      <c r="BN773" s="212"/>
      <c r="BO773" s="212"/>
      <c r="BP773" s="212"/>
      <c r="BQ773" s="212"/>
    </row>
    <row r="774" ht="25.15" customHeight="true" x14ac:dyDescent="0.2">
      <c r="C774" s="1801"/>
      <c r="D774" s="1801"/>
      <c r="E774" s="471"/>
      <c r="F774" s="471"/>
      <c r="G774" s="471"/>
      <c r="H774" s="1801"/>
      <c r="I774" s="1801"/>
      <c r="J774" s="471"/>
      <c r="K774" s="471"/>
      <c r="L774" s="471"/>
      <c r="M774" s="1801"/>
      <c r="N774" s="1801"/>
      <c r="O774" s="471"/>
      <c r="P774" s="471"/>
      <c r="Q774" s="471"/>
      <c r="BA774" s="212"/>
      <c r="BB774" s="289"/>
      <c r="BC774" s="212"/>
      <c r="BD774" s="212"/>
      <c r="BE774" s="212"/>
      <c r="BF774" s="212"/>
      <c r="BG774" s="212"/>
      <c r="BH774" s="212"/>
      <c r="BI774" s="212"/>
      <c r="BJ774" s="212"/>
      <c r="BK774" s="212"/>
      <c r="BL774" s="212"/>
      <c r="BM774" s="212"/>
      <c r="BN774" s="212"/>
      <c r="BO774" s="212"/>
      <c r="BP774" s="212"/>
      <c r="BQ774" s="212"/>
    </row>
    <row r="775" ht="25.15" customHeight="true" x14ac:dyDescent="0.2">
      <c r="C775" s="1801"/>
      <c r="D775" s="1801"/>
      <c r="E775" s="471"/>
      <c r="F775" s="471"/>
      <c r="G775" s="471"/>
      <c r="H775" s="1801"/>
      <c r="I775" s="1801"/>
      <c r="J775" s="471"/>
      <c r="K775" s="471"/>
      <c r="L775" s="471"/>
      <c r="M775" s="1801"/>
      <c r="N775" s="1801"/>
      <c r="O775" s="471"/>
      <c r="P775" s="471"/>
      <c r="Q775" s="471"/>
      <c r="BA775" s="212"/>
      <c r="BB775" s="289"/>
      <c r="BC775" s="212"/>
      <c r="BD775" s="212"/>
      <c r="BE775" s="212"/>
      <c r="BF775" s="212"/>
      <c r="BG775" s="212"/>
      <c r="BH775" s="212"/>
      <c r="BI775" s="212"/>
      <c r="BJ775" s="212"/>
      <c r="BK775" s="212"/>
      <c r="BL775" s="212"/>
      <c r="BM775" s="212"/>
      <c r="BN775" s="212"/>
      <c r="BO775" s="212"/>
      <c r="BP775" s="212"/>
      <c r="BQ775" s="212"/>
    </row>
    <row r="776" ht="25.15" customHeight="true" x14ac:dyDescent="0.2">
      <c r="C776" s="1801"/>
      <c r="D776" s="1801"/>
      <c r="E776" s="471"/>
      <c r="F776" s="471"/>
      <c r="G776" s="471"/>
      <c r="H776" s="1801"/>
      <c r="I776" s="1801"/>
      <c r="J776" s="471"/>
      <c r="K776" s="471"/>
      <c r="L776" s="471"/>
      <c r="M776" s="1801"/>
      <c r="N776" s="1801"/>
      <c r="O776" s="471"/>
      <c r="P776" s="471"/>
      <c r="Q776" s="471"/>
      <c r="BA776" s="212"/>
      <c r="BB776" s="289"/>
      <c r="BC776" s="212"/>
      <c r="BD776" s="212"/>
      <c r="BE776" s="212"/>
      <c r="BF776" s="212"/>
      <c r="BG776" s="212"/>
      <c r="BH776" s="212"/>
      <c r="BI776" s="212"/>
      <c r="BJ776" s="212"/>
      <c r="BK776" s="212"/>
      <c r="BL776" s="212"/>
      <c r="BM776" s="212"/>
      <c r="BN776" s="212"/>
      <c r="BO776" s="212"/>
      <c r="BP776" s="212"/>
      <c r="BQ776" s="212"/>
    </row>
    <row r="777" ht="25.15" customHeight="true" x14ac:dyDescent="0.2">
      <c r="C777" s="1801"/>
      <c r="D777" s="1801"/>
      <c r="E777" s="471"/>
      <c r="F777" s="471"/>
      <c r="G777" s="471"/>
      <c r="H777" s="1801"/>
      <c r="I777" s="1801"/>
      <c r="J777" s="471"/>
      <c r="K777" s="471"/>
      <c r="L777" s="471"/>
      <c r="M777" s="1801"/>
      <c r="N777" s="1801"/>
      <c r="O777" s="471"/>
      <c r="P777" s="471"/>
      <c r="Q777" s="471"/>
      <c r="BA777" s="212"/>
      <c r="BB777" s="289"/>
      <c r="BC777" s="212"/>
      <c r="BD777" s="212"/>
      <c r="BE777" s="212"/>
      <c r="BF777" s="212"/>
      <c r="BG777" s="212"/>
      <c r="BH777" s="212"/>
      <c r="BI777" s="212"/>
      <c r="BJ777" s="212"/>
      <c r="BK777" s="212"/>
      <c r="BL777" s="212"/>
      <c r="BM777" s="212"/>
      <c r="BN777" s="212"/>
      <c r="BO777" s="212"/>
      <c r="BP777" s="212"/>
      <c r="BQ777" s="212"/>
    </row>
    <row r="778" ht="25.15" customHeight="true" x14ac:dyDescent="0.2">
      <c r="C778" s="1801"/>
      <c r="D778" s="1801"/>
      <c r="E778" s="471"/>
      <c r="F778" s="471"/>
      <c r="G778" s="471"/>
      <c r="H778" s="1801"/>
      <c r="I778" s="1801"/>
      <c r="J778" s="471"/>
      <c r="K778" s="471"/>
      <c r="L778" s="471"/>
      <c r="M778" s="1801"/>
      <c r="N778" s="1801"/>
      <c r="O778" s="471"/>
      <c r="P778" s="471"/>
      <c r="Q778" s="471"/>
      <c r="BA778" s="212"/>
      <c r="BB778" s="289"/>
      <c r="BC778" s="212"/>
      <c r="BD778" s="212"/>
      <c r="BE778" s="212"/>
      <c r="BF778" s="212"/>
      <c r="BG778" s="212"/>
      <c r="BH778" s="212"/>
      <c r="BI778" s="212"/>
      <c r="BJ778" s="212"/>
      <c r="BK778" s="212"/>
      <c r="BL778" s="212"/>
      <c r="BM778" s="212"/>
      <c r="BN778" s="212"/>
      <c r="BO778" s="212"/>
      <c r="BP778" s="212"/>
      <c r="BQ778" s="212"/>
    </row>
    <row r="779" ht="25.15" customHeight="true" x14ac:dyDescent="0.2">
      <c r="C779" s="1801"/>
      <c r="D779" s="1801"/>
      <c r="E779" s="471"/>
      <c r="F779" s="471"/>
      <c r="G779" s="471"/>
      <c r="H779" s="1801"/>
      <c r="I779" s="1801"/>
      <c r="J779" s="471"/>
      <c r="K779" s="471"/>
      <c r="L779" s="471"/>
      <c r="M779" s="1801"/>
      <c r="N779" s="1801"/>
      <c r="O779" s="471"/>
      <c r="P779" s="471"/>
      <c r="Q779" s="471"/>
      <c r="BA779" s="212"/>
      <c r="BB779" s="289"/>
      <c r="BC779" s="212"/>
      <c r="BD779" s="212"/>
      <c r="BE779" s="212"/>
      <c r="BF779" s="212"/>
      <c r="BG779" s="212"/>
      <c r="BH779" s="212"/>
      <c r="BI779" s="212"/>
      <c r="BJ779" s="212"/>
      <c r="BK779" s="212"/>
      <c r="BL779" s="212"/>
      <c r="BM779" s="212"/>
      <c r="BN779" s="212"/>
      <c r="BO779" s="212"/>
      <c r="BP779" s="212"/>
      <c r="BQ779" s="212"/>
    </row>
    <row r="780" ht="25.15" customHeight="true" x14ac:dyDescent="0.2">
      <c r="C780" s="1801"/>
      <c r="D780" s="1801"/>
      <c r="E780" s="471"/>
      <c r="F780" s="471"/>
      <c r="G780" s="471"/>
      <c r="H780" s="1801"/>
      <c r="I780" s="1801"/>
      <c r="J780" s="471"/>
      <c r="K780" s="471"/>
      <c r="L780" s="471"/>
      <c r="M780" s="1801"/>
      <c r="N780" s="1801"/>
      <c r="O780" s="471"/>
      <c r="P780" s="471"/>
      <c r="Q780" s="471"/>
      <c r="BA780" s="212"/>
      <c r="BB780" s="289"/>
      <c r="BC780" s="212"/>
      <c r="BD780" s="212"/>
      <c r="BE780" s="212"/>
      <c r="BF780" s="212"/>
      <c r="BG780" s="212"/>
      <c r="BH780" s="212"/>
      <c r="BI780" s="212"/>
      <c r="BJ780" s="212"/>
      <c r="BK780" s="212"/>
      <c r="BL780" s="212"/>
      <c r="BM780" s="212"/>
      <c r="BN780" s="212"/>
      <c r="BO780" s="212"/>
      <c r="BP780" s="212"/>
      <c r="BQ780" s="212"/>
    </row>
    <row r="781" ht="25.15" customHeight="true" x14ac:dyDescent="0.2">
      <c r="C781" s="1801"/>
      <c r="D781" s="1801"/>
      <c r="E781" s="471"/>
      <c r="F781" s="471"/>
      <c r="G781" s="471"/>
      <c r="H781" s="1801"/>
      <c r="I781" s="1801"/>
      <c r="J781" s="471"/>
      <c r="K781" s="471"/>
      <c r="L781" s="471"/>
      <c r="M781" s="1801"/>
      <c r="N781" s="1801"/>
      <c r="O781" s="471"/>
      <c r="P781" s="471"/>
      <c r="Q781" s="471"/>
      <c r="BA781" s="212"/>
      <c r="BB781" s="289"/>
      <c r="BC781" s="212"/>
      <c r="BD781" s="212"/>
      <c r="BE781" s="212"/>
      <c r="BF781" s="212"/>
      <c r="BG781" s="212"/>
      <c r="BH781" s="212"/>
      <c r="BI781" s="212"/>
      <c r="BJ781" s="212"/>
      <c r="BK781" s="212"/>
      <c r="BL781" s="212"/>
      <c r="BM781" s="212"/>
      <c r="BN781" s="212"/>
      <c r="BO781" s="212"/>
      <c r="BP781" s="212"/>
      <c r="BQ781" s="212"/>
    </row>
    <row r="782" ht="25.15" customHeight="true" x14ac:dyDescent="0.2">
      <c r="C782" s="1801"/>
      <c r="D782" s="1801"/>
      <c r="E782" s="471"/>
      <c r="F782" s="471"/>
      <c r="G782" s="471"/>
      <c r="H782" s="1801"/>
      <c r="I782" s="1801"/>
      <c r="J782" s="471"/>
      <c r="K782" s="471"/>
      <c r="L782" s="471"/>
      <c r="M782" s="1801"/>
      <c r="N782" s="1801"/>
      <c r="O782" s="471"/>
      <c r="P782" s="471"/>
      <c r="Q782" s="471"/>
      <c r="BA782" s="212"/>
      <c r="BB782" s="289"/>
      <c r="BC782" s="212"/>
      <c r="BD782" s="212"/>
      <c r="BE782" s="212"/>
      <c r="BF782" s="212"/>
      <c r="BG782" s="212"/>
      <c r="BH782" s="212"/>
      <c r="BI782" s="212"/>
      <c r="BJ782" s="212"/>
      <c r="BK782" s="212"/>
      <c r="BL782" s="212"/>
      <c r="BM782" s="212"/>
      <c r="BN782" s="212"/>
      <c r="BO782" s="212"/>
      <c r="BP782" s="212"/>
      <c r="BQ782" s="212"/>
    </row>
    <row r="783" ht="25.15" customHeight="true" x14ac:dyDescent="0.2">
      <c r="C783" s="1801"/>
      <c r="D783" s="1801"/>
      <c r="E783" s="471"/>
      <c r="F783" s="471"/>
      <c r="G783" s="471"/>
      <c r="H783" s="1801"/>
      <c r="I783" s="1801"/>
      <c r="J783" s="471"/>
      <c r="K783" s="471"/>
      <c r="L783" s="471"/>
      <c r="M783" s="1801"/>
      <c r="N783" s="1801"/>
      <c r="O783" s="471"/>
      <c r="P783" s="471"/>
      <c r="Q783" s="471"/>
      <c r="BA783" s="212"/>
      <c r="BB783" s="289"/>
      <c r="BC783" s="212"/>
      <c r="BD783" s="212"/>
      <c r="BE783" s="212"/>
      <c r="BF783" s="212"/>
      <c r="BG783" s="212"/>
      <c r="BH783" s="212"/>
      <c r="BI783" s="212"/>
      <c r="BJ783" s="212"/>
      <c r="BK783" s="212"/>
      <c r="BL783" s="212"/>
      <c r="BM783" s="212"/>
      <c r="BN783" s="212"/>
      <c r="BO783" s="212"/>
      <c r="BP783" s="212"/>
      <c r="BQ783" s="212"/>
    </row>
    <row r="784" ht="25.15" customHeight="true" x14ac:dyDescent="0.2">
      <c r="C784" s="1801"/>
      <c r="D784" s="1801"/>
      <c r="E784" s="471"/>
      <c r="F784" s="471"/>
      <c r="G784" s="471"/>
      <c r="H784" s="1801"/>
      <c r="I784" s="1801"/>
      <c r="J784" s="471"/>
      <c r="K784" s="471"/>
      <c r="L784" s="471"/>
      <c r="M784" s="1801"/>
      <c r="N784" s="1801"/>
      <c r="O784" s="471"/>
      <c r="P784" s="471"/>
      <c r="Q784" s="471"/>
      <c r="BA784" s="212"/>
      <c r="BB784" s="289"/>
      <c r="BC784" s="212"/>
      <c r="BD784" s="212"/>
      <c r="BE784" s="212"/>
      <c r="BF784" s="212"/>
      <c r="BG784" s="212"/>
      <c r="BH784" s="212"/>
      <c r="BI784" s="212"/>
      <c r="BJ784" s="212"/>
      <c r="BK784" s="212"/>
      <c r="BL784" s="212"/>
      <c r="BM784" s="212"/>
      <c r="BN784" s="212"/>
      <c r="BO784" s="212"/>
      <c r="BP784" s="212"/>
      <c r="BQ784" s="212"/>
    </row>
    <row r="785" ht="25.15" customHeight="true" x14ac:dyDescent="0.2">
      <c r="C785" s="1801"/>
      <c r="D785" s="1801"/>
      <c r="E785" s="471"/>
      <c r="F785" s="471"/>
      <c r="G785" s="471"/>
      <c r="H785" s="1801"/>
      <c r="I785" s="1801"/>
      <c r="J785" s="471"/>
      <c r="K785" s="471"/>
      <c r="L785" s="471"/>
      <c r="M785" s="1801"/>
      <c r="N785" s="1801"/>
      <c r="O785" s="471"/>
      <c r="P785" s="471"/>
      <c r="Q785" s="471"/>
      <c r="BA785" s="212"/>
      <c r="BB785" s="289"/>
      <c r="BC785" s="212"/>
      <c r="BD785" s="212"/>
      <c r="BE785" s="212"/>
      <c r="BF785" s="212"/>
      <c r="BG785" s="212"/>
      <c r="BH785" s="212"/>
      <c r="BI785" s="212"/>
      <c r="BJ785" s="212"/>
      <c r="BK785" s="212"/>
      <c r="BL785" s="212"/>
      <c r="BM785" s="212"/>
      <c r="BN785" s="212"/>
      <c r="BO785" s="212"/>
      <c r="BP785" s="212"/>
      <c r="BQ785" s="212"/>
    </row>
    <row r="786" ht="25.15" customHeight="true" x14ac:dyDescent="0.2">
      <c r="C786" s="1801"/>
      <c r="D786" s="1801"/>
      <c r="E786" s="471"/>
      <c r="F786" s="471"/>
      <c r="G786" s="471"/>
      <c r="H786" s="1801"/>
      <c r="I786" s="1801"/>
      <c r="J786" s="471"/>
      <c r="K786" s="471"/>
      <c r="L786" s="471"/>
      <c r="M786" s="1801"/>
      <c r="N786" s="1801"/>
      <c r="O786" s="471"/>
      <c r="P786" s="471"/>
      <c r="Q786" s="471"/>
      <c r="BA786" s="212"/>
      <c r="BB786" s="289"/>
      <c r="BC786" s="212"/>
      <c r="BD786" s="212"/>
      <c r="BE786" s="212"/>
      <c r="BF786" s="212"/>
      <c r="BG786" s="212"/>
      <c r="BH786" s="212"/>
      <c r="BI786" s="212"/>
      <c r="BJ786" s="212"/>
      <c r="BK786" s="212"/>
      <c r="BL786" s="212"/>
      <c r="BM786" s="212"/>
      <c r="BN786" s="212"/>
      <c r="BO786" s="212"/>
      <c r="BP786" s="212"/>
      <c r="BQ786" s="212"/>
    </row>
    <row r="787" ht="25.15" customHeight="true" x14ac:dyDescent="0.2">
      <c r="C787" s="1801"/>
      <c r="D787" s="1801"/>
      <c r="E787" s="471"/>
      <c r="F787" s="471"/>
      <c r="G787" s="471"/>
      <c r="H787" s="1801"/>
      <c r="I787" s="1801"/>
      <c r="J787" s="471"/>
      <c r="K787" s="471"/>
      <c r="L787" s="471"/>
      <c r="M787" s="1801"/>
      <c r="N787" s="1801"/>
      <c r="O787" s="471"/>
      <c r="P787" s="471"/>
      <c r="Q787" s="471"/>
      <c r="BA787" s="212"/>
      <c r="BB787" s="289"/>
      <c r="BC787" s="212"/>
      <c r="BD787" s="212"/>
      <c r="BE787" s="212"/>
      <c r="BF787" s="212"/>
      <c r="BG787" s="212"/>
      <c r="BH787" s="212"/>
      <c r="BI787" s="212"/>
      <c r="BJ787" s="212"/>
      <c r="BK787" s="212"/>
      <c r="BL787" s="212"/>
      <c r="BM787" s="212"/>
      <c r="BN787" s="212"/>
      <c r="BO787" s="212"/>
      <c r="BP787" s="212"/>
      <c r="BQ787" s="212"/>
    </row>
    <row r="788" ht="25.15" customHeight="true" x14ac:dyDescent="0.2">
      <c r="C788" s="1801"/>
      <c r="D788" s="1801"/>
      <c r="E788" s="471"/>
      <c r="F788" s="471"/>
      <c r="G788" s="471"/>
      <c r="H788" s="1801"/>
      <c r="I788" s="1801"/>
      <c r="J788" s="471"/>
      <c r="K788" s="471"/>
      <c r="L788" s="471"/>
      <c r="M788" s="1801"/>
      <c r="N788" s="1801"/>
      <c r="O788" s="471"/>
      <c r="P788" s="471"/>
      <c r="Q788" s="471"/>
      <c r="BA788" s="212"/>
      <c r="BB788" s="289"/>
      <c r="BC788" s="212"/>
      <c r="BD788" s="212"/>
      <c r="BE788" s="212"/>
      <c r="BF788" s="212"/>
      <c r="BG788" s="212"/>
      <c r="BH788" s="212"/>
      <c r="BI788" s="212"/>
      <c r="BJ788" s="212"/>
      <c r="BK788" s="212"/>
      <c r="BL788" s="212"/>
      <c r="BM788" s="212"/>
      <c r="BN788" s="212"/>
      <c r="BO788" s="212"/>
      <c r="BP788" s="212"/>
      <c r="BQ788" s="212"/>
    </row>
    <row r="789" ht="25.15" customHeight="true" x14ac:dyDescent="0.2">
      <c r="C789" s="1801"/>
      <c r="D789" s="1801"/>
      <c r="E789" s="471"/>
      <c r="F789" s="471"/>
      <c r="G789" s="471"/>
      <c r="H789" s="1801"/>
      <c r="I789" s="1801"/>
      <c r="J789" s="471"/>
      <c r="K789" s="471"/>
      <c r="L789" s="471"/>
      <c r="M789" s="1801"/>
      <c r="N789" s="1801"/>
      <c r="O789" s="471"/>
      <c r="P789" s="471"/>
      <c r="Q789" s="471"/>
      <c r="BA789" s="212"/>
      <c r="BB789" s="289"/>
      <c r="BC789" s="212"/>
      <c r="BD789" s="212"/>
      <c r="BE789" s="212"/>
      <c r="BF789" s="212"/>
      <c r="BG789" s="212"/>
      <c r="BH789" s="212"/>
      <c r="BI789" s="212"/>
      <c r="BJ789" s="212"/>
      <c r="BK789" s="212"/>
      <c r="BL789" s="212"/>
      <c r="BM789" s="212"/>
      <c r="BN789" s="212"/>
      <c r="BO789" s="212"/>
      <c r="BP789" s="212"/>
      <c r="BQ789" s="212"/>
    </row>
    <row r="790" ht="25.15" customHeight="true" x14ac:dyDescent="0.2">
      <c r="C790" s="1801"/>
      <c r="D790" s="1801"/>
      <c r="E790" s="471"/>
      <c r="F790" s="471"/>
      <c r="G790" s="471"/>
      <c r="H790" s="1801"/>
      <c r="I790" s="1801"/>
      <c r="J790" s="471"/>
      <c r="K790" s="471"/>
      <c r="L790" s="471"/>
      <c r="M790" s="1801"/>
      <c r="N790" s="1801"/>
      <c r="O790" s="471"/>
      <c r="P790" s="471"/>
      <c r="Q790" s="471"/>
      <c r="BA790" s="212"/>
      <c r="BB790" s="289"/>
      <c r="BC790" s="212"/>
      <c r="BD790" s="212"/>
      <c r="BE790" s="212"/>
      <c r="BF790" s="212"/>
      <c r="BG790" s="212"/>
      <c r="BH790" s="212"/>
      <c r="BI790" s="212"/>
      <c r="BJ790" s="212"/>
      <c r="BK790" s="212"/>
      <c r="BL790" s="212"/>
      <c r="BM790" s="212"/>
      <c r="BN790" s="212"/>
      <c r="BO790" s="212"/>
      <c r="BP790" s="212"/>
      <c r="BQ790" s="212"/>
    </row>
    <row r="791" ht="25.15" customHeight="true" x14ac:dyDescent="0.2">
      <c r="C791" s="1801"/>
      <c r="D791" s="1801"/>
      <c r="E791" s="471"/>
      <c r="F791" s="471"/>
      <c r="G791" s="471"/>
      <c r="H791" s="1801"/>
      <c r="I791" s="1801"/>
      <c r="J791" s="471"/>
      <c r="K791" s="471"/>
      <c r="L791" s="471"/>
      <c r="M791" s="1801"/>
      <c r="N791" s="1801"/>
      <c r="O791" s="471"/>
      <c r="P791" s="471"/>
      <c r="Q791" s="471"/>
      <c r="BA791" s="212"/>
      <c r="BB791" s="289"/>
      <c r="BC791" s="212"/>
      <c r="BD791" s="212"/>
      <c r="BE791" s="212"/>
      <c r="BF791" s="212"/>
      <c r="BG791" s="212"/>
      <c r="BH791" s="212"/>
      <c r="BI791" s="212"/>
      <c r="BJ791" s="212"/>
      <c r="BK791" s="212"/>
      <c r="BL791" s="212"/>
      <c r="BM791" s="212"/>
      <c r="BN791" s="212"/>
      <c r="BO791" s="212"/>
      <c r="BP791" s="212"/>
      <c r="BQ791" s="212"/>
    </row>
    <row r="792" ht="25.15" customHeight="true" x14ac:dyDescent="0.2">
      <c r="C792" s="1801"/>
      <c r="D792" s="1801"/>
      <c r="E792" s="471"/>
      <c r="F792" s="471"/>
      <c r="G792" s="471"/>
      <c r="H792" s="1801"/>
      <c r="I792" s="1801"/>
      <c r="J792" s="471"/>
      <c r="K792" s="471"/>
      <c r="L792" s="471"/>
      <c r="M792" s="1801"/>
      <c r="N792" s="1801"/>
      <c r="O792" s="471"/>
      <c r="P792" s="471"/>
      <c r="Q792" s="471"/>
      <c r="BA792" s="212"/>
      <c r="BB792" s="289"/>
      <c r="BC792" s="212"/>
      <c r="BD792" s="212"/>
      <c r="BE792" s="212"/>
      <c r="BF792" s="212"/>
      <c r="BG792" s="212"/>
      <c r="BH792" s="212"/>
      <c r="BI792" s="212"/>
      <c r="BJ792" s="212"/>
      <c r="BK792" s="212"/>
      <c r="BL792" s="212"/>
      <c r="BM792" s="212"/>
      <c r="BN792" s="212"/>
      <c r="BO792" s="212"/>
      <c r="BP792" s="212"/>
      <c r="BQ792" s="212"/>
    </row>
    <row r="793" ht="25.15" customHeight="true" x14ac:dyDescent="0.2">
      <c r="C793" s="1801"/>
      <c r="D793" s="1801"/>
      <c r="E793" s="471"/>
      <c r="F793" s="471"/>
      <c r="G793" s="471"/>
      <c r="H793" s="1801"/>
      <c r="I793" s="1801"/>
      <c r="J793" s="471"/>
      <c r="K793" s="471"/>
      <c r="L793" s="471"/>
      <c r="M793" s="1801"/>
      <c r="N793" s="1801"/>
      <c r="O793" s="471"/>
      <c r="P793" s="471"/>
      <c r="Q793" s="471"/>
      <c r="BA793" s="212"/>
      <c r="BB793" s="289"/>
      <c r="BC793" s="212"/>
      <c r="BD793" s="212"/>
      <c r="BE793" s="212"/>
      <c r="BF793" s="212"/>
      <c r="BG793" s="212"/>
      <c r="BH793" s="212"/>
      <c r="BI793" s="212"/>
      <c r="BJ793" s="212"/>
      <c r="BK793" s="212"/>
      <c r="BL793" s="212"/>
      <c r="BM793" s="212"/>
      <c r="BN793" s="212"/>
      <c r="BO793" s="212"/>
      <c r="BP793" s="212"/>
      <c r="BQ793" s="212"/>
    </row>
    <row r="794" ht="25.15" customHeight="true" x14ac:dyDescent="0.2">
      <c r="C794" s="1801"/>
      <c r="D794" s="1801"/>
      <c r="E794" s="471"/>
      <c r="F794" s="471"/>
      <c r="G794" s="471"/>
      <c r="H794" s="1801"/>
      <c r="I794" s="1801"/>
      <c r="J794" s="471"/>
      <c r="K794" s="471"/>
      <c r="L794" s="471"/>
      <c r="M794" s="1801"/>
      <c r="N794" s="1801"/>
      <c r="O794" s="471"/>
      <c r="P794" s="471"/>
      <c r="Q794" s="471"/>
      <c r="BA794" s="212"/>
      <c r="BB794" s="289"/>
      <c r="BC794" s="212"/>
      <c r="BD794" s="212"/>
      <c r="BE794" s="212"/>
      <c r="BF794" s="212"/>
      <c r="BG794" s="212"/>
      <c r="BH794" s="212"/>
      <c r="BI794" s="212"/>
      <c r="BJ794" s="212"/>
      <c r="BK794" s="212"/>
      <c r="BL794" s="212"/>
      <c r="BM794" s="212"/>
      <c r="BN794" s="212"/>
      <c r="BO794" s="212"/>
      <c r="BP794" s="212"/>
      <c r="BQ794" s="212"/>
    </row>
    <row r="795" ht="25.15" customHeight="true" x14ac:dyDescent="0.2">
      <c r="C795" s="1801"/>
      <c r="D795" s="1801"/>
      <c r="E795" s="471"/>
      <c r="F795" s="471"/>
      <c r="G795" s="471"/>
      <c r="H795" s="1801"/>
      <c r="I795" s="1801"/>
      <c r="J795" s="471"/>
      <c r="K795" s="471"/>
      <c r="L795" s="471"/>
      <c r="M795" s="1801"/>
      <c r="N795" s="1801"/>
      <c r="O795" s="471"/>
      <c r="P795" s="471"/>
      <c r="Q795" s="471"/>
      <c r="BA795" s="212"/>
      <c r="BB795" s="289"/>
      <c r="BC795" s="212"/>
      <c r="BD795" s="212"/>
      <c r="BE795" s="212"/>
      <c r="BF795" s="212"/>
      <c r="BG795" s="212"/>
      <c r="BH795" s="212"/>
      <c r="BI795" s="212"/>
      <c r="BJ795" s="212"/>
      <c r="BK795" s="212"/>
      <c r="BL795" s="212"/>
      <c r="BM795" s="212"/>
      <c r="BN795" s="212"/>
      <c r="BO795" s="212"/>
      <c r="BP795" s="212"/>
      <c r="BQ795" s="212"/>
    </row>
    <row r="796" ht="25.15" customHeight="true" x14ac:dyDescent="0.2">
      <c r="C796" s="1801"/>
      <c r="D796" s="1801"/>
      <c r="E796" s="471"/>
      <c r="F796" s="471"/>
      <c r="G796" s="471"/>
      <c r="H796" s="1801"/>
      <c r="I796" s="1801"/>
      <c r="J796" s="471"/>
      <c r="K796" s="471"/>
      <c r="L796" s="471"/>
      <c r="M796" s="1801"/>
      <c r="N796" s="1801"/>
      <c r="O796" s="471"/>
      <c r="P796" s="471"/>
      <c r="Q796" s="471"/>
      <c r="BA796" s="212"/>
      <c r="BB796" s="289"/>
      <c r="BC796" s="212"/>
      <c r="BD796" s="212"/>
      <c r="BE796" s="212"/>
      <c r="BF796" s="212"/>
      <c r="BG796" s="212"/>
      <c r="BH796" s="212"/>
      <c r="BI796" s="212"/>
      <c r="BJ796" s="212"/>
      <c r="BK796" s="212"/>
      <c r="BL796" s="212"/>
      <c r="BM796" s="212"/>
      <c r="BN796" s="212"/>
      <c r="BO796" s="212"/>
      <c r="BP796" s="212"/>
      <c r="BQ796" s="212"/>
    </row>
    <row r="797" ht="25.15" customHeight="true" x14ac:dyDescent="0.2">
      <c r="C797" s="1801"/>
      <c r="D797" s="1801"/>
      <c r="E797" s="471"/>
      <c r="F797" s="471"/>
      <c r="G797" s="471"/>
      <c r="H797" s="1801"/>
      <c r="I797" s="1801"/>
      <c r="J797" s="471"/>
      <c r="K797" s="471"/>
      <c r="L797" s="471"/>
      <c r="M797" s="1801"/>
      <c r="N797" s="1801"/>
      <c r="O797" s="471"/>
      <c r="P797" s="471"/>
      <c r="Q797" s="471"/>
      <c r="BA797" s="212"/>
      <c r="BB797" s="289"/>
      <c r="BC797" s="212"/>
      <c r="BD797" s="212"/>
      <c r="BE797" s="212"/>
      <c r="BF797" s="212"/>
      <c r="BG797" s="212"/>
      <c r="BH797" s="212"/>
      <c r="BI797" s="212"/>
      <c r="BJ797" s="212"/>
      <c r="BK797" s="212"/>
      <c r="BL797" s="212"/>
      <c r="BM797" s="212"/>
      <c r="BN797" s="212"/>
      <c r="BO797" s="212"/>
      <c r="BP797" s="212"/>
      <c r="BQ797" s="212"/>
    </row>
    <row r="798" ht="25.15" customHeight="true" x14ac:dyDescent="0.2">
      <c r="C798" s="1801"/>
      <c r="D798" s="1801"/>
      <c r="E798" s="471"/>
      <c r="F798" s="471"/>
      <c r="G798" s="471"/>
      <c r="H798" s="1801"/>
      <c r="I798" s="1801"/>
      <c r="J798" s="471"/>
      <c r="K798" s="471"/>
      <c r="L798" s="471"/>
      <c r="M798" s="1801"/>
      <c r="N798" s="1801"/>
      <c r="O798" s="471"/>
      <c r="P798" s="471"/>
      <c r="Q798" s="471"/>
      <c r="BA798" s="212"/>
      <c r="BB798" s="289"/>
      <c r="BC798" s="212"/>
      <c r="BD798" s="212"/>
      <c r="BE798" s="212"/>
      <c r="BF798" s="212"/>
      <c r="BG798" s="212"/>
      <c r="BH798" s="212"/>
      <c r="BI798" s="212"/>
      <c r="BJ798" s="212"/>
      <c r="BK798" s="212"/>
      <c r="BL798" s="212"/>
      <c r="BM798" s="212"/>
      <c r="BN798" s="212"/>
      <c r="BO798" s="212"/>
      <c r="BP798" s="212"/>
      <c r="BQ798" s="212"/>
    </row>
    <row r="799" ht="25.15" customHeight="true" x14ac:dyDescent="0.2">
      <c r="C799" s="1801"/>
      <c r="D799" s="1801"/>
      <c r="E799" s="471"/>
      <c r="F799" s="471"/>
      <c r="G799" s="471"/>
      <c r="H799" s="1801"/>
      <c r="I799" s="1801"/>
      <c r="J799" s="471"/>
      <c r="K799" s="471"/>
      <c r="L799" s="471"/>
      <c r="M799" s="1801"/>
      <c r="N799" s="1801"/>
      <c r="O799" s="471"/>
      <c r="P799" s="471"/>
      <c r="Q799" s="471"/>
      <c r="BA799" s="212"/>
      <c r="BB799" s="289"/>
      <c r="BC799" s="212"/>
      <c r="BD799" s="212"/>
      <c r="BE799" s="212"/>
      <c r="BF799" s="212"/>
      <c r="BG799" s="212"/>
      <c r="BH799" s="212"/>
      <c r="BI799" s="212"/>
      <c r="BJ799" s="212"/>
      <c r="BK799" s="212"/>
      <c r="BL799" s="212"/>
      <c r="BM799" s="212"/>
      <c r="BN799" s="212"/>
      <c r="BO799" s="212"/>
      <c r="BP799" s="212"/>
      <c r="BQ799" s="212"/>
    </row>
    <row r="800" ht="25.15" customHeight="true" x14ac:dyDescent="0.2">
      <c r="C800" s="471"/>
      <c r="D800" s="471"/>
      <c r="E800" s="471"/>
      <c r="F800" s="471"/>
      <c r="G800" s="471"/>
      <c r="H800" s="471"/>
      <c r="I800" s="471"/>
      <c r="J800" s="471"/>
      <c r="K800" s="471"/>
      <c r="L800" s="471"/>
      <c r="M800" s="471"/>
      <c r="N800" s="471"/>
      <c r="O800" s="471"/>
      <c r="P800" s="471"/>
      <c r="Q800" s="471"/>
      <c r="BA800" s="212"/>
      <c r="BB800" s="289"/>
      <c r="BC800" s="212"/>
      <c r="BD800" s="212"/>
      <c r="BE800" s="212"/>
      <c r="BF800" s="212"/>
      <c r="BG800" s="212"/>
      <c r="BH800" s="212"/>
      <c r="BI800" s="212"/>
      <c r="BJ800" s="212"/>
      <c r="BK800" s="212"/>
      <c r="BL800" s="212"/>
      <c r="BM800" s="212"/>
      <c r="BN800" s="212"/>
      <c r="BO800" s="212"/>
      <c r="BP800" s="212"/>
      <c r="BQ800" s="212"/>
    </row>
    <row r="801" ht="25.15" customHeight="true" x14ac:dyDescent="0.2">
      <c r="C801" s="471"/>
      <c r="D801" s="471"/>
      <c r="E801" s="471"/>
      <c r="F801" s="471"/>
      <c r="G801" s="471"/>
      <c r="H801" s="471"/>
      <c r="I801" s="471"/>
      <c r="J801" s="471"/>
      <c r="K801" s="471"/>
      <c r="L801" s="471"/>
      <c r="M801" s="471"/>
      <c r="N801" s="471"/>
      <c r="O801" s="471"/>
      <c r="P801" s="471"/>
      <c r="Q801" s="471"/>
    </row>
    <row r="802" ht="25.15" customHeight="true" x14ac:dyDescent="0.2">
      <c r="C802" s="471"/>
      <c r="D802" s="471"/>
      <c r="E802" s="471"/>
      <c r="F802" s="471"/>
      <c r="G802" s="471"/>
      <c r="H802" s="471"/>
      <c r="I802" s="471"/>
      <c r="J802" s="471"/>
      <c r="K802" s="471"/>
      <c r="L802" s="471"/>
      <c r="M802" s="471"/>
      <c r="N802" s="471"/>
      <c r="O802" s="471"/>
      <c r="P802" s="471"/>
      <c r="Q802" s="471"/>
    </row>
    <row r="803" ht="25.15" customHeight="true" x14ac:dyDescent="0.2">
      <c r="C803" s="471"/>
      <c r="D803" s="471"/>
      <c r="E803" s="471"/>
      <c r="F803" s="471"/>
      <c r="G803" s="471"/>
      <c r="H803" s="471"/>
      <c r="I803" s="471"/>
      <c r="J803" s="471"/>
      <c r="K803" s="471"/>
      <c r="L803" s="471"/>
      <c r="M803" s="471"/>
      <c r="N803" s="471"/>
      <c r="O803" s="471"/>
      <c r="P803" s="471"/>
      <c r="Q803" s="471"/>
    </row>
    <row r="804" ht="25.15" customHeight="true" x14ac:dyDescent="0.2">
      <c r="C804" s="471"/>
      <c r="D804" s="471"/>
      <c r="E804" s="471"/>
      <c r="F804" s="471"/>
      <c r="G804" s="471"/>
      <c r="H804" s="471"/>
      <c r="I804" s="471"/>
      <c r="J804" s="471"/>
      <c r="K804" s="471"/>
      <c r="L804" s="471"/>
      <c r="M804" s="471"/>
      <c r="N804" s="471"/>
      <c r="O804" s="471"/>
      <c r="P804" s="471"/>
      <c r="Q804" s="471"/>
    </row>
    <row r="805" ht="25.15" customHeight="true" x14ac:dyDescent="0.2">
      <c r="C805" s="471"/>
      <c r="D805" s="471"/>
      <c r="E805" s="471"/>
      <c r="F805" s="471"/>
      <c r="G805" s="471"/>
      <c r="H805" s="471"/>
      <c r="I805" s="471"/>
      <c r="J805" s="471"/>
      <c r="K805" s="471"/>
      <c r="L805" s="471"/>
      <c r="M805" s="471"/>
      <c r="N805" s="471"/>
      <c r="O805" s="471"/>
      <c r="P805" s="471"/>
      <c r="Q805" s="471"/>
    </row>
    <row r="806" ht="25.15" customHeight="true" x14ac:dyDescent="0.2">
      <c r="C806" s="471"/>
      <c r="D806" s="471"/>
      <c r="E806" s="471"/>
      <c r="F806" s="471"/>
      <c r="G806" s="471"/>
      <c r="H806" s="471"/>
      <c r="I806" s="471"/>
      <c r="J806" s="471"/>
      <c r="K806" s="471"/>
      <c r="L806" s="471"/>
      <c r="M806" s="471"/>
      <c r="N806" s="471"/>
      <c r="O806" s="471"/>
      <c r="P806" s="471"/>
      <c r="Q806" s="471"/>
    </row>
    <row r="807" ht="25.15" customHeight="true" x14ac:dyDescent="0.2">
      <c r="C807" s="471"/>
      <c r="D807" s="471"/>
      <c r="E807" s="471"/>
      <c r="F807" s="471"/>
      <c r="G807" s="471"/>
      <c r="H807" s="471"/>
      <c r="I807" s="471"/>
      <c r="J807" s="471"/>
      <c r="K807" s="471"/>
      <c r="L807" s="471"/>
      <c r="M807" s="471"/>
      <c r="N807" s="471"/>
      <c r="O807" s="471"/>
      <c r="P807" s="471"/>
      <c r="Q807" s="471"/>
    </row>
    <row r="808" ht="25.15" customHeight="true" x14ac:dyDescent="0.2">
      <c r="C808" s="471"/>
      <c r="D808" s="471"/>
      <c r="E808" s="471"/>
      <c r="F808" s="471"/>
      <c r="G808" s="471"/>
      <c r="H808" s="471"/>
      <c r="I808" s="471"/>
      <c r="J808" s="471"/>
      <c r="K808" s="471"/>
      <c r="L808" s="471"/>
      <c r="M808" s="471"/>
      <c r="N808" s="471"/>
      <c r="O808" s="471"/>
      <c r="P808" s="471"/>
      <c r="Q808" s="471"/>
    </row>
    <row r="809" ht="25.15" customHeight="true" x14ac:dyDescent="0.2">
      <c r="C809" s="471"/>
      <c r="D809" s="471"/>
      <c r="E809" s="471"/>
      <c r="F809" s="471"/>
      <c r="G809" s="471"/>
      <c r="H809" s="471"/>
      <c r="I809" s="471"/>
      <c r="J809" s="471"/>
      <c r="K809" s="471"/>
      <c r="L809" s="471"/>
      <c r="M809" s="471"/>
      <c r="N809" s="471"/>
      <c r="O809" s="471"/>
      <c r="P809" s="471"/>
      <c r="Q809" s="471"/>
    </row>
    <row r="810" ht="25.15" customHeight="true" x14ac:dyDescent="0.2">
      <c r="C810" s="471"/>
      <c r="D810" s="471"/>
      <c r="E810" s="471"/>
      <c r="F810" s="471"/>
      <c r="G810" s="471"/>
      <c r="H810" s="471"/>
      <c r="I810" s="471"/>
      <c r="J810" s="471"/>
      <c r="K810" s="471"/>
      <c r="L810" s="471"/>
      <c r="M810" s="471"/>
      <c r="N810" s="471"/>
      <c r="O810" s="471"/>
      <c r="P810" s="471"/>
      <c r="Q810" s="471"/>
    </row>
    <row r="811" ht="25.15" customHeight="true" x14ac:dyDescent="0.2">
      <c r="C811" s="471"/>
      <c r="D811" s="471"/>
      <c r="E811" s="471"/>
      <c r="F811" s="471"/>
      <c r="G811" s="471"/>
      <c r="H811" s="471"/>
      <c r="I811" s="471"/>
      <c r="J811" s="471"/>
      <c r="K811" s="471"/>
      <c r="L811" s="471"/>
      <c r="M811" s="471"/>
      <c r="N811" s="471"/>
      <c r="O811" s="471"/>
      <c r="P811" s="471"/>
      <c r="Q811" s="471"/>
    </row>
    <row r="812" ht="25.15" customHeight="true" x14ac:dyDescent="0.2">
      <c r="C812" s="471"/>
      <c r="D812" s="471"/>
      <c r="E812" s="471"/>
      <c r="F812" s="471"/>
      <c r="G812" s="471"/>
      <c r="H812" s="471"/>
      <c r="I812" s="471"/>
      <c r="J812" s="471"/>
      <c r="K812" s="471"/>
      <c r="L812" s="471"/>
      <c r="M812" s="471"/>
      <c r="N812" s="471"/>
      <c r="O812" s="471"/>
      <c r="P812" s="471"/>
      <c r="Q812" s="471"/>
    </row>
    <row r="813" ht="25.15" customHeight="true" x14ac:dyDescent="0.2">
      <c r="C813" s="471"/>
      <c r="D813" s="471"/>
      <c r="E813" s="471"/>
      <c r="F813" s="471"/>
      <c r="G813" s="471"/>
      <c r="H813" s="471"/>
      <c r="I813" s="471"/>
      <c r="J813" s="471"/>
      <c r="K813" s="471"/>
      <c r="L813" s="471"/>
      <c r="M813" s="471"/>
      <c r="N813" s="471"/>
      <c r="O813" s="471"/>
      <c r="P813" s="471"/>
      <c r="Q813" s="471"/>
    </row>
    <row r="814" ht="25.15" customHeight="true" x14ac:dyDescent="0.2">
      <c r="C814" s="471"/>
      <c r="D814" s="471"/>
      <c r="E814" s="471"/>
      <c r="F814" s="471"/>
      <c r="G814" s="471"/>
      <c r="H814" s="471"/>
      <c r="I814" s="471"/>
      <c r="J814" s="471"/>
      <c r="K814" s="471"/>
      <c r="L814" s="471"/>
      <c r="M814" s="471"/>
      <c r="N814" s="471"/>
      <c r="O814" s="471"/>
      <c r="P814" s="471"/>
      <c r="Q814" s="471"/>
    </row>
    <row r="815" ht="25.15" customHeight="true" x14ac:dyDescent="0.2">
      <c r="C815" s="471"/>
      <c r="D815" s="471"/>
      <c r="E815" s="471"/>
      <c r="F815" s="471"/>
      <c r="G815" s="471"/>
      <c r="H815" s="471"/>
      <c r="I815" s="471"/>
      <c r="J815" s="471"/>
      <c r="K815" s="471"/>
      <c r="L815" s="471"/>
      <c r="M815" s="471"/>
      <c r="N815" s="471"/>
      <c r="O815" s="471"/>
      <c r="P815" s="471"/>
      <c r="Q815" s="471"/>
    </row>
    <row r="816" ht="25.15" customHeight="true" x14ac:dyDescent="0.2">
      <c r="C816" s="471"/>
      <c r="D816" s="471"/>
      <c r="E816" s="471"/>
      <c r="F816" s="471"/>
      <c r="G816" s="471"/>
      <c r="H816" s="471"/>
      <c r="I816" s="471"/>
      <c r="J816" s="471"/>
      <c r="K816" s="471"/>
      <c r="L816" s="471"/>
      <c r="M816" s="471"/>
      <c r="N816" s="471"/>
      <c r="O816" s="471"/>
      <c r="P816" s="471"/>
      <c r="Q816" s="471"/>
    </row>
    <row r="817" ht="25.15" customHeight="true" x14ac:dyDescent="0.2">
      <c r="C817" s="471"/>
      <c r="D817" s="471"/>
      <c r="E817" s="471"/>
      <c r="F817" s="471"/>
      <c r="G817" s="471"/>
      <c r="H817" s="471"/>
      <c r="I817" s="471"/>
      <c r="J817" s="471"/>
      <c r="K817" s="471"/>
      <c r="L817" s="471"/>
      <c r="M817" s="471"/>
      <c r="N817" s="471"/>
      <c r="O817" s="471"/>
      <c r="P817" s="471"/>
      <c r="Q817" s="471"/>
    </row>
    <row r="818" ht="25.15" customHeight="true" x14ac:dyDescent="0.2">
      <c r="C818" s="471"/>
      <c r="D818" s="471"/>
      <c r="E818" s="471"/>
      <c r="F818" s="471"/>
      <c r="G818" s="471"/>
      <c r="H818" s="471"/>
      <c r="I818" s="471"/>
      <c r="J818" s="471"/>
      <c r="K818" s="471"/>
      <c r="L818" s="471"/>
      <c r="M818" s="471"/>
      <c r="N818" s="471"/>
      <c r="O818" s="471"/>
      <c r="P818" s="471"/>
      <c r="Q818" s="471"/>
    </row>
    <row r="819" ht="25.15" customHeight="true" x14ac:dyDescent="0.2">
      <c r="C819" s="471"/>
      <c r="D819" s="471"/>
      <c r="E819" s="471"/>
      <c r="F819" s="471"/>
      <c r="G819" s="471"/>
      <c r="H819" s="471"/>
      <c r="I819" s="471"/>
      <c r="J819" s="471"/>
      <c r="K819" s="471"/>
      <c r="L819" s="471"/>
      <c r="M819" s="471"/>
      <c r="N819" s="471"/>
      <c r="O819" s="471"/>
      <c r="P819" s="471"/>
      <c r="Q819" s="471"/>
    </row>
    <row r="820" ht="25.15" customHeight="true" x14ac:dyDescent="0.2">
      <c r="C820" s="471"/>
      <c r="D820" s="471"/>
      <c r="E820" s="471"/>
      <c r="F820" s="471"/>
      <c r="G820" s="471"/>
      <c r="H820" s="471"/>
      <c r="I820" s="471"/>
      <c r="J820" s="471"/>
      <c r="K820" s="471"/>
      <c r="L820" s="471"/>
      <c r="M820" s="471"/>
      <c r="N820" s="471"/>
      <c r="O820" s="471"/>
      <c r="P820" s="471"/>
      <c r="Q820" s="471"/>
    </row>
    <row r="821" ht="25.15" customHeight="true" x14ac:dyDescent="0.2">
      <c r="C821" s="471"/>
      <c r="D821" s="471"/>
      <c r="E821" s="471"/>
      <c r="F821" s="471"/>
      <c r="G821" s="471"/>
      <c r="H821" s="471"/>
      <c r="I821" s="471"/>
      <c r="J821" s="471"/>
      <c r="K821" s="471"/>
      <c r="L821" s="471"/>
      <c r="M821" s="471"/>
      <c r="N821" s="471"/>
      <c r="O821" s="471"/>
      <c r="P821" s="471"/>
      <c r="Q821" s="471"/>
    </row>
    <row r="822" ht="25.15" customHeight="true" x14ac:dyDescent="0.2">
      <c r="C822" s="471"/>
      <c r="D822" s="471"/>
      <c r="E822" s="471"/>
      <c r="F822" s="471"/>
      <c r="G822" s="471"/>
      <c r="H822" s="471"/>
      <c r="I822" s="471"/>
      <c r="J822" s="471"/>
      <c r="K822" s="471"/>
      <c r="L822" s="471"/>
      <c r="M822" s="471"/>
      <c r="N822" s="471"/>
      <c r="O822" s="471"/>
      <c r="P822" s="471"/>
      <c r="Q822" s="471"/>
    </row>
    <row r="823" ht="25.15" customHeight="true" x14ac:dyDescent="0.2">
      <c r="C823" s="471"/>
      <c r="D823" s="471"/>
      <c r="E823" s="471"/>
      <c r="F823" s="471"/>
      <c r="G823" s="471"/>
      <c r="H823" s="471"/>
      <c r="I823" s="471"/>
      <c r="J823" s="471"/>
      <c r="K823" s="471"/>
      <c r="L823" s="471"/>
      <c r="M823" s="471"/>
      <c r="N823" s="471"/>
      <c r="O823" s="471"/>
      <c r="P823" s="471"/>
      <c r="Q823" s="471"/>
    </row>
    <row r="824" ht="25.15" customHeight="true" x14ac:dyDescent="0.2">
      <c r="C824" s="471"/>
      <c r="D824" s="471"/>
      <c r="E824" s="471"/>
      <c r="F824" s="471"/>
      <c r="G824" s="471"/>
      <c r="H824" s="471"/>
      <c r="I824" s="471"/>
      <c r="J824" s="471"/>
      <c r="K824" s="471"/>
      <c r="L824" s="471"/>
      <c r="M824" s="471"/>
      <c r="N824" s="471"/>
      <c r="O824" s="471"/>
      <c r="P824" s="471"/>
      <c r="Q824" s="471"/>
    </row>
    <row r="825" ht="25.15" customHeight="true" x14ac:dyDescent="0.2">
      <c r="C825" s="471"/>
      <c r="D825" s="471"/>
      <c r="E825" s="471"/>
      <c r="F825" s="471"/>
      <c r="G825" s="471"/>
      <c r="H825" s="471"/>
      <c r="I825" s="471"/>
      <c r="J825" s="471"/>
      <c r="K825" s="471"/>
      <c r="L825" s="471"/>
      <c r="M825" s="471"/>
      <c r="N825" s="471"/>
      <c r="O825" s="471"/>
      <c r="P825" s="471"/>
      <c r="Q825" s="471"/>
    </row>
    <row r="826" ht="25.15" customHeight="true" x14ac:dyDescent="0.2">
      <c r="C826" s="471"/>
      <c r="D826" s="471"/>
      <c r="E826" s="471"/>
      <c r="F826" s="471"/>
      <c r="G826" s="471"/>
      <c r="H826" s="471"/>
      <c r="I826" s="471"/>
      <c r="J826" s="471"/>
      <c r="K826" s="471"/>
      <c r="L826" s="471"/>
      <c r="M826" s="471"/>
      <c r="N826" s="471"/>
      <c r="O826" s="471"/>
      <c r="P826" s="471"/>
      <c r="Q826" s="471"/>
    </row>
    <row r="827" ht="25.15" customHeight="true" x14ac:dyDescent="0.2">
      <c r="C827" s="471"/>
      <c r="D827" s="471"/>
      <c r="E827" s="471"/>
      <c r="F827" s="471"/>
      <c r="G827" s="471"/>
      <c r="H827" s="471"/>
      <c r="I827" s="471"/>
      <c r="J827" s="471"/>
      <c r="K827" s="471"/>
      <c r="L827" s="471"/>
      <c r="M827" s="471"/>
      <c r="N827" s="471"/>
      <c r="O827" s="471"/>
      <c r="P827" s="471"/>
      <c r="Q827" s="471"/>
    </row>
    <row r="828" ht="25.15" customHeight="true" x14ac:dyDescent="0.2">
      <c r="C828" s="471"/>
      <c r="D828" s="471"/>
      <c r="E828" s="471"/>
      <c r="F828" s="471"/>
      <c r="G828" s="471"/>
      <c r="H828" s="471"/>
      <c r="I828" s="471"/>
      <c r="J828" s="471"/>
      <c r="K828" s="471"/>
      <c r="L828" s="471"/>
      <c r="M828" s="471"/>
      <c r="N828" s="471"/>
      <c r="O828" s="471"/>
      <c r="P828" s="471"/>
      <c r="Q828" s="471"/>
    </row>
    <row r="829" ht="25.15" customHeight="true" x14ac:dyDescent="0.2">
      <c r="C829" s="471"/>
      <c r="D829" s="471"/>
      <c r="E829" s="471"/>
      <c r="F829" s="471"/>
      <c r="G829" s="471"/>
      <c r="H829" s="471"/>
      <c r="I829" s="471"/>
      <c r="J829" s="471"/>
      <c r="K829" s="471"/>
      <c r="L829" s="471"/>
      <c r="M829" s="471"/>
      <c r="N829" s="471"/>
      <c r="O829" s="471"/>
      <c r="P829" s="471"/>
      <c r="Q829" s="471"/>
    </row>
    <row r="830" ht="25.15" customHeight="true" x14ac:dyDescent="0.2">
      <c r="C830" s="471"/>
      <c r="D830" s="471"/>
      <c r="E830" s="471"/>
      <c r="F830" s="471"/>
      <c r="G830" s="471"/>
      <c r="H830" s="471"/>
      <c r="I830" s="471"/>
      <c r="J830" s="471"/>
      <c r="K830" s="471"/>
      <c r="L830" s="471"/>
      <c r="M830" s="471"/>
      <c r="N830" s="471"/>
      <c r="O830" s="471"/>
      <c r="P830" s="471"/>
      <c r="Q830" s="471"/>
    </row>
    <row r="831" ht="25.15" customHeight="true" x14ac:dyDescent="0.2">
      <c r="C831" s="471"/>
      <c r="D831" s="471"/>
      <c r="E831" s="471"/>
      <c r="F831" s="471"/>
      <c r="G831" s="471"/>
      <c r="H831" s="471"/>
      <c r="I831" s="471"/>
      <c r="J831" s="471"/>
      <c r="K831" s="471"/>
      <c r="L831" s="471"/>
      <c r="M831" s="471"/>
      <c r="N831" s="471"/>
      <c r="O831" s="471"/>
      <c r="P831" s="471"/>
      <c r="Q831" s="471"/>
    </row>
    <row r="832" ht="25.15" customHeight="true" x14ac:dyDescent="0.2">
      <c r="C832" s="471"/>
      <c r="D832" s="471"/>
      <c r="E832" s="471"/>
      <c r="F832" s="471"/>
      <c r="G832" s="471"/>
      <c r="H832" s="471"/>
      <c r="I832" s="471"/>
      <c r="J832" s="471"/>
      <c r="K832" s="471"/>
      <c r="L832" s="471"/>
      <c r="M832" s="471"/>
      <c r="N832" s="471"/>
      <c r="O832" s="471"/>
      <c r="P832" s="471"/>
      <c r="Q832" s="471"/>
    </row>
    <row r="833" ht="25.15" customHeight="true" x14ac:dyDescent="0.2">
      <c r="C833" s="471"/>
      <c r="D833" s="471"/>
      <c r="E833" s="471"/>
      <c r="F833" s="471"/>
      <c r="G833" s="471"/>
      <c r="H833" s="471"/>
      <c r="I833" s="471"/>
      <c r="J833" s="471"/>
      <c r="K833" s="471"/>
      <c r="L833" s="471"/>
      <c r="M833" s="471"/>
      <c r="N833" s="471"/>
      <c r="O833" s="471"/>
      <c r="P833" s="471"/>
      <c r="Q833" s="471"/>
    </row>
    <row r="834" ht="25.15" customHeight="true" x14ac:dyDescent="0.2">
      <c r="C834" s="471"/>
      <c r="D834" s="471"/>
      <c r="E834" s="471"/>
      <c r="F834" s="471"/>
      <c r="G834" s="471"/>
      <c r="H834" s="471"/>
      <c r="I834" s="471"/>
      <c r="J834" s="471"/>
      <c r="K834" s="471"/>
      <c r="L834" s="471"/>
      <c r="M834" s="471"/>
      <c r="N834" s="471"/>
      <c r="O834" s="471"/>
      <c r="P834" s="471"/>
      <c r="Q834" s="471"/>
    </row>
    <row r="835" ht="25.15" customHeight="true" x14ac:dyDescent="0.2">
      <c r="C835" s="471"/>
      <c r="D835" s="471"/>
      <c r="E835" s="471"/>
      <c r="F835" s="471"/>
      <c r="G835" s="471"/>
      <c r="H835" s="471"/>
      <c r="I835" s="471"/>
      <c r="J835" s="471"/>
      <c r="K835" s="471"/>
      <c r="L835" s="471"/>
      <c r="M835" s="471"/>
      <c r="N835" s="471"/>
      <c r="O835" s="471"/>
      <c r="P835" s="471"/>
      <c r="Q835" s="471"/>
    </row>
    <row r="836" ht="25.15" customHeight="true" x14ac:dyDescent="0.2">
      <c r="C836" s="471"/>
      <c r="D836" s="471"/>
      <c r="E836" s="471"/>
      <c r="F836" s="471"/>
      <c r="G836" s="471"/>
      <c r="H836" s="471"/>
      <c r="I836" s="471"/>
      <c r="J836" s="471"/>
      <c r="K836" s="471"/>
      <c r="L836" s="471"/>
      <c r="M836" s="471"/>
      <c r="N836" s="471"/>
      <c r="O836" s="471"/>
      <c r="P836" s="471"/>
      <c r="Q836" s="471"/>
    </row>
    <row r="837" ht="25.15" customHeight="true" x14ac:dyDescent="0.2">
      <c r="C837" s="471"/>
      <c r="D837" s="471"/>
      <c r="E837" s="471"/>
      <c r="F837" s="471"/>
      <c r="G837" s="471"/>
      <c r="H837" s="471"/>
      <c r="I837" s="471"/>
      <c r="J837" s="471"/>
      <c r="K837" s="471"/>
      <c r="L837" s="471"/>
      <c r="M837" s="471"/>
      <c r="N837" s="471"/>
      <c r="O837" s="471"/>
      <c r="P837" s="471"/>
      <c r="Q837" s="471"/>
    </row>
    <row r="838" ht="25.15" customHeight="true" x14ac:dyDescent="0.2">
      <c r="C838" s="471"/>
      <c r="D838" s="471"/>
      <c r="E838" s="471"/>
      <c r="F838" s="471"/>
      <c r="G838" s="471"/>
      <c r="H838" s="471"/>
      <c r="I838" s="471"/>
      <c r="J838" s="471"/>
      <c r="K838" s="471"/>
      <c r="L838" s="471"/>
      <c r="M838" s="471"/>
      <c r="N838" s="471"/>
      <c r="O838" s="471"/>
      <c r="P838" s="471"/>
      <c r="Q838" s="471"/>
    </row>
    <row r="839" ht="25.15" customHeight="true" x14ac:dyDescent="0.2">
      <c r="C839" s="471"/>
      <c r="D839" s="471"/>
      <c r="E839" s="471"/>
      <c r="F839" s="471"/>
      <c r="G839" s="471"/>
      <c r="H839" s="471"/>
      <c r="I839" s="471"/>
      <c r="J839" s="471"/>
      <c r="K839" s="471"/>
      <c r="L839" s="471"/>
      <c r="M839" s="471"/>
      <c r="N839" s="471"/>
      <c r="O839" s="471"/>
      <c r="P839" s="471"/>
      <c r="Q839" s="471"/>
    </row>
    <row r="840" ht="25.15" customHeight="true" x14ac:dyDescent="0.2">
      <c r="C840" s="471"/>
      <c r="D840" s="471"/>
      <c r="E840" s="471"/>
      <c r="F840" s="471"/>
      <c r="G840" s="471"/>
      <c r="H840" s="471"/>
      <c r="I840" s="471"/>
      <c r="J840" s="471"/>
      <c r="K840" s="471"/>
      <c r="L840" s="471"/>
      <c r="M840" s="471"/>
      <c r="N840" s="471"/>
      <c r="O840" s="471"/>
      <c r="P840" s="471"/>
      <c r="Q840" s="471"/>
    </row>
    <row r="841" ht="25.15" customHeight="true" x14ac:dyDescent="0.2">
      <c r="C841" s="471"/>
      <c r="D841" s="471"/>
      <c r="E841" s="471"/>
      <c r="F841" s="471"/>
      <c r="G841" s="471"/>
      <c r="H841" s="471"/>
      <c r="I841" s="471"/>
      <c r="J841" s="471"/>
      <c r="K841" s="471"/>
      <c r="L841" s="471"/>
      <c r="M841" s="471"/>
      <c r="N841" s="471"/>
      <c r="O841" s="471"/>
      <c r="P841" s="471"/>
      <c r="Q841" s="471"/>
    </row>
    <row r="842" ht="25.15" customHeight="true" x14ac:dyDescent="0.2">
      <c r="C842" s="471"/>
      <c r="D842" s="471"/>
      <c r="E842" s="471"/>
      <c r="F842" s="471"/>
      <c r="G842" s="471"/>
      <c r="H842" s="471"/>
      <c r="I842" s="471"/>
      <c r="J842" s="471"/>
      <c r="K842" s="471"/>
      <c r="L842" s="471"/>
      <c r="M842" s="471"/>
      <c r="N842" s="471"/>
      <c r="O842" s="471"/>
      <c r="P842" s="471"/>
      <c r="Q842" s="471"/>
    </row>
    <row r="843" ht="25.15" customHeight="true" x14ac:dyDescent="0.2">
      <c r="C843" s="471"/>
      <c r="D843" s="471"/>
      <c r="E843" s="471"/>
      <c r="F843" s="471"/>
      <c r="G843" s="471"/>
      <c r="H843" s="471"/>
      <c r="I843" s="471"/>
      <c r="J843" s="471"/>
      <c r="K843" s="471"/>
      <c r="L843" s="471"/>
      <c r="M843" s="471"/>
      <c r="N843" s="471"/>
      <c r="O843" s="471"/>
      <c r="P843" s="471"/>
      <c r="Q843" s="471"/>
    </row>
    <row r="844" ht="25.15" customHeight="true" x14ac:dyDescent="0.2">
      <c r="C844" s="471"/>
      <c r="D844" s="471"/>
      <c r="E844" s="471"/>
      <c r="F844" s="471"/>
      <c r="G844" s="471"/>
      <c r="H844" s="471"/>
      <c r="I844" s="471"/>
      <c r="J844" s="471"/>
      <c r="K844" s="471"/>
      <c r="L844" s="471"/>
      <c r="M844" s="471"/>
      <c r="N844" s="471"/>
      <c r="O844" s="471"/>
      <c r="P844" s="471"/>
      <c r="Q844" s="471"/>
    </row>
    <row r="845" ht="25.15" customHeight="true" x14ac:dyDescent="0.2">
      <c r="C845" s="471"/>
      <c r="D845" s="471"/>
      <c r="E845" s="471"/>
      <c r="F845" s="471"/>
      <c r="G845" s="471"/>
      <c r="H845" s="471"/>
      <c r="I845" s="471"/>
      <c r="J845" s="471"/>
      <c r="K845" s="471"/>
      <c r="L845" s="471"/>
      <c r="M845" s="471"/>
      <c r="N845" s="471"/>
      <c r="O845" s="471"/>
      <c r="P845" s="471"/>
      <c r="Q845" s="471"/>
    </row>
    <row r="846" ht="25.15" customHeight="true" x14ac:dyDescent="0.2">
      <c r="C846" s="471"/>
      <c r="D846" s="471"/>
      <c r="E846" s="471"/>
      <c r="F846" s="471"/>
      <c r="G846" s="471"/>
      <c r="H846" s="471"/>
      <c r="I846" s="471"/>
      <c r="J846" s="471"/>
      <c r="K846" s="471"/>
      <c r="L846" s="471"/>
      <c r="M846" s="471"/>
      <c r="N846" s="471"/>
      <c r="O846" s="471"/>
      <c r="P846" s="471"/>
      <c r="Q846" s="471"/>
    </row>
    <row r="847" ht="25.15" customHeight="true" x14ac:dyDescent="0.2">
      <c r="C847" s="471"/>
      <c r="D847" s="471"/>
      <c r="E847" s="471"/>
      <c r="F847" s="471"/>
      <c r="G847" s="471"/>
      <c r="H847" s="471"/>
      <c r="I847" s="471"/>
      <c r="J847" s="471"/>
      <c r="K847" s="471"/>
      <c r="L847" s="471"/>
      <c r="M847" s="471"/>
      <c r="N847" s="471"/>
      <c r="O847" s="471"/>
      <c r="P847" s="471"/>
      <c r="Q847" s="471"/>
    </row>
    <row r="848" ht="25.15" customHeight="true" x14ac:dyDescent="0.2">
      <c r="C848" s="471"/>
      <c r="D848" s="471"/>
      <c r="E848" s="471"/>
      <c r="F848" s="471"/>
      <c r="G848" s="471"/>
      <c r="H848" s="471"/>
      <c r="I848" s="471"/>
      <c r="J848" s="471"/>
      <c r="K848" s="471"/>
      <c r="L848" s="471"/>
      <c r="M848" s="471"/>
      <c r="N848" s="471"/>
      <c r="O848" s="471"/>
      <c r="P848" s="471"/>
      <c r="Q848" s="471"/>
    </row>
    <row r="849" ht="25.15" customHeight="true" x14ac:dyDescent="0.2">
      <c r="C849" s="471"/>
      <c r="D849" s="471"/>
      <c r="E849" s="471"/>
      <c r="F849" s="471"/>
      <c r="G849" s="471"/>
      <c r="H849" s="471"/>
      <c r="I849" s="471"/>
      <c r="J849" s="471"/>
      <c r="K849" s="471"/>
      <c r="L849" s="471"/>
      <c r="M849" s="471"/>
      <c r="N849" s="471"/>
      <c r="O849" s="471"/>
      <c r="P849" s="471"/>
      <c r="Q849" s="471"/>
    </row>
    <row r="850" ht="25.15" customHeight="true" x14ac:dyDescent="0.2">
      <c r="C850" s="471"/>
      <c r="D850" s="471"/>
      <c r="E850" s="471"/>
      <c r="F850" s="471"/>
      <c r="G850" s="471"/>
      <c r="H850" s="471"/>
      <c r="I850" s="471"/>
      <c r="J850" s="471"/>
      <c r="K850" s="471"/>
      <c r="L850" s="471"/>
      <c r="M850" s="471"/>
      <c r="N850" s="471"/>
      <c r="O850" s="471"/>
      <c r="P850" s="471"/>
      <c r="Q850" s="471"/>
    </row>
    <row r="851" ht="25.15" customHeight="true" x14ac:dyDescent="0.2">
      <c r="C851" s="471"/>
      <c r="D851" s="471"/>
      <c r="E851" s="471"/>
      <c r="F851" s="471"/>
      <c r="G851" s="471"/>
      <c r="H851" s="471"/>
      <c r="I851" s="471"/>
      <c r="J851" s="471"/>
      <c r="K851" s="471"/>
      <c r="L851" s="471"/>
      <c r="M851" s="471"/>
      <c r="N851" s="471"/>
      <c r="O851" s="471"/>
      <c r="P851" s="471"/>
      <c r="Q851" s="471"/>
    </row>
    <row r="852" ht="25.15" customHeight="true" x14ac:dyDescent="0.2">
      <c r="C852" s="471"/>
      <c r="D852" s="471"/>
      <c r="E852" s="471"/>
      <c r="F852" s="471"/>
      <c r="G852" s="471"/>
      <c r="H852" s="471"/>
      <c r="I852" s="471"/>
      <c r="J852" s="471"/>
      <c r="K852" s="471"/>
      <c r="L852" s="471"/>
      <c r="M852" s="471"/>
      <c r="N852" s="471"/>
      <c r="O852" s="471"/>
      <c r="P852" s="471"/>
      <c r="Q852" s="471"/>
    </row>
    <row r="853" ht="25.15" customHeight="true" x14ac:dyDescent="0.2">
      <c r="C853" s="471"/>
      <c r="D853" s="471"/>
      <c r="E853" s="471"/>
      <c r="F853" s="471"/>
      <c r="G853" s="471"/>
      <c r="H853" s="471"/>
      <c r="I853" s="471"/>
      <c r="J853" s="471"/>
      <c r="K853" s="471"/>
      <c r="L853" s="471"/>
      <c r="M853" s="471"/>
      <c r="N853" s="471"/>
      <c r="O853" s="471"/>
      <c r="P853" s="471"/>
      <c r="Q853" s="471"/>
    </row>
    <row r="854" ht="25.15" customHeight="true" x14ac:dyDescent="0.2">
      <c r="C854" s="471"/>
      <c r="D854" s="471"/>
      <c r="E854" s="471"/>
      <c r="F854" s="471"/>
      <c r="G854" s="471"/>
      <c r="H854" s="471"/>
      <c r="I854" s="471"/>
      <c r="J854" s="471"/>
      <c r="K854" s="471"/>
      <c r="L854" s="471"/>
      <c r="M854" s="471"/>
      <c r="N854" s="471"/>
      <c r="O854" s="471"/>
      <c r="P854" s="471"/>
      <c r="Q854" s="471"/>
    </row>
    <row r="855" ht="25.15" customHeight="true" x14ac:dyDescent="0.2">
      <c r="C855" s="471"/>
      <c r="D855" s="471"/>
      <c r="E855" s="471"/>
      <c r="F855" s="471"/>
      <c r="G855" s="471"/>
      <c r="H855" s="471"/>
      <c r="I855" s="471"/>
      <c r="J855" s="471"/>
      <c r="K855" s="471"/>
      <c r="L855" s="471"/>
      <c r="M855" s="471"/>
      <c r="N855" s="471"/>
      <c r="O855" s="471"/>
      <c r="P855" s="471"/>
      <c r="Q855" s="471"/>
    </row>
    <row r="856" ht="25.15" customHeight="true" x14ac:dyDescent="0.2">
      <c r="C856" s="471"/>
      <c r="D856" s="471"/>
      <c r="E856" s="471"/>
      <c r="F856" s="471"/>
      <c r="G856" s="471"/>
      <c r="H856" s="471"/>
      <c r="I856" s="471"/>
      <c r="J856" s="471"/>
      <c r="K856" s="471"/>
      <c r="L856" s="471"/>
      <c r="M856" s="471"/>
      <c r="N856" s="471"/>
      <c r="O856" s="471"/>
      <c r="P856" s="471"/>
      <c r="Q856" s="471"/>
    </row>
    <row r="857" ht="25.15" customHeight="true" x14ac:dyDescent="0.2">
      <c r="C857" s="471"/>
      <c r="D857" s="471"/>
      <c r="E857" s="471"/>
      <c r="F857" s="471"/>
      <c r="G857" s="471"/>
      <c r="H857" s="471"/>
      <c r="I857" s="471"/>
      <c r="J857" s="471"/>
      <c r="K857" s="471"/>
      <c r="L857" s="471"/>
      <c r="M857" s="471"/>
      <c r="N857" s="471"/>
      <c r="O857" s="471"/>
      <c r="P857" s="471"/>
      <c r="Q857" s="471"/>
    </row>
    <row r="858" ht="25.15" customHeight="true" x14ac:dyDescent="0.2">
      <c r="C858" s="471"/>
      <c r="D858" s="471"/>
      <c r="E858" s="471"/>
      <c r="F858" s="471"/>
      <c r="G858" s="471"/>
      <c r="H858" s="471"/>
      <c r="I858" s="471"/>
      <c r="J858" s="471"/>
      <c r="K858" s="471"/>
      <c r="L858" s="471"/>
      <c r="M858" s="471"/>
      <c r="N858" s="471"/>
      <c r="O858" s="471"/>
      <c r="P858" s="471"/>
      <c r="Q858" s="471"/>
    </row>
    <row r="859" ht="25.15" customHeight="true" x14ac:dyDescent="0.2">
      <c r="C859" s="471"/>
      <c r="D859" s="471"/>
      <c r="E859" s="471"/>
      <c r="F859" s="471"/>
      <c r="G859" s="471"/>
      <c r="H859" s="471"/>
      <c r="I859" s="471"/>
      <c r="J859" s="471"/>
      <c r="K859" s="471"/>
      <c r="L859" s="471"/>
      <c r="M859" s="471"/>
      <c r="N859" s="471"/>
      <c r="O859" s="471"/>
      <c r="P859" s="471"/>
      <c r="Q859" s="471"/>
    </row>
    <row r="860" ht="25.15" customHeight="true" x14ac:dyDescent="0.2">
      <c r="C860" s="471"/>
      <c r="D860" s="471"/>
      <c r="E860" s="471"/>
      <c r="F860" s="471"/>
      <c r="G860" s="471"/>
      <c r="H860" s="471"/>
      <c r="I860" s="471"/>
      <c r="J860" s="471"/>
      <c r="K860" s="471"/>
      <c r="L860" s="471"/>
      <c r="M860" s="471"/>
      <c r="N860" s="471"/>
      <c r="O860" s="471"/>
      <c r="P860" s="471"/>
      <c r="Q860" s="471"/>
    </row>
    <row r="861" ht="25.15" customHeight="true" x14ac:dyDescent="0.2">
      <c r="C861" s="471"/>
      <c r="D861" s="471"/>
      <c r="E861" s="471"/>
      <c r="F861" s="471"/>
      <c r="G861" s="471"/>
      <c r="H861" s="471"/>
      <c r="I861" s="471"/>
      <c r="J861" s="471"/>
      <c r="K861" s="471"/>
      <c r="L861" s="471"/>
      <c r="M861" s="471"/>
      <c r="N861" s="471"/>
      <c r="O861" s="471"/>
      <c r="P861" s="471"/>
      <c r="Q861" s="471"/>
    </row>
    <row r="862" ht="25.15" customHeight="true" x14ac:dyDescent="0.2">
      <c r="C862" s="471"/>
      <c r="D862" s="471"/>
      <c r="E862" s="471"/>
      <c r="F862" s="471"/>
      <c r="G862" s="471"/>
      <c r="H862" s="471"/>
      <c r="I862" s="471"/>
      <c r="J862" s="471"/>
      <c r="K862" s="471"/>
      <c r="L862" s="471"/>
      <c r="M862" s="471"/>
      <c r="N862" s="471"/>
      <c r="O862" s="471"/>
      <c r="P862" s="471"/>
      <c r="Q862" s="471"/>
    </row>
    <row r="863" ht="25.15" customHeight="true" x14ac:dyDescent="0.2">
      <c r="C863" s="471"/>
      <c r="D863" s="471"/>
      <c r="E863" s="471"/>
      <c r="F863" s="471"/>
      <c r="G863" s="471"/>
      <c r="H863" s="471"/>
      <c r="I863" s="471"/>
      <c r="J863" s="471"/>
      <c r="K863" s="471"/>
      <c r="L863" s="471"/>
      <c r="M863" s="471"/>
      <c r="N863" s="471"/>
      <c r="O863" s="471"/>
      <c r="P863" s="471"/>
      <c r="Q863" s="471"/>
    </row>
    <row r="864" ht="25.15" customHeight="true" x14ac:dyDescent="0.2">
      <c r="C864" s="471"/>
      <c r="D864" s="471"/>
      <c r="E864" s="471"/>
      <c r="F864" s="471"/>
      <c r="G864" s="471"/>
      <c r="H864" s="471"/>
      <c r="I864" s="471"/>
      <c r="J864" s="471"/>
      <c r="K864" s="471"/>
      <c r="L864" s="471"/>
      <c r="M864" s="471"/>
      <c r="N864" s="471"/>
      <c r="O864" s="471"/>
      <c r="P864" s="471"/>
      <c r="Q864" s="471"/>
    </row>
    <row r="865" ht="25.15" customHeight="true" x14ac:dyDescent="0.2">
      <c r="C865" s="471"/>
      <c r="D865" s="471"/>
      <c r="E865" s="471"/>
      <c r="F865" s="471"/>
      <c r="G865" s="471"/>
      <c r="H865" s="471"/>
      <c r="I865" s="471"/>
      <c r="J865" s="471"/>
      <c r="K865" s="471"/>
      <c r="L865" s="471"/>
      <c r="M865" s="471"/>
      <c r="N865" s="471"/>
      <c r="O865" s="471"/>
      <c r="P865" s="471"/>
      <c r="Q865" s="471"/>
    </row>
    <row r="866" ht="25.15" customHeight="true" x14ac:dyDescent="0.2">
      <c r="C866" s="471"/>
      <c r="D866" s="471"/>
      <c r="E866" s="471"/>
      <c r="F866" s="471"/>
      <c r="G866" s="471"/>
      <c r="H866" s="471"/>
      <c r="I866" s="471"/>
      <c r="J866" s="471"/>
      <c r="K866" s="471"/>
      <c r="L866" s="471"/>
      <c r="M866" s="471"/>
      <c r="N866" s="471"/>
      <c r="O866" s="471"/>
      <c r="P866" s="471"/>
      <c r="Q866" s="471"/>
    </row>
    <row r="867" ht="25.15" customHeight="true" x14ac:dyDescent="0.2">
      <c r="C867" s="471"/>
      <c r="D867" s="471"/>
      <c r="E867" s="471"/>
      <c r="F867" s="471"/>
      <c r="G867" s="471"/>
      <c r="H867" s="471"/>
      <c r="I867" s="471"/>
      <c r="J867" s="471"/>
      <c r="K867" s="471"/>
      <c r="L867" s="471"/>
      <c r="M867" s="471"/>
      <c r="N867" s="471"/>
      <c r="O867" s="471"/>
      <c r="P867" s="471"/>
      <c r="Q867" s="471"/>
    </row>
    <row r="868" ht="25.15" customHeight="true" x14ac:dyDescent="0.2">
      <c r="C868" s="471"/>
      <c r="D868" s="471"/>
      <c r="E868" s="471"/>
      <c r="F868" s="471"/>
      <c r="G868" s="471"/>
      <c r="H868" s="471"/>
      <c r="I868" s="471"/>
      <c r="J868" s="471"/>
      <c r="K868" s="471"/>
      <c r="L868" s="471"/>
      <c r="M868" s="471"/>
      <c r="N868" s="471"/>
      <c r="O868" s="471"/>
      <c r="P868" s="471"/>
      <c r="Q868" s="471"/>
    </row>
    <row r="869" ht="25.15" customHeight="true" x14ac:dyDescent="0.2">
      <c r="C869" s="471"/>
      <c r="D869" s="471"/>
      <c r="E869" s="471"/>
      <c r="F869" s="471"/>
      <c r="G869" s="471"/>
      <c r="H869" s="471"/>
      <c r="I869" s="471"/>
      <c r="J869" s="471"/>
      <c r="K869" s="471"/>
      <c r="L869" s="471"/>
      <c r="M869" s="471"/>
      <c r="N869" s="471"/>
      <c r="O869" s="471"/>
      <c r="P869" s="471"/>
      <c r="Q869" s="471"/>
    </row>
    <row r="870" ht="25.15" customHeight="true" x14ac:dyDescent="0.2">
      <c r="C870" s="471"/>
      <c r="D870" s="471"/>
      <c r="E870" s="471"/>
      <c r="F870" s="471"/>
      <c r="G870" s="471"/>
      <c r="H870" s="471"/>
      <c r="I870" s="471"/>
      <c r="J870" s="471"/>
      <c r="K870" s="471"/>
      <c r="L870" s="471"/>
      <c r="M870" s="471"/>
      <c r="N870" s="471"/>
      <c r="O870" s="471"/>
      <c r="P870" s="471"/>
      <c r="Q870" s="471"/>
    </row>
    <row r="871" ht="25.15" customHeight="true" x14ac:dyDescent="0.2">
      <c r="C871" s="471"/>
      <c r="D871" s="471"/>
      <c r="E871" s="471"/>
      <c r="F871" s="471"/>
      <c r="G871" s="471"/>
      <c r="H871" s="471"/>
      <c r="I871" s="471"/>
      <c r="J871" s="471"/>
      <c r="K871" s="471"/>
      <c r="L871" s="471"/>
      <c r="M871" s="471"/>
      <c r="N871" s="471"/>
      <c r="O871" s="471"/>
      <c r="P871" s="471"/>
      <c r="Q871" s="471"/>
    </row>
    <row r="872" ht="25.15" customHeight="true" x14ac:dyDescent="0.2">
      <c r="C872" s="471"/>
      <c r="D872" s="471"/>
      <c r="E872" s="471"/>
      <c r="F872" s="471"/>
      <c r="G872" s="471"/>
      <c r="H872" s="471"/>
      <c r="I872" s="471"/>
      <c r="J872" s="471"/>
      <c r="K872" s="471"/>
      <c r="L872" s="471"/>
      <c r="M872" s="471"/>
      <c r="N872" s="471"/>
      <c r="O872" s="471"/>
      <c r="P872" s="471"/>
      <c r="Q872" s="471"/>
    </row>
    <row r="873" ht="25.15" customHeight="true" x14ac:dyDescent="0.2">
      <c r="C873" s="471"/>
      <c r="D873" s="471"/>
      <c r="E873" s="471"/>
      <c r="F873" s="471"/>
      <c r="G873" s="471"/>
      <c r="H873" s="471"/>
      <c r="I873" s="471"/>
      <c r="J873" s="471"/>
      <c r="K873" s="471"/>
      <c r="L873" s="471"/>
      <c r="M873" s="471"/>
      <c r="N873" s="471"/>
      <c r="O873" s="471"/>
      <c r="P873" s="471"/>
      <c r="Q873" s="471"/>
    </row>
    <row r="874" ht="25.15" customHeight="true" x14ac:dyDescent="0.2">
      <c r="C874" s="471"/>
      <c r="D874" s="471"/>
      <c r="E874" s="471"/>
      <c r="F874" s="471"/>
      <c r="G874" s="471"/>
      <c r="H874" s="471"/>
      <c r="I874" s="471"/>
      <c r="J874" s="471"/>
      <c r="K874" s="471"/>
      <c r="L874" s="471"/>
      <c r="M874" s="471"/>
      <c r="N874" s="471"/>
      <c r="O874" s="471"/>
      <c r="P874" s="471"/>
      <c r="Q874" s="471"/>
    </row>
    <row r="875" ht="25.15" customHeight="true" x14ac:dyDescent="0.2">
      <c r="C875" s="471"/>
      <c r="D875" s="471"/>
      <c r="E875" s="471"/>
      <c r="F875" s="471"/>
      <c r="G875" s="471"/>
      <c r="H875" s="471"/>
      <c r="I875" s="471"/>
      <c r="J875" s="471"/>
      <c r="K875" s="471"/>
      <c r="L875" s="471"/>
      <c r="M875" s="471"/>
      <c r="N875" s="471"/>
      <c r="O875" s="471"/>
      <c r="P875" s="471"/>
      <c r="Q875" s="471"/>
    </row>
    <row r="876" ht="25.15" customHeight="true" x14ac:dyDescent="0.2">
      <c r="C876" s="471"/>
      <c r="D876" s="471"/>
      <c r="E876" s="471"/>
      <c r="F876" s="471"/>
      <c r="G876" s="471"/>
      <c r="H876" s="471"/>
      <c r="I876" s="471"/>
      <c r="J876" s="471"/>
      <c r="K876" s="471"/>
      <c r="L876" s="471"/>
      <c r="M876" s="471"/>
      <c r="N876" s="471"/>
      <c r="O876" s="471"/>
      <c r="P876" s="471"/>
      <c r="Q876" s="471"/>
    </row>
    <row r="877" ht="25.15" customHeight="true" x14ac:dyDescent="0.2">
      <c r="C877" s="471"/>
      <c r="D877" s="471"/>
      <c r="E877" s="471"/>
      <c r="F877" s="471"/>
      <c r="G877" s="471"/>
      <c r="H877" s="471"/>
      <c r="I877" s="471"/>
      <c r="J877" s="471"/>
      <c r="K877" s="471"/>
      <c r="L877" s="471"/>
      <c r="M877" s="471"/>
      <c r="N877" s="471"/>
      <c r="O877" s="471"/>
      <c r="P877" s="471"/>
      <c r="Q877" s="471"/>
    </row>
    <row r="878" ht="25.15" customHeight="true" x14ac:dyDescent="0.2">
      <c r="C878" s="471"/>
      <c r="D878" s="471"/>
      <c r="E878" s="471"/>
      <c r="F878" s="471"/>
      <c r="G878" s="471"/>
      <c r="H878" s="471"/>
      <c r="I878" s="471"/>
      <c r="J878" s="471"/>
      <c r="K878" s="471"/>
      <c r="L878" s="471"/>
      <c r="M878" s="471"/>
      <c r="N878" s="471"/>
      <c r="O878" s="471"/>
      <c r="P878" s="471"/>
      <c r="Q878" s="471"/>
    </row>
    <row r="879" ht="25.15" customHeight="true" x14ac:dyDescent="0.2">
      <c r="C879" s="471"/>
      <c r="D879" s="471"/>
      <c r="E879" s="471"/>
      <c r="F879" s="471"/>
      <c r="G879" s="471"/>
      <c r="H879" s="471"/>
      <c r="I879" s="471"/>
      <c r="J879" s="471"/>
      <c r="K879" s="471"/>
      <c r="L879" s="471"/>
      <c r="M879" s="471"/>
      <c r="N879" s="471"/>
      <c r="O879" s="471"/>
      <c r="P879" s="471"/>
      <c r="Q879" s="471"/>
    </row>
    <row r="880" ht="25.15" customHeight="true" x14ac:dyDescent="0.2">
      <c r="C880" s="471"/>
      <c r="D880" s="471"/>
      <c r="E880" s="471"/>
      <c r="F880" s="471"/>
      <c r="G880" s="471"/>
      <c r="H880" s="471"/>
      <c r="I880" s="471"/>
      <c r="J880" s="471"/>
      <c r="K880" s="471"/>
      <c r="L880" s="471"/>
      <c r="M880" s="471"/>
      <c r="N880" s="471"/>
      <c r="O880" s="471"/>
      <c r="P880" s="471"/>
      <c r="Q880" s="471"/>
    </row>
    <row r="881" ht="25.15" customHeight="true" x14ac:dyDescent="0.2">
      <c r="C881" s="471"/>
      <c r="D881" s="471"/>
      <c r="E881" s="471"/>
      <c r="F881" s="471"/>
      <c r="G881" s="471"/>
      <c r="H881" s="471"/>
      <c r="I881" s="471"/>
      <c r="J881" s="471"/>
      <c r="K881" s="471"/>
      <c r="L881" s="471"/>
      <c r="M881" s="471"/>
      <c r="N881" s="471"/>
      <c r="O881" s="471"/>
      <c r="P881" s="471"/>
      <c r="Q881" s="471"/>
    </row>
    <row r="882" ht="25.15" customHeight="true" x14ac:dyDescent="0.2">
      <c r="C882" s="471"/>
      <c r="D882" s="471"/>
      <c r="E882" s="471"/>
      <c r="F882" s="471"/>
      <c r="G882" s="471"/>
      <c r="H882" s="471"/>
      <c r="I882" s="471"/>
      <c r="J882" s="471"/>
      <c r="K882" s="471"/>
      <c r="L882" s="471"/>
      <c r="M882" s="471"/>
      <c r="N882" s="471"/>
      <c r="O882" s="471"/>
      <c r="P882" s="471"/>
      <c r="Q882" s="471"/>
    </row>
    <row r="883" ht="25.15" customHeight="true" x14ac:dyDescent="0.2">
      <c r="C883" s="471"/>
      <c r="D883" s="471"/>
      <c r="E883" s="471"/>
      <c r="F883" s="471"/>
      <c r="G883" s="471"/>
      <c r="H883" s="471"/>
      <c r="I883" s="471"/>
      <c r="J883" s="471"/>
      <c r="K883" s="471"/>
      <c r="L883" s="471"/>
      <c r="M883" s="471"/>
      <c r="N883" s="471"/>
      <c r="O883" s="471"/>
      <c r="P883" s="471"/>
      <c r="Q883" s="471"/>
    </row>
    <row r="884" ht="25.15" customHeight="true" x14ac:dyDescent="0.2">
      <c r="C884" s="471"/>
      <c r="D884" s="471"/>
      <c r="E884" s="471"/>
      <c r="F884" s="471"/>
      <c r="G884" s="471"/>
      <c r="H884" s="471"/>
      <c r="I884" s="471"/>
      <c r="J884" s="471"/>
      <c r="K884" s="471"/>
      <c r="L884" s="471"/>
      <c r="M884" s="471"/>
      <c r="N884" s="471"/>
      <c r="O884" s="471"/>
      <c r="P884" s="471"/>
      <c r="Q884" s="471"/>
    </row>
    <row r="885" ht="25.15" customHeight="true" x14ac:dyDescent="0.2">
      <c r="C885" s="471"/>
      <c r="D885" s="471"/>
      <c r="E885" s="471"/>
      <c r="F885" s="471"/>
      <c r="G885" s="471"/>
      <c r="H885" s="471"/>
      <c r="I885" s="471"/>
      <c r="J885" s="471"/>
      <c r="K885" s="471"/>
      <c r="L885" s="471"/>
      <c r="M885" s="471"/>
      <c r="N885" s="471"/>
      <c r="O885" s="471"/>
      <c r="P885" s="471"/>
      <c r="Q885" s="471"/>
    </row>
    <row r="886" ht="25.15" customHeight="true" x14ac:dyDescent="0.2">
      <c r="C886" s="471"/>
      <c r="D886" s="471"/>
      <c r="E886" s="471"/>
      <c r="F886" s="471"/>
      <c r="G886" s="471"/>
      <c r="H886" s="471"/>
      <c r="I886" s="471"/>
      <c r="J886" s="471"/>
      <c r="K886" s="471"/>
      <c r="L886" s="471"/>
      <c r="M886" s="471"/>
      <c r="N886" s="471"/>
      <c r="O886" s="471"/>
      <c r="P886" s="471"/>
      <c r="Q886" s="471"/>
    </row>
    <row r="887" ht="25.15" customHeight="true" x14ac:dyDescent="0.2">
      <c r="C887" s="471"/>
      <c r="D887" s="471"/>
      <c r="E887" s="471"/>
      <c r="F887" s="471"/>
      <c r="G887" s="471"/>
      <c r="H887" s="471"/>
      <c r="I887" s="471"/>
      <c r="J887" s="471"/>
      <c r="K887" s="471"/>
      <c r="L887" s="471"/>
      <c r="M887" s="471"/>
      <c r="N887" s="471"/>
      <c r="O887" s="471"/>
      <c r="P887" s="471"/>
      <c r="Q887" s="471"/>
    </row>
    <row r="888" ht="25.15" customHeight="true" x14ac:dyDescent="0.2">
      <c r="C888" s="471"/>
      <c r="D888" s="471"/>
      <c r="E888" s="471"/>
      <c r="F888" s="471"/>
      <c r="G888" s="471"/>
      <c r="H888" s="471"/>
      <c r="I888" s="471"/>
      <c r="J888" s="471"/>
      <c r="K888" s="471"/>
      <c r="L888" s="471"/>
      <c r="M888" s="471"/>
      <c r="N888" s="471"/>
      <c r="O888" s="471"/>
      <c r="P888" s="471"/>
      <c r="Q888" s="471"/>
    </row>
    <row r="889" ht="25.15" customHeight="true" x14ac:dyDescent="0.2">
      <c r="C889" s="471"/>
      <c r="D889" s="471"/>
      <c r="E889" s="471"/>
      <c r="F889" s="471"/>
      <c r="G889" s="471"/>
      <c r="H889" s="471"/>
      <c r="I889" s="471"/>
      <c r="J889" s="471"/>
      <c r="K889" s="471"/>
      <c r="L889" s="471"/>
      <c r="M889" s="471"/>
      <c r="N889" s="471"/>
      <c r="O889" s="471"/>
      <c r="P889" s="471"/>
      <c r="Q889" s="471"/>
    </row>
    <row r="890" ht="25.15" customHeight="true" x14ac:dyDescent="0.2">
      <c r="C890" s="471"/>
      <c r="D890" s="471"/>
      <c r="E890" s="471"/>
      <c r="F890" s="471"/>
      <c r="G890" s="471"/>
      <c r="H890" s="471"/>
      <c r="I890" s="471"/>
      <c r="J890" s="471"/>
      <c r="K890" s="471"/>
      <c r="L890" s="471"/>
      <c r="M890" s="471"/>
      <c r="N890" s="471"/>
      <c r="O890" s="471"/>
      <c r="P890" s="471"/>
      <c r="Q890" s="471"/>
    </row>
    <row r="891" ht="25.15" customHeight="true" x14ac:dyDescent="0.2">
      <c r="C891" s="471"/>
      <c r="D891" s="471"/>
      <c r="E891" s="471"/>
      <c r="F891" s="471"/>
      <c r="G891" s="471"/>
      <c r="H891" s="471"/>
      <c r="I891" s="471"/>
      <c r="J891" s="471"/>
      <c r="K891" s="471"/>
      <c r="L891" s="471"/>
      <c r="M891" s="471"/>
      <c r="N891" s="471"/>
      <c r="O891" s="471"/>
      <c r="P891" s="471"/>
      <c r="Q891" s="471"/>
    </row>
    <row r="892" ht="25.15" customHeight="true" x14ac:dyDescent="0.2">
      <c r="C892" s="471"/>
      <c r="D892" s="471"/>
      <c r="E892" s="471"/>
      <c r="F892" s="471"/>
      <c r="G892" s="471"/>
      <c r="H892" s="471"/>
      <c r="I892" s="471"/>
      <c r="J892" s="471"/>
      <c r="K892" s="471"/>
      <c r="L892" s="471"/>
      <c r="M892" s="471"/>
      <c r="N892" s="471"/>
      <c r="O892" s="471"/>
      <c r="P892" s="471"/>
      <c r="Q892" s="471"/>
    </row>
    <row r="893" ht="25.15" customHeight="true" x14ac:dyDescent="0.2">
      <c r="C893" s="471"/>
      <c r="D893" s="471"/>
      <c r="E893" s="471"/>
      <c r="F893" s="471"/>
      <c r="G893" s="471"/>
      <c r="H893" s="471"/>
      <c r="I893" s="471"/>
      <c r="J893" s="471"/>
      <c r="K893" s="471"/>
      <c r="L893" s="471"/>
      <c r="M893" s="471"/>
      <c r="N893" s="471"/>
      <c r="O893" s="471"/>
      <c r="P893" s="471"/>
      <c r="Q893" s="471"/>
    </row>
    <row r="894" ht="25.15" customHeight="true" x14ac:dyDescent="0.2">
      <c r="C894" s="471"/>
      <c r="D894" s="471"/>
      <c r="E894" s="471"/>
      <c r="F894" s="471"/>
      <c r="G894" s="471"/>
      <c r="H894" s="471"/>
      <c r="I894" s="471"/>
      <c r="J894" s="471"/>
      <c r="K894" s="471"/>
      <c r="L894" s="471"/>
      <c r="M894" s="471"/>
      <c r="N894" s="471"/>
      <c r="O894" s="471"/>
      <c r="P894" s="471"/>
      <c r="Q894" s="471"/>
    </row>
    <row r="895" ht="25.15" customHeight="true" x14ac:dyDescent="0.2">
      <c r="C895" s="471"/>
      <c r="D895" s="471"/>
      <c r="E895" s="471"/>
      <c r="F895" s="471"/>
      <c r="G895" s="471"/>
      <c r="H895" s="471"/>
      <c r="I895" s="471"/>
      <c r="J895" s="471"/>
      <c r="K895" s="471"/>
      <c r="L895" s="471"/>
      <c r="M895" s="471"/>
      <c r="N895" s="471"/>
      <c r="O895" s="471"/>
      <c r="P895" s="471"/>
      <c r="Q895" s="471"/>
    </row>
    <row r="896" ht="25.15" customHeight="true" x14ac:dyDescent="0.2">
      <c r="C896" s="471"/>
      <c r="D896" s="471"/>
      <c r="E896" s="471"/>
      <c r="F896" s="471"/>
      <c r="G896" s="471"/>
      <c r="H896" s="471"/>
      <c r="I896" s="471"/>
      <c r="J896" s="471"/>
      <c r="K896" s="471"/>
      <c r="L896" s="471"/>
      <c r="M896" s="471"/>
      <c r="N896" s="471"/>
      <c r="O896" s="471"/>
      <c r="P896" s="471"/>
      <c r="Q896" s="471"/>
    </row>
    <row r="897" ht="25.15" customHeight="true" x14ac:dyDescent="0.2">
      <c r="C897" s="471"/>
      <c r="D897" s="471"/>
      <c r="E897" s="471"/>
      <c r="F897" s="471"/>
      <c r="G897" s="471"/>
      <c r="H897" s="471"/>
      <c r="I897" s="471"/>
      <c r="J897" s="471"/>
      <c r="K897" s="471"/>
      <c r="L897" s="471"/>
      <c r="M897" s="471"/>
      <c r="N897" s="471"/>
      <c r="O897" s="471"/>
      <c r="P897" s="471"/>
      <c r="Q897" s="471"/>
    </row>
    <row r="898" ht="25.15" customHeight="true" x14ac:dyDescent="0.2">
      <c r="C898" s="471"/>
      <c r="D898" s="471"/>
      <c r="E898" s="471"/>
      <c r="F898" s="471"/>
      <c r="G898" s="471"/>
      <c r="H898" s="471"/>
      <c r="I898" s="471"/>
      <c r="J898" s="471"/>
      <c r="K898" s="471"/>
      <c r="L898" s="471"/>
      <c r="M898" s="471"/>
      <c r="N898" s="471"/>
      <c r="O898" s="471"/>
      <c r="P898" s="471"/>
      <c r="Q898" s="471"/>
    </row>
    <row r="899" ht="25.15" customHeight="true" x14ac:dyDescent="0.2">
      <c r="C899" s="471"/>
      <c r="D899" s="471"/>
      <c r="E899" s="471"/>
      <c r="F899" s="471"/>
      <c r="G899" s="471"/>
      <c r="H899" s="471"/>
      <c r="I899" s="471"/>
      <c r="J899" s="471"/>
      <c r="K899" s="471"/>
      <c r="L899" s="471"/>
      <c r="M899" s="471"/>
      <c r="N899" s="471"/>
      <c r="O899" s="471"/>
      <c r="P899" s="471"/>
      <c r="Q899" s="471"/>
    </row>
    <row r="900" ht="25.15" customHeight="true" x14ac:dyDescent="0.2">
      <c r="C900" s="471"/>
      <c r="D900" s="471"/>
      <c r="E900" s="471"/>
      <c r="F900" s="471"/>
      <c r="G900" s="471"/>
      <c r="H900" s="471"/>
      <c r="I900" s="471"/>
      <c r="J900" s="471"/>
      <c r="K900" s="471"/>
      <c r="L900" s="471"/>
      <c r="M900" s="471"/>
      <c r="N900" s="471"/>
      <c r="O900" s="471"/>
      <c r="P900" s="471"/>
      <c r="Q900" s="471"/>
    </row>
    <row r="901" ht="25.15" customHeight="true" x14ac:dyDescent="0.2">
      <c r="C901" s="471"/>
      <c r="D901" s="471"/>
      <c r="E901" s="471"/>
      <c r="F901" s="471"/>
      <c r="G901" s="471"/>
      <c r="H901" s="471"/>
      <c r="I901" s="471"/>
      <c r="J901" s="471"/>
      <c r="K901" s="471"/>
      <c r="L901" s="471"/>
      <c r="M901" s="471"/>
      <c r="N901" s="471"/>
      <c r="O901" s="471"/>
      <c r="P901" s="471"/>
      <c r="Q901" s="471"/>
    </row>
    <row r="902" ht="25.15" customHeight="true" x14ac:dyDescent="0.2">
      <c r="C902" s="471"/>
      <c r="D902" s="471"/>
      <c r="E902" s="471"/>
      <c r="F902" s="471"/>
      <c r="G902" s="471"/>
      <c r="H902" s="471"/>
      <c r="I902" s="471"/>
      <c r="J902" s="471"/>
      <c r="K902" s="471"/>
      <c r="L902" s="471"/>
      <c r="M902" s="471"/>
      <c r="N902" s="471"/>
      <c r="O902" s="471"/>
      <c r="P902" s="471"/>
      <c r="Q902" s="471"/>
    </row>
    <row r="903" ht="25.15" customHeight="true" x14ac:dyDescent="0.2">
      <c r="C903" s="471"/>
      <c r="D903" s="471"/>
      <c r="E903" s="471"/>
      <c r="F903" s="471"/>
      <c r="G903" s="471"/>
      <c r="H903" s="471"/>
      <c r="I903" s="471"/>
      <c r="J903" s="471"/>
      <c r="K903" s="471"/>
      <c r="L903" s="471"/>
      <c r="M903" s="471"/>
      <c r="N903" s="471"/>
      <c r="O903" s="471"/>
      <c r="P903" s="471"/>
      <c r="Q903" s="471"/>
    </row>
    <row r="904" ht="25.15" customHeight="true" x14ac:dyDescent="0.2">
      <c r="C904" s="471"/>
      <c r="D904" s="471"/>
      <c r="E904" s="471"/>
      <c r="F904" s="471"/>
      <c r="G904" s="471"/>
      <c r="H904" s="471"/>
      <c r="I904" s="471"/>
      <c r="J904" s="471"/>
      <c r="K904" s="471"/>
      <c r="L904" s="471"/>
      <c r="M904" s="471"/>
      <c r="N904" s="471"/>
      <c r="O904" s="471"/>
      <c r="P904" s="471"/>
      <c r="Q904" s="471"/>
    </row>
    <row r="905" ht="25.15" customHeight="true" x14ac:dyDescent="0.2">
      <c r="C905" s="471"/>
      <c r="D905" s="471"/>
      <c r="E905" s="471"/>
      <c r="F905" s="471"/>
      <c r="G905" s="471"/>
      <c r="H905" s="471"/>
      <c r="I905" s="471"/>
      <c r="J905" s="471"/>
      <c r="K905" s="471"/>
      <c r="L905" s="471"/>
      <c r="M905" s="471"/>
      <c r="N905" s="471"/>
      <c r="O905" s="471"/>
      <c r="P905" s="471"/>
      <c r="Q905" s="471"/>
    </row>
    <row r="906" ht="25.15" customHeight="true" x14ac:dyDescent="0.2">
      <c r="C906" s="471"/>
      <c r="D906" s="471"/>
      <c r="E906" s="471"/>
      <c r="F906" s="471"/>
      <c r="G906" s="471"/>
      <c r="H906" s="471"/>
      <c r="I906" s="471"/>
      <c r="J906" s="471"/>
      <c r="K906" s="471"/>
      <c r="L906" s="471"/>
      <c r="M906" s="471"/>
      <c r="N906" s="471"/>
      <c r="O906" s="471"/>
      <c r="P906" s="471"/>
      <c r="Q906" s="471"/>
    </row>
    <row r="907" ht="25.15" customHeight="true" x14ac:dyDescent="0.2">
      <c r="C907" s="471"/>
      <c r="D907" s="471"/>
      <c r="E907" s="471"/>
      <c r="F907" s="471"/>
      <c r="G907" s="471"/>
      <c r="H907" s="471"/>
      <c r="I907" s="471"/>
      <c r="J907" s="471"/>
      <c r="K907" s="471"/>
      <c r="L907" s="471"/>
      <c r="M907" s="471"/>
      <c r="N907" s="471"/>
      <c r="O907" s="471"/>
      <c r="P907" s="471"/>
      <c r="Q907" s="471"/>
    </row>
    <row r="908" ht="25.15" customHeight="true" x14ac:dyDescent="0.2">
      <c r="C908" s="471"/>
      <c r="D908" s="471"/>
      <c r="E908" s="471"/>
      <c r="F908" s="471"/>
      <c r="G908" s="471"/>
      <c r="H908" s="471"/>
      <c r="I908" s="471"/>
      <c r="J908" s="471"/>
      <c r="K908" s="471"/>
      <c r="L908" s="471"/>
      <c r="M908" s="471"/>
      <c r="N908" s="471"/>
      <c r="O908" s="471"/>
      <c r="P908" s="471"/>
      <c r="Q908" s="471"/>
    </row>
    <row r="909" ht="25.15" customHeight="true" x14ac:dyDescent="0.2">
      <c r="C909" s="471"/>
      <c r="D909" s="471"/>
      <c r="E909" s="471"/>
      <c r="F909" s="471"/>
      <c r="G909" s="471"/>
      <c r="H909" s="471"/>
      <c r="I909" s="471"/>
      <c r="J909" s="471"/>
      <c r="K909" s="471"/>
      <c r="L909" s="471"/>
      <c r="M909" s="471"/>
      <c r="N909" s="471"/>
      <c r="O909" s="471"/>
      <c r="P909" s="471"/>
      <c r="Q909" s="471"/>
    </row>
    <row r="910" ht="25.15" customHeight="true" x14ac:dyDescent="0.2">
      <c r="C910" s="471"/>
      <c r="D910" s="471"/>
      <c r="E910" s="471"/>
      <c r="F910" s="471"/>
      <c r="G910" s="471"/>
      <c r="H910" s="471"/>
      <c r="I910" s="471"/>
      <c r="J910" s="471"/>
      <c r="K910" s="471"/>
      <c r="L910" s="471"/>
      <c r="M910" s="471"/>
      <c r="N910" s="471"/>
      <c r="O910" s="471"/>
      <c r="P910" s="471"/>
      <c r="Q910" s="471"/>
    </row>
    <row r="911" ht="25.15" customHeight="true" x14ac:dyDescent="0.2">
      <c r="C911" s="471"/>
      <c r="D911" s="471"/>
      <c r="E911" s="471"/>
      <c r="F911" s="471"/>
      <c r="G911" s="471"/>
      <c r="H911" s="471"/>
      <c r="I911" s="471"/>
      <c r="J911" s="471"/>
      <c r="K911" s="471"/>
      <c r="L911" s="471"/>
      <c r="M911" s="471"/>
      <c r="N911" s="471"/>
      <c r="O911" s="471"/>
      <c r="P911" s="471"/>
      <c r="Q911" s="471"/>
    </row>
    <row r="912" ht="25.15" customHeight="true" x14ac:dyDescent="0.2">
      <c r="C912" s="471"/>
      <c r="D912" s="471"/>
      <c r="E912" s="471"/>
      <c r="F912" s="471"/>
      <c r="G912" s="471"/>
      <c r="H912" s="471"/>
      <c r="I912" s="471"/>
      <c r="J912" s="471"/>
      <c r="K912" s="471"/>
      <c r="L912" s="471"/>
      <c r="M912" s="471"/>
      <c r="N912" s="471"/>
      <c r="O912" s="471"/>
      <c r="P912" s="471"/>
      <c r="Q912" s="471"/>
    </row>
    <row r="913" ht="25.15" customHeight="true" x14ac:dyDescent="0.2">
      <c r="C913" s="471"/>
      <c r="D913" s="471"/>
      <c r="E913" s="471"/>
      <c r="F913" s="471"/>
      <c r="G913" s="471"/>
      <c r="H913" s="471"/>
      <c r="I913" s="471"/>
      <c r="J913" s="471"/>
      <c r="K913" s="471"/>
      <c r="L913" s="471"/>
      <c r="M913" s="471"/>
      <c r="N913" s="471"/>
      <c r="O913" s="471"/>
      <c r="P913" s="471"/>
      <c r="Q913" s="471"/>
    </row>
    <row r="914" ht="25.15" customHeight="true" x14ac:dyDescent="0.2">
      <c r="C914" s="471"/>
      <c r="D914" s="471"/>
      <c r="E914" s="471"/>
      <c r="F914" s="471"/>
      <c r="G914" s="471"/>
      <c r="H914" s="471"/>
      <c r="I914" s="471"/>
      <c r="J914" s="471"/>
      <c r="K914" s="471"/>
      <c r="L914" s="471"/>
      <c r="M914" s="471"/>
      <c r="N914" s="471"/>
      <c r="O914" s="471"/>
      <c r="P914" s="471"/>
      <c r="Q914" s="471"/>
    </row>
    <row r="915" ht="25.15" customHeight="true" x14ac:dyDescent="0.2">
      <c r="C915" s="471"/>
      <c r="D915" s="471"/>
      <c r="E915" s="471"/>
      <c r="F915" s="471"/>
      <c r="G915" s="471"/>
      <c r="H915" s="471"/>
      <c r="I915" s="471"/>
      <c r="J915" s="471"/>
      <c r="K915" s="471"/>
      <c r="L915" s="471"/>
      <c r="M915" s="471"/>
      <c r="N915" s="471"/>
      <c r="O915" s="471"/>
      <c r="P915" s="471"/>
      <c r="Q915" s="471"/>
    </row>
    <row r="916" ht="25.15" customHeight="true" x14ac:dyDescent="0.2">
      <c r="C916" s="471"/>
      <c r="D916" s="471"/>
      <c r="E916" s="471"/>
      <c r="F916" s="471"/>
      <c r="G916" s="471"/>
      <c r="H916" s="471"/>
      <c r="I916" s="471"/>
      <c r="J916" s="471"/>
      <c r="K916" s="471"/>
      <c r="L916" s="471"/>
      <c r="M916" s="471"/>
      <c r="N916" s="471"/>
      <c r="O916" s="471"/>
      <c r="P916" s="471"/>
      <c r="Q916" s="471"/>
    </row>
    <row r="917" ht="25.15" customHeight="true" x14ac:dyDescent="0.2">
      <c r="C917" s="471"/>
      <c r="D917" s="471"/>
      <c r="E917" s="471"/>
      <c r="F917" s="471"/>
      <c r="G917" s="471"/>
      <c r="H917" s="471"/>
      <c r="I917" s="471"/>
      <c r="J917" s="471"/>
      <c r="K917" s="471"/>
      <c r="L917" s="471"/>
      <c r="M917" s="471"/>
      <c r="N917" s="471"/>
      <c r="O917" s="471"/>
      <c r="P917" s="471"/>
      <c r="Q917" s="471"/>
    </row>
    <row r="918" ht="25.15" customHeight="true" x14ac:dyDescent="0.2">
      <c r="C918" s="471"/>
      <c r="D918" s="471"/>
      <c r="E918" s="471"/>
      <c r="F918" s="471"/>
      <c r="G918" s="471"/>
      <c r="H918" s="471"/>
      <c r="I918" s="471"/>
      <c r="J918" s="471"/>
      <c r="K918" s="471"/>
      <c r="L918" s="471"/>
      <c r="M918" s="471"/>
      <c r="N918" s="471"/>
      <c r="O918" s="471"/>
      <c r="P918" s="471"/>
      <c r="Q918" s="471"/>
    </row>
    <row r="919" ht="25.15" customHeight="true" x14ac:dyDescent="0.2">
      <c r="C919" s="471"/>
      <c r="D919" s="471"/>
      <c r="E919" s="471"/>
      <c r="F919" s="471"/>
      <c r="G919" s="471"/>
      <c r="H919" s="471"/>
      <c r="I919" s="471"/>
      <c r="J919" s="471"/>
      <c r="K919" s="471"/>
      <c r="L919" s="471"/>
      <c r="M919" s="471"/>
      <c r="N919" s="471"/>
      <c r="O919" s="471"/>
      <c r="P919" s="471"/>
      <c r="Q919" s="471"/>
    </row>
    <row r="920" ht="25.15" customHeight="true" x14ac:dyDescent="0.2">
      <c r="C920" s="471"/>
      <c r="D920" s="471"/>
      <c r="E920" s="471"/>
      <c r="F920" s="471"/>
      <c r="G920" s="471"/>
      <c r="H920" s="471"/>
      <c r="I920" s="471"/>
      <c r="J920" s="471"/>
      <c r="K920" s="471"/>
      <c r="L920" s="471"/>
      <c r="M920" s="471"/>
      <c r="N920" s="471"/>
      <c r="O920" s="471"/>
      <c r="P920" s="471"/>
      <c r="Q920" s="471"/>
    </row>
    <row r="921" ht="25.15" customHeight="true" x14ac:dyDescent="0.2">
      <c r="C921" s="471"/>
      <c r="D921" s="471"/>
      <c r="E921" s="471"/>
      <c r="F921" s="471"/>
      <c r="G921" s="471"/>
      <c r="H921" s="471"/>
      <c r="I921" s="471"/>
      <c r="J921" s="471"/>
      <c r="K921" s="471"/>
      <c r="L921" s="471"/>
      <c r="M921" s="471"/>
      <c r="N921" s="471"/>
      <c r="O921" s="471"/>
      <c r="P921" s="471"/>
      <c r="Q921" s="471"/>
    </row>
    <row r="922" ht="25.15" customHeight="true" x14ac:dyDescent="0.2">
      <c r="C922" s="471"/>
      <c r="D922" s="471"/>
      <c r="E922" s="471"/>
      <c r="F922" s="471"/>
      <c r="G922" s="471"/>
      <c r="H922" s="471"/>
      <c r="I922" s="471"/>
      <c r="J922" s="471"/>
      <c r="K922" s="471"/>
      <c r="L922" s="471"/>
      <c r="M922" s="471"/>
      <c r="N922" s="471"/>
      <c r="O922" s="471"/>
      <c r="P922" s="471"/>
      <c r="Q922" s="471"/>
    </row>
    <row r="923" ht="25.15" customHeight="true" x14ac:dyDescent="0.2">
      <c r="C923" s="471"/>
      <c r="D923" s="471"/>
      <c r="E923" s="471"/>
      <c r="F923" s="471"/>
      <c r="G923" s="471"/>
      <c r="H923" s="471"/>
      <c r="I923" s="471"/>
      <c r="J923" s="471"/>
      <c r="K923" s="471"/>
      <c r="L923" s="471"/>
      <c r="M923" s="471"/>
      <c r="N923" s="471"/>
      <c r="O923" s="471"/>
      <c r="P923" s="471"/>
      <c r="Q923" s="471"/>
    </row>
    <row r="924" ht="25.15" customHeight="true" x14ac:dyDescent="0.2">
      <c r="C924" s="471"/>
      <c r="D924" s="471"/>
      <c r="E924" s="471"/>
      <c r="F924" s="471"/>
      <c r="G924" s="471"/>
      <c r="H924" s="471"/>
      <c r="I924" s="471"/>
      <c r="J924" s="471"/>
      <c r="K924" s="471"/>
      <c r="L924" s="471"/>
      <c r="M924" s="471"/>
      <c r="N924" s="471"/>
      <c r="O924" s="471"/>
      <c r="P924" s="471"/>
      <c r="Q924" s="471"/>
    </row>
    <row r="925" ht="25.15" customHeight="true" x14ac:dyDescent="0.2">
      <c r="C925" s="471"/>
      <c r="D925" s="471"/>
      <c r="E925" s="471"/>
      <c r="F925" s="471"/>
      <c r="G925" s="471"/>
      <c r="H925" s="471"/>
      <c r="I925" s="471"/>
      <c r="J925" s="471"/>
      <c r="K925" s="471"/>
      <c r="L925" s="471"/>
      <c r="M925" s="471"/>
      <c r="N925" s="471"/>
      <c r="O925" s="471"/>
      <c r="P925" s="471"/>
      <c r="Q925" s="471"/>
    </row>
    <row r="926" ht="25.15" customHeight="true" x14ac:dyDescent="0.2">
      <c r="C926" s="471"/>
      <c r="D926" s="471"/>
      <c r="E926" s="471"/>
      <c r="F926" s="471"/>
      <c r="G926" s="471"/>
      <c r="H926" s="471"/>
      <c r="I926" s="471"/>
      <c r="J926" s="471"/>
      <c r="K926" s="471"/>
      <c r="L926" s="471"/>
      <c r="M926" s="471"/>
      <c r="N926" s="471"/>
      <c r="O926" s="471"/>
      <c r="P926" s="471"/>
      <c r="Q926" s="471"/>
    </row>
    <row r="927" ht="25.15" customHeight="true" x14ac:dyDescent="0.2">
      <c r="C927" s="471"/>
      <c r="D927" s="471"/>
      <c r="E927" s="471"/>
      <c r="F927" s="471"/>
      <c r="G927" s="471"/>
      <c r="H927" s="471"/>
      <c r="I927" s="471"/>
      <c r="J927" s="471"/>
      <c r="K927" s="471"/>
      <c r="L927" s="471"/>
      <c r="M927" s="471"/>
      <c r="N927" s="471"/>
      <c r="O927" s="471"/>
      <c r="P927" s="471"/>
      <c r="Q927" s="471"/>
    </row>
    <row r="928" ht="25.15" customHeight="true" x14ac:dyDescent="0.2">
      <c r="C928" s="471"/>
      <c r="D928" s="471"/>
      <c r="E928" s="471"/>
      <c r="F928" s="471"/>
      <c r="G928" s="471"/>
      <c r="H928" s="471"/>
      <c r="I928" s="471"/>
      <c r="J928" s="471"/>
      <c r="K928" s="471"/>
      <c r="L928" s="471"/>
      <c r="M928" s="471"/>
      <c r="N928" s="471"/>
      <c r="O928" s="471"/>
      <c r="P928" s="471"/>
      <c r="Q928" s="471"/>
    </row>
    <row r="929" ht="25.15" customHeight="true" x14ac:dyDescent="0.2">
      <c r="C929" s="471"/>
      <c r="D929" s="471"/>
      <c r="E929" s="471"/>
      <c r="F929" s="471"/>
      <c r="G929" s="471"/>
      <c r="H929" s="471"/>
      <c r="I929" s="471"/>
      <c r="J929" s="471"/>
      <c r="K929" s="471"/>
      <c r="L929" s="471"/>
      <c r="M929" s="471"/>
      <c r="N929" s="471"/>
      <c r="O929" s="471"/>
      <c r="P929" s="471"/>
      <c r="Q929" s="471"/>
    </row>
    <row r="930" ht="25.15" customHeight="true" x14ac:dyDescent="0.2">
      <c r="C930" s="471"/>
      <c r="D930" s="471"/>
      <c r="E930" s="471"/>
      <c r="F930" s="471"/>
      <c r="G930" s="471"/>
      <c r="H930" s="471"/>
      <c r="I930" s="471"/>
      <c r="J930" s="471"/>
      <c r="K930" s="471"/>
      <c r="L930" s="471"/>
      <c r="M930" s="471"/>
      <c r="N930" s="471"/>
      <c r="O930" s="471"/>
      <c r="P930" s="471"/>
      <c r="Q930" s="471"/>
    </row>
    <row r="931" ht="25.15" customHeight="true" x14ac:dyDescent="0.2">
      <c r="C931" s="471"/>
      <c r="D931" s="471"/>
      <c r="E931" s="471"/>
      <c r="F931" s="471"/>
      <c r="G931" s="471"/>
      <c r="H931" s="471"/>
      <c r="I931" s="471"/>
      <c r="J931" s="471"/>
      <c r="K931" s="471"/>
      <c r="L931" s="471"/>
      <c r="M931" s="471"/>
      <c r="N931" s="471"/>
      <c r="O931" s="471"/>
      <c r="P931" s="471"/>
      <c r="Q931" s="471"/>
    </row>
    <row r="932" ht="25.15" customHeight="true" x14ac:dyDescent="0.2">
      <c r="C932" s="471"/>
      <c r="D932" s="471"/>
      <c r="E932" s="471"/>
      <c r="F932" s="471"/>
      <c r="G932" s="471"/>
      <c r="H932" s="471"/>
      <c r="I932" s="471"/>
      <c r="J932" s="471"/>
      <c r="K932" s="471"/>
      <c r="L932" s="471"/>
      <c r="M932" s="471"/>
      <c r="N932" s="471"/>
      <c r="O932" s="471"/>
      <c r="P932" s="471"/>
      <c r="Q932" s="471"/>
    </row>
    <row r="933" ht="25.15" customHeight="true" x14ac:dyDescent="0.2">
      <c r="C933" s="471"/>
      <c r="D933" s="471"/>
      <c r="E933" s="471"/>
      <c r="F933" s="471"/>
      <c r="G933" s="471"/>
      <c r="H933" s="471"/>
      <c r="I933" s="471"/>
      <c r="J933" s="471"/>
      <c r="K933" s="471"/>
      <c r="L933" s="471"/>
      <c r="M933" s="471"/>
      <c r="N933" s="471"/>
      <c r="O933" s="471"/>
      <c r="P933" s="471"/>
      <c r="Q933" s="471"/>
    </row>
    <row r="934" ht="25.15" customHeight="true" x14ac:dyDescent="0.2">
      <c r="C934" s="471"/>
      <c r="D934" s="471"/>
      <c r="E934" s="471"/>
      <c r="F934" s="471"/>
      <c r="G934" s="471"/>
      <c r="H934" s="471"/>
      <c r="I934" s="471"/>
      <c r="J934" s="471"/>
      <c r="K934" s="471"/>
      <c r="L934" s="471"/>
      <c r="M934" s="471"/>
      <c r="N934" s="471"/>
      <c r="O934" s="471"/>
      <c r="P934" s="471"/>
      <c r="Q934" s="471"/>
    </row>
    <row r="935" ht="25.15" customHeight="true" x14ac:dyDescent="0.2">
      <c r="C935" s="471"/>
      <c r="D935" s="471"/>
      <c r="E935" s="471"/>
      <c r="F935" s="471"/>
      <c r="G935" s="471"/>
      <c r="H935" s="471"/>
      <c r="I935" s="471"/>
      <c r="J935" s="471"/>
      <c r="K935" s="471"/>
      <c r="L935" s="471"/>
      <c r="M935" s="471"/>
      <c r="N935" s="471"/>
      <c r="O935" s="471"/>
      <c r="P935" s="471"/>
      <c r="Q935" s="471"/>
    </row>
    <row r="936" ht="25.15" customHeight="true" x14ac:dyDescent="0.2">
      <c r="C936" s="471"/>
      <c r="D936" s="471"/>
      <c r="E936" s="471"/>
      <c r="F936" s="471"/>
      <c r="G936" s="471"/>
      <c r="H936" s="471"/>
      <c r="I936" s="471"/>
      <c r="J936" s="471"/>
      <c r="K936" s="471"/>
      <c r="L936" s="471"/>
      <c r="M936" s="471"/>
      <c r="N936" s="471"/>
      <c r="O936" s="471"/>
      <c r="P936" s="471"/>
      <c r="Q936" s="471"/>
    </row>
    <row r="937" ht="25.15" customHeight="true" x14ac:dyDescent="0.2">
      <c r="C937" s="471"/>
      <c r="D937" s="471"/>
      <c r="E937" s="471"/>
      <c r="F937" s="471"/>
      <c r="G937" s="471"/>
      <c r="H937" s="471"/>
      <c r="I937" s="471"/>
      <c r="J937" s="471"/>
      <c r="K937" s="471"/>
      <c r="L937" s="471"/>
      <c r="M937" s="471"/>
      <c r="N937" s="471"/>
      <c r="O937" s="471"/>
      <c r="P937" s="471"/>
      <c r="Q937" s="471"/>
    </row>
    <row r="938" ht="25.15" customHeight="true" x14ac:dyDescent="0.2">
      <c r="C938" s="471"/>
      <c r="D938" s="471"/>
      <c r="E938" s="471"/>
      <c r="F938" s="471"/>
      <c r="G938" s="471"/>
      <c r="H938" s="471"/>
      <c r="I938" s="471"/>
      <c r="J938" s="471"/>
      <c r="K938" s="471"/>
      <c r="L938" s="471"/>
      <c r="M938" s="471"/>
      <c r="N938" s="471"/>
      <c r="O938" s="471"/>
      <c r="P938" s="471"/>
      <c r="Q938" s="471"/>
    </row>
    <row r="939" ht="25.15" customHeight="true" x14ac:dyDescent="0.2">
      <c r="C939" s="471"/>
      <c r="D939" s="471"/>
      <c r="E939" s="471"/>
      <c r="F939" s="471"/>
      <c r="G939" s="471"/>
      <c r="H939" s="471"/>
      <c r="I939" s="471"/>
      <c r="J939" s="471"/>
      <c r="K939" s="471"/>
      <c r="L939" s="471"/>
      <c r="M939" s="471"/>
      <c r="N939" s="471"/>
      <c r="O939" s="471"/>
      <c r="P939" s="471"/>
      <c r="Q939" s="471"/>
    </row>
    <row r="940" ht="25.15" customHeight="true" x14ac:dyDescent="0.2">
      <c r="C940" s="471"/>
      <c r="D940" s="471"/>
      <c r="E940" s="471"/>
      <c r="F940" s="471"/>
      <c r="G940" s="471"/>
      <c r="H940" s="471"/>
      <c r="I940" s="471"/>
      <c r="J940" s="471"/>
      <c r="K940" s="471"/>
      <c r="L940" s="471"/>
      <c r="M940" s="471"/>
      <c r="N940" s="471"/>
      <c r="O940" s="471"/>
      <c r="P940" s="471"/>
      <c r="Q940" s="471"/>
    </row>
    <row r="941" ht="25.15" customHeight="true" x14ac:dyDescent="0.2">
      <c r="C941" s="471"/>
      <c r="D941" s="471"/>
      <c r="E941" s="471"/>
      <c r="F941" s="471"/>
      <c r="G941" s="471"/>
      <c r="H941" s="471"/>
      <c r="I941" s="471"/>
      <c r="J941" s="471"/>
      <c r="K941" s="471"/>
      <c r="L941" s="471"/>
      <c r="M941" s="471"/>
      <c r="N941" s="471"/>
      <c r="O941" s="471"/>
      <c r="P941" s="471"/>
      <c r="Q941" s="471"/>
    </row>
    <row r="942" ht="25.15" customHeight="true" x14ac:dyDescent="0.2">
      <c r="C942" s="471"/>
      <c r="D942" s="471"/>
      <c r="E942" s="471"/>
      <c r="F942" s="471"/>
      <c r="G942" s="471"/>
      <c r="H942" s="471"/>
      <c r="I942" s="471"/>
      <c r="J942" s="471"/>
      <c r="K942" s="471"/>
      <c r="L942" s="471"/>
      <c r="M942" s="471"/>
      <c r="N942" s="471"/>
      <c r="O942" s="471"/>
      <c r="P942" s="471"/>
      <c r="Q942" s="471"/>
    </row>
    <row r="943" ht="25.15" customHeight="true" x14ac:dyDescent="0.2">
      <c r="C943" s="471"/>
      <c r="D943" s="471"/>
      <c r="E943" s="471"/>
      <c r="F943" s="471"/>
      <c r="G943" s="471"/>
      <c r="H943" s="471"/>
      <c r="I943" s="471"/>
      <c r="J943" s="471"/>
      <c r="K943" s="471"/>
      <c r="L943" s="471"/>
      <c r="M943" s="471"/>
      <c r="N943" s="471"/>
      <c r="O943" s="471"/>
      <c r="P943" s="471"/>
      <c r="Q943" s="471"/>
    </row>
    <row r="944" ht="25.15" customHeight="true" x14ac:dyDescent="0.2">
      <c r="C944" s="471"/>
      <c r="D944" s="471"/>
      <c r="E944" s="471"/>
      <c r="F944" s="471"/>
      <c r="G944" s="471"/>
      <c r="H944" s="471"/>
      <c r="I944" s="471"/>
      <c r="J944" s="471"/>
      <c r="K944" s="471"/>
      <c r="L944" s="471"/>
      <c r="M944" s="471"/>
      <c r="N944" s="471"/>
      <c r="O944" s="471"/>
      <c r="P944" s="471"/>
      <c r="Q944" s="471"/>
    </row>
    <row r="945" ht="25.15" customHeight="true" x14ac:dyDescent="0.2">
      <c r="C945" s="471"/>
      <c r="D945" s="471"/>
      <c r="E945" s="471"/>
      <c r="F945" s="471"/>
      <c r="G945" s="471"/>
      <c r="H945" s="471"/>
      <c r="I945" s="471"/>
      <c r="J945" s="471"/>
      <c r="K945" s="471"/>
      <c r="L945" s="471"/>
      <c r="M945" s="471"/>
      <c r="N945" s="471"/>
      <c r="O945" s="471"/>
      <c r="P945" s="471"/>
      <c r="Q945" s="471"/>
    </row>
    <row r="946" ht="25.15" customHeight="true" x14ac:dyDescent="0.2">
      <c r="C946" s="471"/>
      <c r="D946" s="471"/>
      <c r="E946" s="471"/>
      <c r="F946" s="471"/>
      <c r="G946" s="471"/>
      <c r="H946" s="471"/>
      <c r="I946" s="471"/>
      <c r="J946" s="471"/>
      <c r="K946" s="471"/>
      <c r="L946" s="471"/>
      <c r="M946" s="471"/>
      <c r="N946" s="471"/>
      <c r="O946" s="471"/>
      <c r="P946" s="471"/>
      <c r="Q946" s="471"/>
    </row>
    <row r="947" ht="25.15" customHeight="true" x14ac:dyDescent="0.2">
      <c r="C947" s="471"/>
      <c r="D947" s="471"/>
      <c r="E947" s="471"/>
      <c r="F947" s="471"/>
      <c r="G947" s="471"/>
      <c r="H947" s="471"/>
      <c r="I947" s="471"/>
      <c r="J947" s="471"/>
      <c r="K947" s="471"/>
      <c r="L947" s="471"/>
      <c r="M947" s="471"/>
      <c r="N947" s="471"/>
      <c r="O947" s="471"/>
      <c r="P947" s="471"/>
      <c r="Q947" s="471"/>
    </row>
    <row r="948" ht="25.15" customHeight="true" x14ac:dyDescent="0.2">
      <c r="C948" s="471"/>
      <c r="D948" s="471"/>
      <c r="E948" s="471"/>
      <c r="F948" s="471"/>
      <c r="G948" s="471"/>
      <c r="H948" s="471"/>
      <c r="I948" s="471"/>
      <c r="J948" s="471"/>
      <c r="K948" s="471"/>
      <c r="L948" s="471"/>
      <c r="M948" s="471"/>
      <c r="N948" s="471"/>
      <c r="O948" s="471"/>
      <c r="P948" s="471"/>
      <c r="Q948" s="471"/>
    </row>
    <row r="949" ht="25.15" customHeight="true" x14ac:dyDescent="0.2">
      <c r="C949" s="471"/>
      <c r="D949" s="471"/>
      <c r="E949" s="471"/>
      <c r="F949" s="471"/>
      <c r="G949" s="471"/>
      <c r="H949" s="471"/>
      <c r="I949" s="471"/>
      <c r="J949" s="471"/>
      <c r="K949" s="471"/>
      <c r="L949" s="471"/>
      <c r="M949" s="471"/>
      <c r="N949" s="471"/>
      <c r="O949" s="471"/>
      <c r="P949" s="471"/>
      <c r="Q949" s="471"/>
    </row>
    <row r="950" ht="25.15" customHeight="true" x14ac:dyDescent="0.2">
      <c r="C950" s="471"/>
      <c r="D950" s="471"/>
      <c r="E950" s="471"/>
      <c r="F950" s="471"/>
      <c r="G950" s="471"/>
      <c r="H950" s="471"/>
      <c r="I950" s="471"/>
      <c r="J950" s="471"/>
      <c r="K950" s="471"/>
      <c r="L950" s="471"/>
      <c r="M950" s="471"/>
      <c r="N950" s="471"/>
      <c r="O950" s="471"/>
      <c r="P950" s="471"/>
      <c r="Q950" s="471"/>
    </row>
    <row r="951" ht="25.15" customHeight="true" x14ac:dyDescent="0.2">
      <c r="C951" s="471"/>
      <c r="D951" s="471"/>
      <c r="E951" s="471"/>
      <c r="F951" s="471"/>
      <c r="G951" s="471"/>
      <c r="H951" s="471"/>
      <c r="I951" s="471"/>
      <c r="J951" s="471"/>
      <c r="K951" s="471"/>
      <c r="L951" s="471"/>
      <c r="M951" s="471"/>
      <c r="N951" s="471"/>
      <c r="O951" s="471"/>
      <c r="P951" s="471"/>
      <c r="Q951" s="471"/>
    </row>
    <row r="952" ht="25.15" customHeight="true" x14ac:dyDescent="0.2">
      <c r="C952" s="471"/>
      <c r="D952" s="471"/>
      <c r="E952" s="471"/>
      <c r="F952" s="471"/>
      <c r="G952" s="471"/>
      <c r="H952" s="471"/>
      <c r="I952" s="471"/>
      <c r="J952" s="471"/>
      <c r="K952" s="471"/>
      <c r="L952" s="471"/>
      <c r="M952" s="471"/>
      <c r="N952" s="471"/>
      <c r="O952" s="471"/>
      <c r="P952" s="471"/>
      <c r="Q952" s="471"/>
    </row>
    <row r="953" ht="25.15" customHeight="true" x14ac:dyDescent="0.2">
      <c r="C953" s="471"/>
      <c r="D953" s="471"/>
      <c r="E953" s="471"/>
      <c r="F953" s="471"/>
      <c r="G953" s="471"/>
      <c r="H953" s="471"/>
      <c r="I953" s="471"/>
      <c r="J953" s="471"/>
      <c r="K953" s="471"/>
      <c r="L953" s="471"/>
      <c r="M953" s="471"/>
      <c r="N953" s="471"/>
      <c r="O953" s="471"/>
      <c r="P953" s="471"/>
      <c r="Q953" s="471"/>
    </row>
    <row r="954" ht="25.15" customHeight="true" x14ac:dyDescent="0.2">
      <c r="C954" s="471"/>
      <c r="D954" s="471"/>
      <c r="E954" s="471"/>
      <c r="F954" s="471"/>
      <c r="G954" s="471"/>
      <c r="H954" s="471"/>
      <c r="I954" s="471"/>
      <c r="J954" s="471"/>
      <c r="K954" s="471"/>
      <c r="L954" s="471"/>
      <c r="M954" s="471"/>
      <c r="N954" s="471"/>
      <c r="O954" s="471"/>
      <c r="P954" s="471"/>
      <c r="Q954" s="471"/>
    </row>
    <row r="955" ht="25.15" customHeight="true" x14ac:dyDescent="0.2">
      <c r="C955" s="471"/>
      <c r="D955" s="471"/>
      <c r="E955" s="471"/>
      <c r="F955" s="471"/>
      <c r="G955" s="471"/>
      <c r="H955" s="471"/>
      <c r="I955" s="471"/>
      <c r="J955" s="471"/>
      <c r="K955" s="471"/>
      <c r="L955" s="471"/>
      <c r="M955" s="471"/>
      <c r="N955" s="471"/>
      <c r="O955" s="471"/>
      <c r="P955" s="471"/>
      <c r="Q955" s="471"/>
    </row>
    <row r="956" ht="25.15" customHeight="true" x14ac:dyDescent="0.2">
      <c r="C956" s="471"/>
      <c r="D956" s="471"/>
      <c r="E956" s="471"/>
      <c r="F956" s="471"/>
      <c r="G956" s="471"/>
      <c r="H956" s="471"/>
      <c r="I956" s="471"/>
      <c r="J956" s="471"/>
      <c r="K956" s="471"/>
      <c r="L956" s="471"/>
      <c r="M956" s="471"/>
      <c r="N956" s="471"/>
      <c r="O956" s="471"/>
      <c r="P956" s="471"/>
      <c r="Q956" s="471"/>
    </row>
    <row r="957" ht="25.15" customHeight="true" x14ac:dyDescent="0.2">
      <c r="C957" s="471"/>
      <c r="D957" s="471"/>
      <c r="E957" s="471"/>
      <c r="F957" s="471"/>
      <c r="G957" s="471"/>
      <c r="H957" s="471"/>
      <c r="I957" s="471"/>
      <c r="J957" s="471"/>
      <c r="K957" s="471"/>
      <c r="L957" s="471"/>
      <c r="M957" s="471"/>
      <c r="N957" s="471"/>
      <c r="O957" s="471"/>
      <c r="P957" s="471"/>
      <c r="Q957" s="471"/>
    </row>
    <row r="958" ht="25.15" customHeight="true" x14ac:dyDescent="0.2">
      <c r="C958" s="471"/>
      <c r="D958" s="471"/>
      <c r="E958" s="471"/>
      <c r="F958" s="471"/>
      <c r="G958" s="471"/>
      <c r="H958" s="471"/>
      <c r="I958" s="471"/>
      <c r="J958" s="471"/>
      <c r="K958" s="471"/>
      <c r="L958" s="471"/>
      <c r="M958" s="471"/>
      <c r="N958" s="471"/>
      <c r="O958" s="471"/>
      <c r="P958" s="471"/>
      <c r="Q958" s="471"/>
    </row>
    <row r="959" ht="25.15" customHeight="true" x14ac:dyDescent="0.2">
      <c r="C959" s="471"/>
      <c r="D959" s="471"/>
      <c r="E959" s="471"/>
      <c r="F959" s="471"/>
      <c r="G959" s="471"/>
      <c r="H959" s="471"/>
      <c r="I959" s="471"/>
      <c r="J959" s="471"/>
      <c r="K959" s="471"/>
      <c r="L959" s="471"/>
      <c r="M959" s="471"/>
      <c r="N959" s="471"/>
      <c r="O959" s="471"/>
      <c r="P959" s="471"/>
      <c r="Q959" s="471"/>
    </row>
    <row r="960" ht="25.15" customHeight="true" x14ac:dyDescent="0.2">
      <c r="C960" s="471"/>
      <c r="D960" s="471"/>
      <c r="E960" s="471"/>
      <c r="F960" s="471"/>
      <c r="G960" s="471"/>
      <c r="H960" s="471"/>
      <c r="I960" s="471"/>
      <c r="J960" s="471"/>
      <c r="K960" s="471"/>
      <c r="L960" s="471"/>
      <c r="M960" s="471"/>
      <c r="N960" s="471"/>
      <c r="O960" s="471"/>
      <c r="P960" s="471"/>
      <c r="Q960" s="471"/>
    </row>
    <row r="961" ht="25.15" customHeight="true" x14ac:dyDescent="0.2">
      <c r="C961" s="471"/>
      <c r="D961" s="471"/>
      <c r="E961" s="471"/>
      <c r="F961" s="471"/>
      <c r="G961" s="471"/>
      <c r="H961" s="471"/>
      <c r="I961" s="471"/>
      <c r="J961" s="471"/>
      <c r="K961" s="471"/>
      <c r="L961" s="471"/>
      <c r="M961" s="471"/>
      <c r="N961" s="471"/>
      <c r="O961" s="471"/>
      <c r="P961" s="471"/>
      <c r="Q961" s="471"/>
    </row>
    <row r="962" ht="25.15" customHeight="true" x14ac:dyDescent="0.2">
      <c r="C962" s="471"/>
      <c r="D962" s="471"/>
      <c r="E962" s="471"/>
      <c r="F962" s="471"/>
      <c r="G962" s="471"/>
      <c r="H962" s="471"/>
      <c r="I962" s="471"/>
      <c r="J962" s="471"/>
      <c r="K962" s="471"/>
      <c r="L962" s="471"/>
      <c r="M962" s="471"/>
      <c r="N962" s="471"/>
      <c r="O962" s="471"/>
      <c r="P962" s="471"/>
      <c r="Q962" s="471"/>
    </row>
    <row r="963" ht="25.15" customHeight="true" x14ac:dyDescent="0.2">
      <c r="C963" s="471"/>
      <c r="D963" s="471"/>
      <c r="E963" s="471"/>
      <c r="F963" s="471"/>
      <c r="G963" s="471"/>
      <c r="H963" s="471"/>
      <c r="I963" s="471"/>
      <c r="J963" s="471"/>
      <c r="K963" s="471"/>
      <c r="L963" s="471"/>
      <c r="M963" s="471"/>
      <c r="N963" s="471"/>
      <c r="O963" s="471"/>
      <c r="P963" s="471"/>
      <c r="Q963" s="471"/>
    </row>
    <row r="964" ht="25.15" customHeight="true" x14ac:dyDescent="0.2">
      <c r="C964" s="471"/>
      <c r="D964" s="471"/>
      <c r="E964" s="471"/>
      <c r="F964" s="471"/>
      <c r="G964" s="471"/>
      <c r="H964" s="471"/>
      <c r="I964" s="471"/>
      <c r="J964" s="471"/>
      <c r="K964" s="471"/>
      <c r="L964" s="471"/>
      <c r="M964" s="471"/>
      <c r="N964" s="471"/>
      <c r="O964" s="471"/>
      <c r="P964" s="471"/>
      <c r="Q964" s="471"/>
    </row>
    <row r="965" ht="25.15" customHeight="true" x14ac:dyDescent="0.2">
      <c r="C965" s="471"/>
      <c r="D965" s="471"/>
      <c r="E965" s="471"/>
      <c r="F965" s="471"/>
      <c r="G965" s="471"/>
      <c r="H965" s="471"/>
      <c r="I965" s="471"/>
      <c r="J965" s="471"/>
      <c r="K965" s="471"/>
      <c r="L965" s="471"/>
      <c r="M965" s="471"/>
      <c r="N965" s="471"/>
      <c r="O965" s="471"/>
      <c r="P965" s="471"/>
      <c r="Q965" s="471"/>
    </row>
    <row r="966" ht="25.15" customHeight="true" x14ac:dyDescent="0.2">
      <c r="C966" s="471"/>
      <c r="D966" s="471"/>
      <c r="E966" s="471"/>
      <c r="F966" s="471"/>
      <c r="G966" s="471"/>
      <c r="H966" s="471"/>
      <c r="I966" s="471"/>
      <c r="J966" s="471"/>
      <c r="K966" s="471"/>
      <c r="L966" s="471"/>
      <c r="M966" s="471"/>
      <c r="N966" s="471"/>
      <c r="O966" s="471"/>
      <c r="P966" s="471"/>
      <c r="Q966" s="471"/>
    </row>
    <row r="967" ht="25.15" customHeight="true" x14ac:dyDescent="0.2">
      <c r="C967" s="471"/>
      <c r="D967" s="471"/>
      <c r="E967" s="471"/>
      <c r="F967" s="471"/>
      <c r="G967" s="471"/>
      <c r="H967" s="471"/>
      <c r="I967" s="471"/>
      <c r="J967" s="471"/>
      <c r="K967" s="471"/>
      <c r="L967" s="471"/>
      <c r="M967" s="471"/>
      <c r="N967" s="471"/>
      <c r="O967" s="471"/>
      <c r="P967" s="471"/>
      <c r="Q967" s="471"/>
    </row>
    <row r="968" ht="25.15" customHeight="true" x14ac:dyDescent="0.2">
      <c r="C968" s="471"/>
      <c r="D968" s="471"/>
      <c r="E968" s="471"/>
      <c r="F968" s="471"/>
      <c r="G968" s="471"/>
      <c r="H968" s="471"/>
      <c r="I968" s="471"/>
      <c r="J968" s="471"/>
      <c r="K968" s="471"/>
      <c r="L968" s="471"/>
      <c r="M968" s="471"/>
      <c r="N968" s="471"/>
      <c r="O968" s="471"/>
      <c r="P968" s="471"/>
      <c r="Q968" s="471"/>
    </row>
    <row r="969" ht="25.15" customHeight="true" x14ac:dyDescent="0.2">
      <c r="C969" s="471"/>
      <c r="D969" s="471"/>
      <c r="E969" s="471"/>
      <c r="F969" s="471"/>
      <c r="G969" s="471"/>
      <c r="H969" s="471"/>
      <c r="I969" s="471"/>
      <c r="J969" s="471"/>
      <c r="K969" s="471"/>
      <c r="L969" s="471"/>
      <c r="M969" s="471"/>
      <c r="N969" s="471"/>
      <c r="O969" s="471"/>
      <c r="P969" s="471"/>
      <c r="Q969" s="471"/>
    </row>
    <row r="970" ht="25.15" customHeight="true" x14ac:dyDescent="0.2">
      <c r="C970" s="471"/>
      <c r="D970" s="471"/>
      <c r="E970" s="471"/>
      <c r="F970" s="471"/>
      <c r="G970" s="471"/>
      <c r="H970" s="471"/>
      <c r="I970" s="471"/>
      <c r="J970" s="471"/>
      <c r="K970" s="471"/>
      <c r="L970" s="471"/>
      <c r="M970" s="471"/>
      <c r="N970" s="471"/>
      <c r="O970" s="471"/>
      <c r="P970" s="471"/>
      <c r="Q970" s="471"/>
    </row>
    <row r="971" ht="25.15" customHeight="true" x14ac:dyDescent="0.2">
      <c r="C971" s="471"/>
      <c r="D971" s="471"/>
      <c r="E971" s="471"/>
      <c r="F971" s="471"/>
      <c r="G971" s="471"/>
      <c r="H971" s="471"/>
      <c r="I971" s="471"/>
      <c r="J971" s="471"/>
      <c r="K971" s="471"/>
      <c r="L971" s="471"/>
      <c r="M971" s="471"/>
      <c r="N971" s="471"/>
      <c r="O971" s="471"/>
      <c r="P971" s="471"/>
      <c r="Q971" s="471"/>
    </row>
    <row r="972" ht="25.15" customHeight="true" x14ac:dyDescent="0.2">
      <c r="C972" s="471"/>
      <c r="D972" s="471"/>
      <c r="E972" s="471"/>
      <c r="F972" s="471"/>
      <c r="G972" s="471"/>
      <c r="H972" s="471"/>
      <c r="I972" s="471"/>
      <c r="J972" s="471"/>
      <c r="K972" s="471"/>
      <c r="L972" s="471"/>
      <c r="M972" s="471"/>
      <c r="N972" s="471"/>
      <c r="O972" s="471"/>
      <c r="P972" s="471"/>
      <c r="Q972" s="471"/>
    </row>
    <row r="973" ht="25.15" customHeight="true" x14ac:dyDescent="0.2">
      <c r="C973" s="471"/>
      <c r="D973" s="471"/>
      <c r="E973" s="471"/>
      <c r="F973" s="471"/>
      <c r="G973" s="471"/>
      <c r="H973" s="471"/>
      <c r="I973" s="471"/>
      <c r="J973" s="471"/>
      <c r="K973" s="471"/>
      <c r="L973" s="471"/>
      <c r="M973" s="471"/>
      <c r="N973" s="471"/>
      <c r="O973" s="471"/>
      <c r="P973" s="471"/>
      <c r="Q973" s="471"/>
    </row>
    <row r="974" ht="25.15" customHeight="true" x14ac:dyDescent="0.2">
      <c r="C974" s="471"/>
      <c r="D974" s="471"/>
      <c r="E974" s="471"/>
      <c r="F974" s="471"/>
      <c r="G974" s="471"/>
      <c r="H974" s="471"/>
      <c r="I974" s="471"/>
      <c r="J974" s="471"/>
      <c r="K974" s="471"/>
      <c r="L974" s="471"/>
      <c r="M974" s="471"/>
      <c r="N974" s="471"/>
      <c r="O974" s="471"/>
      <c r="P974" s="471"/>
      <c r="Q974" s="471"/>
    </row>
    <row r="975" ht="25.15" customHeight="true" x14ac:dyDescent="0.2">
      <c r="C975" s="471"/>
      <c r="D975" s="471"/>
      <c r="E975" s="471"/>
      <c r="F975" s="471"/>
      <c r="G975" s="471"/>
      <c r="H975" s="471"/>
      <c r="I975" s="471"/>
      <c r="J975" s="471"/>
      <c r="K975" s="471"/>
      <c r="L975" s="471"/>
      <c r="M975" s="471"/>
      <c r="N975" s="471"/>
      <c r="O975" s="471"/>
      <c r="P975" s="471"/>
      <c r="Q975" s="471"/>
    </row>
    <row r="976" ht="25.15" customHeight="true" x14ac:dyDescent="0.2">
      <c r="C976" s="471"/>
      <c r="D976" s="471"/>
      <c r="E976" s="471"/>
      <c r="F976" s="471"/>
      <c r="G976" s="471"/>
      <c r="H976" s="471"/>
      <c r="I976" s="471"/>
      <c r="J976" s="471"/>
      <c r="K976" s="471"/>
      <c r="L976" s="471"/>
      <c r="M976" s="471"/>
      <c r="N976" s="471"/>
      <c r="O976" s="471"/>
      <c r="P976" s="471"/>
      <c r="Q976" s="471"/>
    </row>
    <row r="977" ht="25.15" customHeight="true" x14ac:dyDescent="0.2">
      <c r="C977" s="471"/>
      <c r="D977" s="471"/>
      <c r="E977" s="471"/>
      <c r="F977" s="471"/>
      <c r="G977" s="471"/>
      <c r="H977" s="471"/>
      <c r="I977" s="471"/>
      <c r="J977" s="471"/>
      <c r="K977" s="471"/>
      <c r="L977" s="471"/>
      <c r="M977" s="471"/>
      <c r="N977" s="471"/>
      <c r="O977" s="471"/>
      <c r="P977" s="471"/>
      <c r="Q977" s="471"/>
    </row>
    <row r="978" ht="25.15" customHeight="true" x14ac:dyDescent="0.2">
      <c r="C978" s="471"/>
      <c r="D978" s="471"/>
      <c r="E978" s="471"/>
      <c r="F978" s="471"/>
      <c r="G978" s="471"/>
      <c r="H978" s="471"/>
      <c r="I978" s="471"/>
      <c r="J978" s="471"/>
      <c r="K978" s="471"/>
      <c r="L978" s="471"/>
      <c r="M978" s="471"/>
      <c r="N978" s="471"/>
      <c r="O978" s="471"/>
      <c r="P978" s="471"/>
      <c r="Q978" s="471"/>
    </row>
    <row r="979" ht="25.15" customHeight="true" x14ac:dyDescent="0.2">
      <c r="C979" s="471"/>
      <c r="D979" s="471"/>
      <c r="E979" s="471"/>
      <c r="F979" s="471"/>
      <c r="G979" s="471"/>
      <c r="H979" s="471"/>
      <c r="I979" s="471"/>
      <c r="J979" s="471"/>
      <c r="K979" s="471"/>
      <c r="L979" s="471"/>
      <c r="M979" s="471"/>
      <c r="N979" s="471"/>
      <c r="O979" s="471"/>
      <c r="P979" s="471"/>
      <c r="Q979" s="471"/>
    </row>
    <row r="980" ht="25.15" customHeight="true" x14ac:dyDescent="0.2">
      <c r="C980" s="471"/>
      <c r="D980" s="471"/>
      <c r="E980" s="471"/>
      <c r="F980" s="471"/>
      <c r="G980" s="471"/>
      <c r="H980" s="471"/>
      <c r="I980" s="471"/>
      <c r="J980" s="471"/>
      <c r="K980" s="471"/>
      <c r="L980" s="471"/>
      <c r="M980" s="471"/>
      <c r="N980" s="471"/>
      <c r="O980" s="471"/>
      <c r="P980" s="471"/>
      <c r="Q980" s="471"/>
    </row>
    <row r="981" ht="25.15" customHeight="true" x14ac:dyDescent="0.2">
      <c r="C981" s="471"/>
      <c r="D981" s="471"/>
      <c r="E981" s="471"/>
      <c r="F981" s="471"/>
      <c r="G981" s="471"/>
      <c r="H981" s="471"/>
      <c r="I981" s="471"/>
      <c r="J981" s="471"/>
      <c r="K981" s="471"/>
      <c r="L981" s="471"/>
      <c r="M981" s="471"/>
      <c r="N981" s="471"/>
      <c r="O981" s="471"/>
      <c r="P981" s="471"/>
      <c r="Q981" s="471"/>
    </row>
    <row r="982" ht="25.15" customHeight="true" x14ac:dyDescent="0.2">
      <c r="C982" s="471"/>
      <c r="D982" s="471"/>
      <c r="E982" s="471"/>
      <c r="F982" s="471"/>
      <c r="G982" s="471"/>
      <c r="H982" s="471"/>
      <c r="I982" s="471"/>
      <c r="J982" s="471"/>
      <c r="K982" s="471"/>
      <c r="L982" s="471"/>
      <c r="M982" s="471"/>
      <c r="N982" s="471"/>
      <c r="O982" s="471"/>
      <c r="P982" s="471"/>
      <c r="Q982" s="471"/>
    </row>
    <row r="983" ht="25.15" customHeight="true" x14ac:dyDescent="0.2">
      <c r="C983" s="471"/>
      <c r="D983" s="471"/>
      <c r="E983" s="471"/>
      <c r="F983" s="471"/>
      <c r="G983" s="471"/>
      <c r="H983" s="471"/>
      <c r="I983" s="471"/>
      <c r="J983" s="471"/>
      <c r="K983" s="471"/>
      <c r="L983" s="471"/>
      <c r="M983" s="471"/>
      <c r="N983" s="471"/>
      <c r="O983" s="471"/>
      <c r="P983" s="471"/>
      <c r="Q983" s="471"/>
    </row>
    <row r="984" ht="25.15" customHeight="true" x14ac:dyDescent="0.2">
      <c r="C984" s="471"/>
      <c r="D984" s="471"/>
      <c r="E984" s="471"/>
      <c r="F984" s="471"/>
      <c r="G984" s="471"/>
      <c r="H984" s="471"/>
      <c r="I984" s="471"/>
      <c r="J984" s="471"/>
      <c r="K984" s="471"/>
      <c r="L984" s="471"/>
      <c r="M984" s="471"/>
      <c r="N984" s="471"/>
      <c r="O984" s="471"/>
      <c r="P984" s="471"/>
      <c r="Q984" s="471"/>
    </row>
    <row r="985" ht="25.15" customHeight="true" x14ac:dyDescent="0.2">
      <c r="C985" s="471"/>
      <c r="D985" s="471"/>
      <c r="E985" s="471"/>
      <c r="F985" s="471"/>
      <c r="G985" s="471"/>
      <c r="H985" s="471"/>
      <c r="I985" s="471"/>
      <c r="J985" s="471"/>
      <c r="K985" s="471"/>
      <c r="L985" s="471"/>
      <c r="M985" s="471"/>
      <c r="N985" s="471"/>
      <c r="O985" s="471"/>
      <c r="P985" s="471"/>
      <c r="Q985" s="471"/>
    </row>
    <row r="986" ht="25.15" customHeight="true" x14ac:dyDescent="0.2">
      <c r="C986" s="471"/>
      <c r="D986" s="471"/>
      <c r="E986" s="471"/>
      <c r="F986" s="471"/>
      <c r="G986" s="471"/>
      <c r="H986" s="471"/>
      <c r="I986" s="471"/>
      <c r="J986" s="471"/>
      <c r="K986" s="471"/>
      <c r="L986" s="471"/>
      <c r="M986" s="471"/>
      <c r="N986" s="471"/>
      <c r="O986" s="471"/>
      <c r="P986" s="471"/>
      <c r="Q986" s="471"/>
    </row>
    <row r="987" ht="25.15" customHeight="true" x14ac:dyDescent="0.2">
      <c r="C987" s="471"/>
      <c r="D987" s="471"/>
      <c r="E987" s="471"/>
      <c r="F987" s="471"/>
      <c r="G987" s="471"/>
      <c r="H987" s="471"/>
      <c r="I987" s="471"/>
      <c r="J987" s="471"/>
      <c r="K987" s="471"/>
      <c r="L987" s="471"/>
      <c r="M987" s="471"/>
      <c r="N987" s="471"/>
      <c r="O987" s="471"/>
      <c r="P987" s="471"/>
      <c r="Q987" s="471"/>
    </row>
    <row r="988" ht="25.15" customHeight="true" x14ac:dyDescent="0.2">
      <c r="C988" s="471"/>
      <c r="D988" s="471"/>
      <c r="E988" s="471"/>
      <c r="F988" s="471"/>
      <c r="G988" s="471"/>
      <c r="H988" s="471"/>
      <c r="I988" s="471"/>
      <c r="J988" s="471"/>
      <c r="K988" s="471"/>
      <c r="L988" s="471"/>
      <c r="M988" s="471"/>
      <c r="N988" s="471"/>
      <c r="O988" s="471"/>
      <c r="P988" s="471"/>
      <c r="Q988" s="471"/>
    </row>
    <row r="989" ht="25.15" customHeight="true" x14ac:dyDescent="0.2">
      <c r="C989" s="471"/>
      <c r="D989" s="471"/>
      <c r="E989" s="471"/>
      <c r="F989" s="471"/>
      <c r="G989" s="471"/>
      <c r="H989" s="471"/>
      <c r="I989" s="471"/>
      <c r="J989" s="471"/>
      <c r="K989" s="471"/>
      <c r="L989" s="471"/>
      <c r="M989" s="471"/>
      <c r="N989" s="471"/>
      <c r="O989" s="471"/>
      <c r="P989" s="471"/>
      <c r="Q989" s="471"/>
    </row>
    <row r="990" ht="25.15" customHeight="true" x14ac:dyDescent="0.2">
      <c r="C990" s="471"/>
      <c r="D990" s="471"/>
      <c r="E990" s="471"/>
      <c r="F990" s="471"/>
      <c r="G990" s="471"/>
      <c r="H990" s="471"/>
      <c r="I990" s="471"/>
      <c r="J990" s="471"/>
      <c r="K990" s="471"/>
      <c r="L990" s="471"/>
      <c r="M990" s="471"/>
      <c r="N990" s="471"/>
      <c r="O990" s="471"/>
      <c r="P990" s="471"/>
      <c r="Q990" s="471"/>
    </row>
    <row r="991" ht="25.15" customHeight="true" x14ac:dyDescent="0.2">
      <c r="C991" s="471"/>
      <c r="D991" s="471"/>
      <c r="E991" s="471"/>
      <c r="F991" s="471"/>
      <c r="G991" s="471"/>
      <c r="H991" s="471"/>
      <c r="I991" s="471"/>
      <c r="J991" s="471"/>
      <c r="K991" s="471"/>
      <c r="L991" s="471"/>
      <c r="M991" s="471"/>
      <c r="N991" s="471"/>
      <c r="O991" s="471"/>
      <c r="P991" s="471"/>
      <c r="Q991" s="471"/>
    </row>
    <row r="992" ht="25.15" customHeight="true" x14ac:dyDescent="0.2">
      <c r="C992" s="471"/>
      <c r="D992" s="471"/>
      <c r="E992" s="471"/>
      <c r="F992" s="471"/>
      <c r="G992" s="471"/>
      <c r="H992" s="471"/>
      <c r="I992" s="471"/>
      <c r="J992" s="471"/>
      <c r="K992" s="471"/>
      <c r="L992" s="471"/>
      <c r="M992" s="471"/>
      <c r="N992" s="471"/>
      <c r="O992" s="471"/>
      <c r="P992" s="471"/>
      <c r="Q992" s="471"/>
    </row>
    <row r="993" ht="25.15" customHeight="true" x14ac:dyDescent="0.2">
      <c r="C993" s="471"/>
      <c r="D993" s="471"/>
      <c r="E993" s="471"/>
      <c r="F993" s="471"/>
      <c r="G993" s="471"/>
      <c r="H993" s="471"/>
      <c r="I993" s="471"/>
      <c r="J993" s="471"/>
      <c r="K993" s="471"/>
      <c r="L993" s="471"/>
      <c r="M993" s="471"/>
      <c r="N993" s="471"/>
      <c r="O993" s="471"/>
      <c r="P993" s="471"/>
      <c r="Q993" s="471"/>
    </row>
    <row r="994" ht="25.15" customHeight="true" x14ac:dyDescent="0.2">
      <c r="C994" s="471"/>
      <c r="D994" s="471"/>
      <c r="E994" s="471"/>
      <c r="F994" s="471"/>
      <c r="G994" s="471"/>
      <c r="H994" s="471"/>
      <c r="I994" s="471"/>
      <c r="J994" s="471"/>
      <c r="K994" s="471"/>
      <c r="L994" s="471"/>
      <c r="M994" s="471"/>
      <c r="N994" s="471"/>
      <c r="O994" s="471"/>
      <c r="P994" s="471"/>
      <c r="Q994" s="471"/>
    </row>
    <row r="995" ht="25.15" customHeight="true" x14ac:dyDescent="0.2">
      <c r="C995" s="471"/>
      <c r="D995" s="471"/>
      <c r="E995" s="471"/>
      <c r="F995" s="471"/>
      <c r="G995" s="471"/>
      <c r="H995" s="471"/>
      <c r="I995" s="471"/>
      <c r="J995" s="471"/>
      <c r="K995" s="471"/>
      <c r="L995" s="471"/>
      <c r="M995" s="471"/>
      <c r="N995" s="471"/>
      <c r="O995" s="471"/>
      <c r="P995" s="471"/>
      <c r="Q995" s="471"/>
    </row>
    <row r="996" ht="25.15" customHeight="true" x14ac:dyDescent="0.2">
      <c r="C996" s="471"/>
      <c r="D996" s="471"/>
      <c r="E996" s="471"/>
      <c r="F996" s="471"/>
      <c r="G996" s="471"/>
      <c r="H996" s="471"/>
      <c r="I996" s="471"/>
      <c r="J996" s="471"/>
      <c r="K996" s="471"/>
      <c r="L996" s="471"/>
      <c r="M996" s="471"/>
      <c r="N996" s="471"/>
      <c r="O996" s="471"/>
      <c r="P996" s="471"/>
      <c r="Q996" s="471"/>
    </row>
    <row r="997" ht="25.15" customHeight="true" x14ac:dyDescent="0.2">
      <c r="C997" s="471"/>
      <c r="D997" s="471"/>
      <c r="E997" s="471"/>
      <c r="F997" s="471"/>
      <c r="G997" s="471"/>
      <c r="H997" s="471"/>
      <c r="I997" s="471"/>
      <c r="J997" s="471"/>
      <c r="K997" s="471"/>
      <c r="L997" s="471"/>
      <c r="M997" s="471"/>
      <c r="N997" s="471"/>
      <c r="O997" s="471"/>
      <c r="P997" s="471"/>
      <c r="Q997" s="471"/>
    </row>
    <row r="998" ht="25.15" customHeight="true" x14ac:dyDescent="0.2">
      <c r="C998" s="471"/>
      <c r="D998" s="471"/>
      <c r="E998" s="471"/>
      <c r="F998" s="471"/>
      <c r="G998" s="471"/>
      <c r="H998" s="471"/>
      <c r="I998" s="471"/>
      <c r="J998" s="471"/>
      <c r="K998" s="471"/>
      <c r="L998" s="471"/>
      <c r="M998" s="471"/>
      <c r="N998" s="471"/>
      <c r="O998" s="471"/>
      <c r="P998" s="471"/>
      <c r="Q998" s="471"/>
    </row>
    <row r="999" ht="25.15" customHeight="true" x14ac:dyDescent="0.2">
      <c r="C999" s="471"/>
      <c r="D999" s="471"/>
      <c r="E999" s="471"/>
      <c r="F999" s="471"/>
      <c r="G999" s="471"/>
      <c r="H999" s="471"/>
      <c r="I999" s="471"/>
      <c r="J999" s="471"/>
      <c r="K999" s="471"/>
      <c r="L999" s="471"/>
      <c r="M999" s="471"/>
      <c r="N999" s="471"/>
      <c r="O999" s="471"/>
      <c r="P999" s="471"/>
      <c r="Q999" s="471"/>
    </row>
    <row r="1000" ht="25.15" customHeight="true" x14ac:dyDescent="0.2">
      <c r="C1000" s="471"/>
      <c r="D1000" s="471"/>
      <c r="E1000" s="471"/>
      <c r="F1000" s="471"/>
      <c r="G1000" s="471"/>
      <c r="H1000" s="471"/>
      <c r="I1000" s="471"/>
      <c r="J1000" s="471"/>
      <c r="K1000" s="471"/>
      <c r="L1000" s="471"/>
      <c r="M1000" s="471"/>
      <c r="N1000" s="471"/>
      <c r="O1000" s="471"/>
      <c r="P1000" s="471"/>
      <c r="Q1000" s="471"/>
    </row>
    <row r="1001" ht="25.15" customHeight="true" x14ac:dyDescent="0.2">
      <c r="C1001" s="471"/>
      <c r="D1001" s="471"/>
      <c r="E1001" s="471"/>
      <c r="F1001" s="471"/>
      <c r="G1001" s="471"/>
      <c r="H1001" s="471"/>
      <c r="I1001" s="471"/>
      <c r="J1001" s="471"/>
      <c r="K1001" s="471"/>
      <c r="L1001" s="471"/>
      <c r="M1001" s="471"/>
      <c r="N1001" s="471"/>
      <c r="O1001" s="471"/>
      <c r="P1001" s="471"/>
      <c r="Q1001" s="471"/>
    </row>
    <row r="1002" ht="25.15" customHeight="true" x14ac:dyDescent="0.2">
      <c r="C1002" s="471"/>
      <c r="D1002" s="471"/>
      <c r="E1002" s="471"/>
      <c r="F1002" s="471"/>
      <c r="G1002" s="471"/>
      <c r="H1002" s="471"/>
      <c r="I1002" s="471"/>
      <c r="J1002" s="471"/>
      <c r="K1002" s="471"/>
      <c r="L1002" s="471"/>
      <c r="M1002" s="471"/>
      <c r="N1002" s="471"/>
      <c r="O1002" s="471"/>
      <c r="P1002" s="471"/>
      <c r="Q1002" s="471"/>
    </row>
    <row r="1003" ht="25.15" customHeight="true" x14ac:dyDescent="0.2">
      <c r="C1003" s="471"/>
      <c r="D1003" s="471"/>
      <c r="E1003" s="471"/>
      <c r="F1003" s="471"/>
      <c r="G1003" s="471"/>
      <c r="H1003" s="471"/>
      <c r="I1003" s="471"/>
      <c r="J1003" s="471"/>
      <c r="K1003" s="471"/>
      <c r="L1003" s="471"/>
      <c r="M1003" s="471"/>
      <c r="N1003" s="471"/>
      <c r="O1003" s="471"/>
      <c r="P1003" s="471"/>
      <c r="Q1003" s="471"/>
    </row>
    <row r="1004" ht="25.15" customHeight="true" x14ac:dyDescent="0.2">
      <c r="C1004" s="471"/>
      <c r="D1004" s="471"/>
      <c r="E1004" s="471"/>
      <c r="F1004" s="471"/>
      <c r="G1004" s="471"/>
      <c r="H1004" s="471"/>
      <c r="I1004" s="471"/>
      <c r="J1004" s="471"/>
      <c r="K1004" s="471"/>
      <c r="L1004" s="471"/>
      <c r="M1004" s="471"/>
      <c r="N1004" s="471"/>
      <c r="O1004" s="471"/>
      <c r="P1004" s="471"/>
      <c r="Q1004" s="471"/>
    </row>
    <row r="1005" ht="25.15" customHeight="true" x14ac:dyDescent="0.2">
      <c r="C1005" s="471"/>
      <c r="D1005" s="471"/>
      <c r="E1005" s="471"/>
      <c r="F1005" s="471"/>
      <c r="G1005" s="471"/>
      <c r="H1005" s="471"/>
      <c r="I1005" s="471"/>
      <c r="J1005" s="471"/>
      <c r="K1005" s="471"/>
      <c r="L1005" s="471"/>
      <c r="M1005" s="471"/>
      <c r="N1005" s="471"/>
      <c r="O1005" s="471"/>
      <c r="P1005" s="471"/>
      <c r="Q1005" s="471"/>
    </row>
    <row r="1006" ht="25.15" customHeight="true" x14ac:dyDescent="0.2">
      <c r="C1006" s="471"/>
      <c r="D1006" s="471"/>
      <c r="E1006" s="471"/>
      <c r="F1006" s="471"/>
      <c r="G1006" s="471"/>
      <c r="H1006" s="471"/>
      <c r="I1006" s="471"/>
      <c r="J1006" s="471"/>
      <c r="K1006" s="471"/>
      <c r="L1006" s="471"/>
      <c r="M1006" s="471"/>
      <c r="N1006" s="471"/>
      <c r="O1006" s="471"/>
      <c r="P1006" s="471"/>
      <c r="Q1006" s="471"/>
    </row>
    <row r="1007" ht="25.15" customHeight="true" x14ac:dyDescent="0.2">
      <c r="C1007" s="471"/>
      <c r="D1007" s="471"/>
      <c r="E1007" s="471"/>
      <c r="F1007" s="471"/>
      <c r="G1007" s="471"/>
      <c r="H1007" s="471"/>
      <c r="I1007" s="471"/>
      <c r="J1007" s="471"/>
      <c r="K1007" s="471"/>
      <c r="L1007" s="471"/>
      <c r="M1007" s="471"/>
      <c r="N1007" s="471"/>
      <c r="O1007" s="471"/>
      <c r="P1007" s="471"/>
      <c r="Q1007" s="471"/>
    </row>
    <row r="1008" ht="25.15" customHeight="true" x14ac:dyDescent="0.2">
      <c r="C1008" s="471"/>
      <c r="D1008" s="471"/>
      <c r="E1008" s="471"/>
      <c r="F1008" s="471"/>
      <c r="G1008" s="471"/>
      <c r="H1008" s="471"/>
      <c r="I1008" s="471"/>
      <c r="J1008" s="471"/>
      <c r="K1008" s="471"/>
      <c r="L1008" s="471"/>
      <c r="M1008" s="471"/>
      <c r="N1008" s="471"/>
      <c r="O1008" s="471"/>
      <c r="P1008" s="471"/>
      <c r="Q1008" s="471"/>
    </row>
    <row r="1009" ht="25.15" customHeight="true" x14ac:dyDescent="0.2">
      <c r="C1009" s="471"/>
      <c r="D1009" s="471"/>
      <c r="E1009" s="471"/>
      <c r="F1009" s="471"/>
      <c r="G1009" s="471"/>
      <c r="H1009" s="471"/>
      <c r="I1009" s="471"/>
      <c r="J1009" s="471"/>
      <c r="K1009" s="471"/>
      <c r="L1009" s="471"/>
      <c r="M1009" s="471"/>
      <c r="N1009" s="471"/>
      <c r="O1009" s="471"/>
      <c r="P1009" s="471"/>
      <c r="Q1009" s="471"/>
    </row>
    <row r="1010" ht="25.15" customHeight="true" x14ac:dyDescent="0.2">
      <c r="C1010" s="471"/>
      <c r="D1010" s="471"/>
      <c r="E1010" s="471"/>
      <c r="F1010" s="471"/>
      <c r="G1010" s="471"/>
      <c r="H1010" s="471"/>
      <c r="I1010" s="471"/>
      <c r="J1010" s="471"/>
      <c r="K1010" s="471"/>
      <c r="L1010" s="471"/>
      <c r="M1010" s="471"/>
      <c r="N1010" s="471"/>
      <c r="O1010" s="471"/>
      <c r="P1010" s="471"/>
      <c r="Q1010" s="471"/>
    </row>
    <row r="1011" ht="25.15" customHeight="true" x14ac:dyDescent="0.2">
      <c r="C1011" s="471"/>
      <c r="D1011" s="471"/>
      <c r="E1011" s="471"/>
      <c r="F1011" s="471"/>
      <c r="G1011" s="471"/>
      <c r="H1011" s="471"/>
      <c r="I1011" s="471"/>
      <c r="J1011" s="471"/>
      <c r="K1011" s="471"/>
      <c r="L1011" s="471"/>
      <c r="M1011" s="471"/>
      <c r="N1011" s="471"/>
      <c r="O1011" s="471"/>
      <c r="P1011" s="471"/>
      <c r="Q1011" s="471"/>
    </row>
    <row r="1012" ht="25.15" customHeight="true" x14ac:dyDescent="0.2">
      <c r="C1012" s="471"/>
      <c r="D1012" s="471"/>
      <c r="E1012" s="471"/>
      <c r="F1012" s="471"/>
      <c r="G1012" s="471"/>
      <c r="H1012" s="471"/>
      <c r="I1012" s="471"/>
      <c r="J1012" s="471"/>
      <c r="K1012" s="471"/>
      <c r="L1012" s="471"/>
      <c r="M1012" s="471"/>
      <c r="N1012" s="471"/>
      <c r="O1012" s="471"/>
      <c r="P1012" s="471"/>
      <c r="Q1012" s="471"/>
    </row>
    <row r="1013" ht="25.15" customHeight="true" x14ac:dyDescent="0.2">
      <c r="C1013" s="471"/>
      <c r="D1013" s="471"/>
      <c r="E1013" s="471"/>
      <c r="F1013" s="471"/>
      <c r="G1013" s="471"/>
      <c r="H1013" s="471"/>
      <c r="I1013" s="471"/>
      <c r="J1013" s="471"/>
      <c r="K1013" s="471"/>
      <c r="L1013" s="471"/>
      <c r="M1013" s="471"/>
      <c r="N1013" s="471"/>
      <c r="O1013" s="471"/>
      <c r="P1013" s="471"/>
      <c r="Q1013" s="471"/>
    </row>
    <row r="1014" ht="25.15" customHeight="true" x14ac:dyDescent="0.2">
      <c r="C1014" s="471"/>
      <c r="D1014" s="471"/>
      <c r="E1014" s="471"/>
      <c r="F1014" s="471"/>
      <c r="G1014" s="471"/>
      <c r="H1014" s="471"/>
      <c r="I1014" s="471"/>
      <c r="J1014" s="471"/>
      <c r="K1014" s="471"/>
      <c r="L1014" s="471"/>
      <c r="M1014" s="471"/>
      <c r="N1014" s="471"/>
      <c r="O1014" s="471"/>
      <c r="P1014" s="471"/>
      <c r="Q1014" s="471"/>
    </row>
    <row r="1015" ht="25.15" customHeight="true" x14ac:dyDescent="0.2">
      <c r="C1015" s="471"/>
      <c r="D1015" s="471"/>
      <c r="E1015" s="471"/>
      <c r="F1015" s="471"/>
      <c r="G1015" s="471"/>
      <c r="H1015" s="471"/>
      <c r="I1015" s="471"/>
      <c r="J1015" s="471"/>
      <c r="K1015" s="471"/>
      <c r="L1015" s="471"/>
      <c r="M1015" s="471"/>
      <c r="N1015" s="471"/>
      <c r="O1015" s="471"/>
      <c r="P1015" s="471"/>
      <c r="Q1015" s="471"/>
    </row>
    <row r="1016" ht="25.15" customHeight="true" x14ac:dyDescent="0.2">
      <c r="C1016" s="471"/>
      <c r="D1016" s="471"/>
      <c r="E1016" s="471"/>
      <c r="F1016" s="471"/>
      <c r="G1016" s="471"/>
      <c r="H1016" s="471"/>
      <c r="I1016" s="471"/>
      <c r="J1016" s="471"/>
      <c r="K1016" s="471"/>
      <c r="L1016" s="471"/>
      <c r="M1016" s="471"/>
      <c r="N1016" s="471"/>
      <c r="O1016" s="471"/>
      <c r="P1016" s="471"/>
      <c r="Q1016" s="471"/>
    </row>
    <row r="1017" ht="25.15" customHeight="true" x14ac:dyDescent="0.2">
      <c r="C1017" s="471"/>
      <c r="D1017" s="471"/>
      <c r="E1017" s="471"/>
      <c r="F1017" s="471"/>
      <c r="G1017" s="471"/>
      <c r="H1017" s="471"/>
      <c r="I1017" s="471"/>
      <c r="J1017" s="471"/>
      <c r="K1017" s="471"/>
      <c r="L1017" s="471"/>
      <c r="M1017" s="471"/>
      <c r="N1017" s="471"/>
      <c r="O1017" s="471"/>
      <c r="P1017" s="471"/>
      <c r="Q1017" s="471"/>
    </row>
    <row r="1018" ht="25.15" customHeight="true" x14ac:dyDescent="0.2">
      <c r="C1018" s="471"/>
      <c r="D1018" s="471"/>
      <c r="E1018" s="471"/>
      <c r="F1018" s="471"/>
      <c r="G1018" s="471"/>
      <c r="H1018" s="471"/>
      <c r="I1018" s="471"/>
      <c r="J1018" s="471"/>
      <c r="K1018" s="471"/>
      <c r="L1018" s="471"/>
      <c r="M1018" s="471"/>
      <c r="N1018" s="471"/>
      <c r="O1018" s="471"/>
      <c r="P1018" s="471"/>
      <c r="Q1018" s="471"/>
    </row>
    <row r="1019" ht="25.15" customHeight="true" x14ac:dyDescent="0.2">
      <c r="C1019" s="471"/>
      <c r="D1019" s="471"/>
      <c r="E1019" s="471"/>
      <c r="F1019" s="471"/>
      <c r="G1019" s="471"/>
      <c r="H1019" s="471"/>
      <c r="I1019" s="471"/>
      <c r="J1019" s="471"/>
      <c r="K1019" s="471"/>
      <c r="L1019" s="471"/>
      <c r="M1019" s="471"/>
      <c r="N1019" s="471"/>
      <c r="O1019" s="471"/>
      <c r="P1019" s="471"/>
      <c r="Q1019" s="471"/>
    </row>
    <row r="1020" ht="25.15" customHeight="true" x14ac:dyDescent="0.2">
      <c r="C1020" s="471"/>
      <c r="D1020" s="471"/>
      <c r="E1020" s="471"/>
      <c r="F1020" s="471"/>
      <c r="G1020" s="471"/>
      <c r="H1020" s="471"/>
      <c r="I1020" s="471"/>
      <c r="J1020" s="471"/>
      <c r="K1020" s="471"/>
      <c r="L1020" s="471"/>
      <c r="M1020" s="471"/>
      <c r="N1020" s="471"/>
      <c r="O1020" s="471"/>
      <c r="P1020" s="471"/>
      <c r="Q1020" s="471"/>
    </row>
    <row r="1021" ht="25.15" customHeight="true" x14ac:dyDescent="0.2">
      <c r="C1021" s="471"/>
      <c r="D1021" s="471"/>
      <c r="E1021" s="471"/>
      <c r="F1021" s="471"/>
      <c r="G1021" s="471"/>
      <c r="H1021" s="471"/>
      <c r="I1021" s="471"/>
      <c r="J1021" s="471"/>
      <c r="K1021" s="471"/>
      <c r="L1021" s="471"/>
      <c r="M1021" s="471"/>
      <c r="N1021" s="471"/>
      <c r="O1021" s="471"/>
      <c r="P1021" s="471"/>
      <c r="Q1021" s="471"/>
    </row>
    <row r="1022" ht="25.15" customHeight="true" x14ac:dyDescent="0.2">
      <c r="C1022" s="471"/>
      <c r="D1022" s="471"/>
      <c r="E1022" s="471"/>
      <c r="F1022" s="471"/>
      <c r="G1022" s="471"/>
      <c r="H1022" s="471"/>
      <c r="I1022" s="471"/>
      <c r="J1022" s="471"/>
      <c r="K1022" s="471"/>
      <c r="L1022" s="471"/>
      <c r="M1022" s="471"/>
      <c r="N1022" s="471"/>
      <c r="O1022" s="471"/>
      <c r="P1022" s="471"/>
      <c r="Q1022" s="471"/>
    </row>
    <row r="1023" ht="25.15" customHeight="true" x14ac:dyDescent="0.2">
      <c r="C1023" s="471"/>
      <c r="D1023" s="471"/>
      <c r="E1023" s="471"/>
      <c r="F1023" s="471"/>
      <c r="G1023" s="471"/>
      <c r="H1023" s="471"/>
      <c r="I1023" s="471"/>
      <c r="J1023" s="471"/>
      <c r="K1023" s="471"/>
      <c r="L1023" s="471"/>
      <c r="M1023" s="471"/>
      <c r="N1023" s="471"/>
      <c r="O1023" s="471"/>
      <c r="P1023" s="471"/>
      <c r="Q1023" s="471"/>
    </row>
    <row r="1024" ht="25.15" customHeight="true" x14ac:dyDescent="0.2">
      <c r="C1024" s="471"/>
      <c r="D1024" s="471"/>
      <c r="E1024" s="471"/>
      <c r="F1024" s="471"/>
      <c r="G1024" s="471"/>
      <c r="H1024" s="471"/>
      <c r="I1024" s="471"/>
      <c r="J1024" s="471"/>
      <c r="K1024" s="471"/>
      <c r="L1024" s="471"/>
      <c r="M1024" s="471"/>
      <c r="N1024" s="471"/>
      <c r="O1024" s="471"/>
      <c r="P1024" s="471"/>
      <c r="Q1024" s="471"/>
    </row>
    <row r="1025" s="398" customFormat="true" ht="21" customHeight="true" x14ac:dyDescent="0.2">
      <c r="A1025" s="1812" t="s">
        <v>183</v>
      </c>
      <c r="B1025" s="1813"/>
      <c r="C1025" s="1814"/>
      <c r="R1025" s="549"/>
      <c r="S1025" s="549"/>
      <c r="T1025" s="549"/>
      <c r="U1025" s="549"/>
      <c r="V1025" s="549"/>
      <c r="W1025" s="549"/>
      <c r="X1025" s="549"/>
      <c r="Y1025" s="549"/>
      <c r="Z1025" s="549"/>
      <c r="AA1025" s="549"/>
      <c r="AB1025" s="549"/>
      <c r="AC1025" s="549"/>
      <c r="AD1025" s="549"/>
      <c r="AE1025" s="549"/>
      <c r="AF1025" s="549"/>
      <c r="AG1025" s="549"/>
      <c r="AH1025" s="549"/>
      <c r="AI1025" s="549"/>
      <c r="AJ1025" s="549"/>
      <c r="AK1025" s="549"/>
      <c r="AL1025" s="549"/>
      <c r="AM1025" s="549"/>
      <c r="AN1025" s="549"/>
      <c r="AO1025" s="549"/>
      <c r="AP1025" s="549"/>
      <c r="AQ1025" s="549"/>
      <c r="AR1025" s="549"/>
      <c r="AS1025" s="549"/>
      <c r="AT1025" s="549"/>
      <c r="AU1025" s="549"/>
      <c r="AV1025" s="549"/>
      <c r="AW1025" s="549"/>
      <c r="AX1025" s="549"/>
      <c r="AY1025" s="549"/>
      <c r="BA1025" s="223"/>
      <c r="BB1025" s="290"/>
      <c r="BC1025"/>
      <c r="BD1025"/>
      <c r="BE1025"/>
      <c r="BF1025"/>
      <c r="BG1025"/>
      <c r="BH1025"/>
      <c r="BI1025"/>
      <c r="BJ1025"/>
      <c r="BK1025"/>
      <c r="BL1025"/>
      <c r="BM1025"/>
      <c r="BN1025"/>
      <c r="BO1025"/>
      <c r="BP1025"/>
      <c r="BQ1025"/>
    </row>
    <row r="1026" s="398" customFormat="true" ht="15.95" customHeight="true" x14ac:dyDescent="0.2">
      <c r="A1026" s="1815" t="s">
        <v>184</v>
      </c>
      <c r="B1026" s="1816"/>
      <c r="C1026" s="404" t="s">
        <v>185</v>
      </c>
      <c r="R1026" s="549"/>
      <c r="S1026" s="549"/>
      <c r="T1026" s="549"/>
      <c r="U1026" s="549"/>
      <c r="V1026" s="549"/>
      <c r="W1026" s="549"/>
      <c r="X1026" s="549"/>
      <c r="Y1026" s="549"/>
      <c r="Z1026" s="549"/>
      <c r="AA1026" s="549"/>
      <c r="AB1026" s="549"/>
      <c r="AC1026" s="549"/>
      <c r="AD1026" s="549"/>
      <c r="AE1026" s="549"/>
      <c r="AF1026" s="549"/>
      <c r="AG1026" s="549"/>
      <c r="AH1026" s="549"/>
      <c r="AI1026" s="549"/>
      <c r="AJ1026" s="549"/>
      <c r="AK1026" s="549"/>
      <c r="AL1026" s="549"/>
      <c r="AM1026" s="549"/>
      <c r="AN1026" s="549"/>
      <c r="AO1026" s="549"/>
      <c r="AP1026" s="549"/>
      <c r="AQ1026" s="549"/>
      <c r="AR1026" s="549"/>
      <c r="AS1026" s="549"/>
      <c r="AT1026" s="549"/>
      <c r="AU1026" s="549"/>
      <c r="AV1026" s="549"/>
      <c r="AW1026" s="549"/>
      <c r="AX1026" s="549"/>
      <c r="AY1026" s="549"/>
      <c r="BA1026" s="223"/>
      <c r="BB1026" s="290"/>
      <c r="BC1026"/>
      <c r="BD1026"/>
      <c r="BE1026"/>
      <c r="BF1026"/>
      <c r="BG1026"/>
      <c r="BH1026"/>
      <c r="BI1026"/>
      <c r="BJ1026"/>
      <c r="BK1026"/>
      <c r="BL1026"/>
      <c r="BM1026"/>
      <c r="BN1026"/>
      <c r="BO1026"/>
      <c r="BP1026"/>
      <c r="BQ1026"/>
    </row>
    <row r="1027" s="398" customFormat="true" ht="17.1" hidden="true" customHeight="true" x14ac:dyDescent="0.2">
      <c r="A1027" s="405" t="s">
        <v>186</v>
      </c>
      <c r="B1027" s="1704" t="s">
        <v>187</v>
      </c>
      <c r="C1027" s="406">
        <v>2568</v>
      </c>
      <c r="R1027" s="549"/>
      <c r="S1027" s="549"/>
      <c r="T1027" s="549"/>
      <c r="U1027" s="549"/>
      <c r="V1027" s="549"/>
      <c r="W1027" s="549"/>
      <c r="X1027" s="549"/>
      <c r="Y1027" s="549"/>
      <c r="Z1027" s="549"/>
      <c r="AA1027" s="549"/>
      <c r="AB1027" s="549"/>
      <c r="AC1027" s="549"/>
      <c r="AD1027" s="549"/>
      <c r="AE1027" s="549"/>
      <c r="AF1027" s="549"/>
      <c r="AG1027" s="549"/>
      <c r="AH1027" s="549"/>
      <c r="AI1027" s="549"/>
      <c r="AJ1027" s="549"/>
      <c r="AK1027" s="549"/>
      <c r="AL1027" s="549"/>
      <c r="AM1027" s="549"/>
      <c r="AN1027" s="549"/>
      <c r="AO1027" s="549"/>
      <c r="AP1027" s="549"/>
      <c r="AQ1027" s="549"/>
      <c r="AR1027" s="549"/>
      <c r="AS1027" s="549"/>
      <c r="AT1027" s="549"/>
      <c r="AU1027" s="549"/>
      <c r="AV1027" s="549"/>
      <c r="AW1027" s="549"/>
      <c r="AX1027" s="549"/>
      <c r="AY1027" s="549"/>
      <c r="BA1027" s="223"/>
      <c r="BB1027" s="290"/>
      <c r="BC1027"/>
      <c r="BD1027"/>
      <c r="BE1027"/>
      <c r="BF1027"/>
      <c r="BG1027"/>
      <c r="BH1027"/>
      <c r="BI1027"/>
      <c r="BJ1027"/>
      <c r="BK1027"/>
      <c r="BL1027"/>
      <c r="BM1027"/>
      <c r="BN1027"/>
      <c r="BO1027"/>
      <c r="BP1027"/>
      <c r="BQ1027"/>
    </row>
    <row r="1028" s="398" customFormat="true" ht="17.1" hidden="true" customHeight="true" x14ac:dyDescent="0.2">
      <c r="A1028" s="407" t="s">
        <v>188</v>
      </c>
      <c r="B1028" s="1705" t="s">
        <v>187</v>
      </c>
      <c r="C1028" s="408">
        <v>2568</v>
      </c>
      <c r="R1028" s="549"/>
      <c r="S1028" s="549"/>
      <c r="T1028" s="549"/>
      <c r="U1028" s="549"/>
      <c r="V1028" s="549"/>
      <c r="W1028" s="549"/>
      <c r="X1028" s="549"/>
      <c r="Y1028" s="549"/>
      <c r="Z1028" s="549"/>
      <c r="AA1028" s="549"/>
      <c r="AB1028" s="549"/>
      <c r="AC1028" s="549"/>
      <c r="AD1028" s="549"/>
      <c r="AE1028" s="549"/>
      <c r="AF1028" s="549"/>
      <c r="AG1028" s="549"/>
      <c r="AH1028" s="549"/>
      <c r="AI1028" s="549"/>
      <c r="AJ1028" s="549"/>
      <c r="AK1028" s="549"/>
      <c r="AL1028" s="549"/>
      <c r="AM1028" s="549"/>
      <c r="AN1028" s="549"/>
      <c r="AO1028" s="549"/>
      <c r="AP1028" s="549"/>
      <c r="AQ1028" s="549"/>
      <c r="AR1028" s="549"/>
      <c r="AS1028" s="549"/>
      <c r="AT1028" s="549"/>
      <c r="AU1028" s="549"/>
      <c r="AV1028" s="549"/>
      <c r="AW1028" s="549"/>
      <c r="AX1028" s="549"/>
      <c r="AY1028" s="549"/>
      <c r="BA1028" s="223"/>
      <c r="BB1028" s="290"/>
      <c r="BC1028"/>
      <c r="BD1028"/>
      <c r="BE1028"/>
      <c r="BF1028"/>
      <c r="BG1028"/>
      <c r="BH1028"/>
      <c r="BI1028"/>
      <c r="BJ1028"/>
      <c r="BK1028"/>
      <c r="BL1028"/>
      <c r="BM1028"/>
      <c r="BN1028"/>
      <c r="BO1028"/>
      <c r="BP1028"/>
      <c r="BQ1028"/>
    </row>
    <row r="1029" s="398" customFormat="true" ht="17.1" hidden="true" customHeight="true" x14ac:dyDescent="0.2">
      <c r="A1029" s="407" t="s">
        <v>189</v>
      </c>
      <c r="B1029" s="1705" t="s">
        <v>187</v>
      </c>
      <c r="C1029" s="408">
        <v>2568</v>
      </c>
      <c r="R1029" s="549"/>
      <c r="S1029" s="549"/>
      <c r="T1029" s="549"/>
      <c r="U1029" s="549"/>
      <c r="V1029" s="549"/>
      <c r="W1029" s="549"/>
      <c r="X1029" s="549"/>
      <c r="Y1029" s="549"/>
      <c r="Z1029" s="549"/>
      <c r="AA1029" s="549"/>
      <c r="AB1029" s="549"/>
      <c r="AC1029" s="549"/>
      <c r="AD1029" s="549"/>
      <c r="AE1029" s="549"/>
      <c r="AF1029" s="549"/>
      <c r="AG1029" s="549"/>
      <c r="AH1029" s="549"/>
      <c r="AI1029" s="549"/>
      <c r="AJ1029" s="549"/>
      <c r="AK1029" s="549"/>
      <c r="AL1029" s="549"/>
      <c r="AM1029" s="549"/>
      <c r="AN1029" s="549"/>
      <c r="AO1029" s="549"/>
      <c r="AP1029" s="549"/>
      <c r="AQ1029" s="549"/>
      <c r="AR1029" s="549"/>
      <c r="AS1029" s="549"/>
      <c r="AT1029" s="549"/>
      <c r="AU1029" s="549"/>
      <c r="AV1029" s="549"/>
      <c r="AW1029" s="549"/>
      <c r="AX1029" s="549"/>
      <c r="AY1029" s="549"/>
      <c r="BA1029" s="223"/>
      <c r="BB1029" s="290"/>
      <c r="BC1029"/>
      <c r="BD1029"/>
      <c r="BE1029"/>
      <c r="BF1029"/>
      <c r="BG1029"/>
      <c r="BH1029"/>
      <c r="BI1029"/>
      <c r="BJ1029"/>
      <c r="BK1029"/>
      <c r="BL1029"/>
      <c r="BM1029"/>
      <c r="BN1029"/>
      <c r="BO1029"/>
      <c r="BP1029"/>
      <c r="BQ1029"/>
    </row>
    <row r="1030" s="398" customFormat="true" ht="17.1" hidden="true" customHeight="true" x14ac:dyDescent="0.2">
      <c r="A1030" s="407" t="s">
        <v>190</v>
      </c>
      <c r="B1030" s="1705" t="s">
        <v>187</v>
      </c>
      <c r="C1030" s="408">
        <v>2568</v>
      </c>
      <c r="R1030" s="549"/>
      <c r="S1030" s="549"/>
      <c r="T1030" s="549"/>
      <c r="U1030" s="549"/>
      <c r="V1030" s="549"/>
      <c r="W1030" s="549"/>
      <c r="X1030" s="549"/>
      <c r="Y1030" s="549"/>
      <c r="Z1030" s="549"/>
      <c r="AA1030" s="549"/>
      <c r="AB1030" s="549"/>
      <c r="AC1030" s="549"/>
      <c r="AD1030" s="549"/>
      <c r="AE1030" s="549"/>
      <c r="AF1030" s="549"/>
      <c r="AG1030" s="549"/>
      <c r="AH1030" s="549"/>
      <c r="AI1030" s="549"/>
      <c r="AJ1030" s="549"/>
      <c r="AK1030" s="549"/>
      <c r="AL1030" s="549"/>
      <c r="AM1030" s="549"/>
      <c r="AN1030" s="549"/>
      <c r="AO1030" s="549"/>
      <c r="AP1030" s="549"/>
      <c r="AQ1030" s="549"/>
      <c r="AR1030" s="549"/>
      <c r="AS1030" s="549"/>
      <c r="AT1030" s="549"/>
      <c r="AU1030" s="549"/>
      <c r="AV1030" s="549"/>
      <c r="AW1030" s="549"/>
      <c r="AX1030" s="549"/>
      <c r="AY1030" s="549"/>
      <c r="BA1030" s="223"/>
      <c r="BB1030" s="290"/>
      <c r="BC1030"/>
      <c r="BD1030"/>
      <c r="BE1030"/>
      <c r="BF1030"/>
      <c r="BG1030"/>
      <c r="BH1030"/>
      <c r="BI1030"/>
      <c r="BJ1030"/>
      <c r="BK1030"/>
      <c r="BL1030"/>
      <c r="BM1030"/>
      <c r="BN1030"/>
      <c r="BO1030"/>
      <c r="BP1030"/>
      <c r="BQ1030"/>
    </row>
    <row r="1031" s="398" customFormat="true" ht="17.1" customHeight="true" x14ac:dyDescent="0.2">
      <c r="A1031" s="1817" t="s">
        <v>191</v>
      </c>
      <c r="B1031" s="1705" t="s">
        <v>192</v>
      </c>
      <c r="C1031" s="408">
        <v>1552</v>
      </c>
      <c r="R1031" s="549"/>
      <c r="S1031" s="549"/>
      <c r="T1031" s="549"/>
      <c r="U1031" s="549"/>
      <c r="V1031" s="549"/>
      <c r="W1031" s="549"/>
      <c r="X1031" s="549"/>
      <c r="Y1031" s="549"/>
      <c r="Z1031" s="549"/>
      <c r="AA1031" s="549"/>
      <c r="AB1031" s="549"/>
      <c r="AC1031" s="549"/>
      <c r="AD1031" s="549"/>
      <c r="AE1031" s="549"/>
      <c r="AF1031" s="549"/>
      <c r="AG1031" s="549"/>
      <c r="AH1031" s="549"/>
      <c r="AI1031" s="549"/>
      <c r="AJ1031" s="549"/>
      <c r="AK1031" s="549"/>
      <c r="AL1031" s="549"/>
      <c r="AM1031" s="549"/>
      <c r="AN1031" s="549"/>
      <c r="AO1031" s="549"/>
      <c r="AP1031" s="549"/>
      <c r="AQ1031" s="549"/>
      <c r="AR1031" s="549"/>
      <c r="AS1031" s="549"/>
      <c r="AT1031" s="549"/>
      <c r="AU1031" s="549"/>
      <c r="AV1031" s="549"/>
      <c r="AW1031" s="549"/>
      <c r="AX1031" s="549"/>
      <c r="AY1031" s="549"/>
      <c r="BA1031" s="223"/>
      <c r="BB1031" s="290"/>
      <c r="BC1031"/>
      <c r="BD1031"/>
      <c r="BE1031"/>
      <c r="BF1031"/>
      <c r="BG1031"/>
      <c r="BH1031"/>
      <c r="BI1031"/>
      <c r="BJ1031"/>
      <c r="BK1031"/>
      <c r="BL1031"/>
      <c r="BM1031"/>
      <c r="BN1031"/>
      <c r="BO1031"/>
      <c r="BP1031"/>
      <c r="BQ1031"/>
    </row>
    <row r="1032" s="398" customFormat="true" ht="17.1" customHeight="true" x14ac:dyDescent="0.2">
      <c r="A1032" s="1818"/>
      <c r="B1032" s="1706" t="s">
        <v>193</v>
      </c>
      <c r="C1032" s="409">
        <v>1016</v>
      </c>
      <c r="R1032" s="549"/>
      <c r="S1032" s="549"/>
      <c r="T1032" s="549"/>
      <c r="U1032" s="549"/>
      <c r="V1032" s="549"/>
      <c r="W1032" s="549"/>
      <c r="X1032" s="549"/>
      <c r="Y1032" s="549"/>
      <c r="Z1032" s="549"/>
      <c r="AA1032" s="549"/>
      <c r="AB1032" s="549"/>
      <c r="AC1032" s="549"/>
      <c r="AD1032" s="549"/>
      <c r="AE1032" s="549"/>
      <c r="AF1032" s="549"/>
      <c r="AG1032" s="549"/>
      <c r="AH1032" s="549"/>
      <c r="AI1032" s="549"/>
      <c r="AJ1032" s="549"/>
      <c r="AK1032" s="549"/>
      <c r="AL1032" s="549"/>
      <c r="AM1032" s="549"/>
      <c r="AN1032" s="549"/>
      <c r="AO1032" s="549"/>
      <c r="AP1032" s="549"/>
      <c r="AQ1032" s="549"/>
      <c r="AR1032" s="549"/>
      <c r="AS1032" s="549"/>
      <c r="AT1032" s="549"/>
      <c r="AU1032" s="549"/>
      <c r="AV1032" s="549"/>
      <c r="AW1032" s="549"/>
      <c r="AX1032" s="549"/>
      <c r="AY1032" s="549"/>
      <c r="BA1032" s="223"/>
      <c r="BB1032" s="290"/>
      <c r="BC1032"/>
      <c r="BD1032"/>
      <c r="BE1032"/>
      <c r="BF1032"/>
      <c r="BG1032"/>
      <c r="BH1032"/>
      <c r="BI1032"/>
      <c r="BJ1032"/>
      <c r="BK1032"/>
      <c r="BL1032"/>
      <c r="BM1032"/>
      <c r="BN1032"/>
      <c r="BO1032"/>
      <c r="BP1032"/>
      <c r="BQ1032"/>
    </row>
    <row r="1033" s="398" customFormat="true" ht="12.95" customHeight="true" x14ac:dyDescent="0.2">
      <c r="A1033" s="1819" t="s">
        <v>194</v>
      </c>
      <c r="B1033" s="1820"/>
      <c r="C1033" s="1821"/>
      <c r="R1033" s="549"/>
      <c r="S1033" s="549"/>
      <c r="T1033" s="549"/>
      <c r="U1033" s="549"/>
      <c r="V1033" s="549"/>
      <c r="W1033" s="549"/>
      <c r="X1033" s="549"/>
      <c r="Y1033" s="549"/>
      <c r="Z1033" s="549"/>
      <c r="AA1033" s="549"/>
      <c r="AB1033" s="549"/>
      <c r="AC1033" s="549"/>
      <c r="AD1033" s="549"/>
      <c r="AE1033" s="549"/>
      <c r="AF1033" s="549"/>
      <c r="AG1033" s="549"/>
      <c r="AH1033" s="549"/>
      <c r="AI1033" s="549"/>
      <c r="AJ1033" s="549"/>
      <c r="AK1033" s="549"/>
      <c r="AL1033" s="549"/>
      <c r="AM1033" s="549"/>
      <c r="AN1033" s="549"/>
      <c r="AO1033" s="549"/>
      <c r="AP1033" s="549"/>
      <c r="AQ1033" s="549"/>
      <c r="AR1033" s="549"/>
      <c r="AS1033" s="549"/>
      <c r="AT1033" s="549"/>
      <c r="AU1033" s="549"/>
      <c r="AV1033" s="549"/>
      <c r="AW1033" s="549"/>
      <c r="AX1033" s="549"/>
      <c r="AY1033" s="549"/>
      <c r="BA1033" s="442"/>
      <c r="BB1033" s="136"/>
      <c r="BC1033" s="442"/>
      <c r="BD1033" s="442"/>
      <c r="BE1033" s="442"/>
      <c r="BF1033" s="442"/>
      <c r="BG1033" s="442"/>
      <c r="BH1033" s="442"/>
      <c r="BI1033" s="442"/>
      <c r="BJ1033" s="442"/>
      <c r="BK1033" s="442"/>
      <c r="BL1033" s="442"/>
      <c r="BM1033" s="442"/>
      <c r="BN1033" s="442"/>
      <c r="BO1033" s="442"/>
      <c r="BP1033" s="442"/>
      <c r="BQ1033" s="442"/>
    </row>
    <row r="1034" s="398" customFormat="true" ht="15" customHeight="true" x14ac:dyDescent="0.2">
      <c r="A1034" s="1819" t="s">
        <v>194</v>
      </c>
      <c r="B1034" s="1820"/>
      <c r="C1034" s="1821"/>
      <c r="R1034" s="549"/>
      <c r="S1034" s="549"/>
      <c r="T1034" s="549"/>
      <c r="U1034" s="549"/>
      <c r="V1034" s="549"/>
      <c r="W1034" s="549"/>
      <c r="X1034" s="549"/>
      <c r="Y1034" s="549"/>
      <c r="Z1034" s="549"/>
      <c r="AA1034" s="549"/>
      <c r="AB1034" s="549"/>
      <c r="AC1034" s="549"/>
      <c r="AD1034" s="549"/>
      <c r="AE1034" s="549"/>
      <c r="AF1034" s="549"/>
      <c r="AG1034" s="549"/>
      <c r="AH1034" s="549"/>
      <c r="AI1034" s="549"/>
      <c r="AJ1034" s="549"/>
      <c r="AK1034" s="549"/>
      <c r="AL1034" s="549"/>
      <c r="AM1034" s="549"/>
      <c r="AN1034" s="549"/>
      <c r="AO1034" s="549"/>
      <c r="AP1034" s="549"/>
      <c r="AQ1034" s="549"/>
      <c r="AR1034" s="549"/>
      <c r="AS1034" s="549"/>
      <c r="AT1034" s="549"/>
      <c r="AU1034" s="549"/>
      <c r="AV1034" s="549"/>
      <c r="AW1034" s="549"/>
      <c r="AX1034" s="549"/>
      <c r="AY1034" s="549"/>
      <c r="BA1034" s="223"/>
      <c r="BB1034" s="290"/>
      <c r="BC1034"/>
      <c r="BD1034"/>
      <c r="BE1034"/>
      <c r="BF1034"/>
      <c r="BG1034"/>
      <c r="BH1034"/>
      <c r="BI1034"/>
      <c r="BJ1034"/>
      <c r="BK1034"/>
      <c r="BL1034"/>
      <c r="BM1034"/>
      <c r="BN1034"/>
      <c r="BO1034"/>
      <c r="BP1034"/>
      <c r="BQ1034"/>
    </row>
    <row r="1035" s="398" customFormat="true" ht="15" customHeight="true" x14ac:dyDescent="0.2">
      <c r="B1035" s="1683"/>
      <c r="R1035" s="549"/>
      <c r="S1035" s="549"/>
      <c r="T1035" s="549"/>
      <c r="U1035" s="549"/>
      <c r="V1035" s="549"/>
      <c r="W1035" s="549"/>
      <c r="X1035" s="549"/>
      <c r="Y1035" s="549"/>
      <c r="Z1035" s="549"/>
      <c r="AA1035" s="549"/>
      <c r="AB1035" s="549"/>
      <c r="AC1035" s="549"/>
      <c r="AD1035" s="549"/>
      <c r="AE1035" s="549"/>
      <c r="AF1035" s="549"/>
      <c r="AG1035" s="549"/>
      <c r="AH1035" s="549"/>
      <c r="AI1035" s="549"/>
      <c r="AJ1035" s="549"/>
      <c r="AK1035" s="549"/>
      <c r="AL1035" s="549"/>
      <c r="AM1035" s="549"/>
      <c r="AN1035" s="549"/>
      <c r="AO1035" s="549"/>
      <c r="AP1035" s="549"/>
      <c r="AQ1035" s="549"/>
      <c r="AR1035" s="549"/>
      <c r="AS1035" s="549"/>
      <c r="AT1035" s="549"/>
      <c r="AU1035" s="549"/>
      <c r="AV1035" s="549"/>
      <c r="AW1035" s="549"/>
      <c r="AX1035" s="549"/>
      <c r="AY1035" s="549"/>
      <c r="BA1035" s="391"/>
      <c r="BB1035" s="238"/>
      <c r="BC1035" s="391"/>
      <c r="BD1035" s="391"/>
      <c r="BE1035" s="391"/>
      <c r="BF1035" s="391"/>
      <c r="BG1035" s="391"/>
      <c r="BH1035" s="391"/>
      <c r="BI1035" s="391"/>
      <c r="BJ1035" s="391"/>
      <c r="BK1035" s="391"/>
      <c r="BL1035" s="391"/>
      <c r="BM1035" s="391"/>
      <c r="BN1035" s="391"/>
      <c r="BO1035" s="391"/>
      <c r="BP1035" s="391"/>
      <c r="BQ1035" s="391"/>
    </row>
    <row r="1036" ht="15" customHeight="true" x14ac:dyDescent="0.25">
      <c r="A1036" s="291" t="s">
        <v>120</v>
      </c>
      <c r="B1036" s="1707" t="s">
        <v>121</v>
      </c>
    </row>
    <row r="1037" ht="15" customHeight="true" x14ac:dyDescent="0.2">
      <c r="A1037" s="292">
        <f>R15</f>
        <v>0</v>
      </c>
      <c r="B1037" s="1708" t="e">
        <f>#REF!+#REF!</f>
        <v>#REF!</v>
      </c>
    </row>
    <row r="1038" ht="15" customHeight="true" x14ac:dyDescent="0.2">
      <c r="A1038" s="292">
        <f>S15</f>
        <v>0</v>
      </c>
      <c r="B1038" s="1708" t="e">
        <f>#REF!+#REF!</f>
        <v>#REF!</v>
      </c>
    </row>
    <row r="1039" ht="15" customHeight="true" x14ac:dyDescent="0.2">
      <c r="A1039" s="292">
        <f>T15</f>
        <v>0</v>
      </c>
      <c r="B1039" s="1708" t="e">
        <f>#REF!+#REF!</f>
        <v>#REF!</v>
      </c>
    </row>
    <row r="1040" ht="15" customHeight="true" x14ac:dyDescent="0.2">
      <c r="A1040" s="292">
        <f>U15</f>
        <v>0</v>
      </c>
      <c r="B1040" s="1708" t="e">
        <f>#REF!+#REF!</f>
        <v>#REF!</v>
      </c>
    </row>
    <row r="1041" ht="15" customHeight="true" x14ac:dyDescent="0.2">
      <c r="A1041" s="292">
        <f>V15</f>
        <v>0</v>
      </c>
      <c r="B1041" s="1708" t="e">
        <f>#REF!+#REF!</f>
        <v>#REF!</v>
      </c>
    </row>
    <row r="1042" ht="15" customHeight="true" x14ac:dyDescent="0.2">
      <c r="A1042" s="292">
        <f>W15</f>
        <v>0</v>
      </c>
      <c r="B1042" s="1708" t="e">
        <f>#REF!+#REF!</f>
        <v>#REF!</v>
      </c>
    </row>
    <row r="1043" ht="15" customHeight="true" x14ac:dyDescent="0.2">
      <c r="A1043" s="292">
        <f>X15</f>
        <v>0</v>
      </c>
      <c r="B1043" s="1708" t="e">
        <f>#REF!+WI123</f>
        <v>#REF!</v>
      </c>
    </row>
    <row r="1044" ht="15" customHeight="true" x14ac:dyDescent="0.2">
      <c r="A1044" s="292">
        <f>Y15</f>
        <v>0</v>
      </c>
      <c r="B1044" s="1708" t="e">
        <f>#REF!+#REF!</f>
        <v>#REF!</v>
      </c>
    </row>
    <row r="1045" ht="15" customHeight="true" x14ac:dyDescent="0.2">
      <c r="A1045" s="292">
        <f>Z15</f>
        <v>0</v>
      </c>
      <c r="B1045" s="1708" t="e">
        <f>#REF!+#REF!</f>
        <v>#REF!</v>
      </c>
    </row>
    <row r="1046" ht="15" customHeight="true" x14ac:dyDescent="0.2">
      <c r="A1046" s="238">
        <f>AA15</f>
        <v>0</v>
      </c>
      <c r="B1046" s="1708" t="e">
        <f>#REF!+#REF!</f>
        <v>#REF!</v>
      </c>
    </row>
    <row r="1047" ht="15" customHeight="true" x14ac:dyDescent="0.2">
      <c r="A1047" s="238">
        <f>AB15</f>
        <v>0</v>
      </c>
      <c r="B1047" s="1708" t="e">
        <f>#REF!+#REF!</f>
        <v>#REF!</v>
      </c>
    </row>
    <row r="1048" ht="15" customHeight="true" x14ac:dyDescent="0.2">
      <c r="A1048" s="238">
        <f>AC15</f>
        <v>0</v>
      </c>
      <c r="B1048" s="1708" t="e">
        <f>#REF!+#REF!</f>
        <v>#REF!</v>
      </c>
    </row>
    <row r="1049" ht="15" customHeight="true" x14ac:dyDescent="0.2">
      <c r="A1049" s="238">
        <f>AD15</f>
        <v>0</v>
      </c>
      <c r="B1049" s="1708" t="e">
        <f>#REF!+#REF!</f>
        <v>#REF!</v>
      </c>
    </row>
    <row r="1050" ht="15" customHeight="true" x14ac:dyDescent="0.2">
      <c r="A1050" s="238">
        <f>AE15</f>
        <v>0</v>
      </c>
      <c r="B1050" s="1708" t="e">
        <f>#REF!+#REF!</f>
        <v>#REF!</v>
      </c>
    </row>
    <row r="1051" ht="15" customHeight="true" x14ac:dyDescent="0.2">
      <c r="A1051" s="238">
        <f>AF15</f>
        <v>0</v>
      </c>
      <c r="B1051" s="1708" t="e">
        <f>#REF!+#REF!</f>
        <v>#REF!</v>
      </c>
    </row>
    <row r="1052" ht="15" customHeight="true" x14ac:dyDescent="0.2">
      <c r="A1052" s="238">
        <f>AG15</f>
        <v>0</v>
      </c>
      <c r="B1052" s="1708" t="e">
        <f>#REF!+#REF!</f>
        <v>#REF!</v>
      </c>
    </row>
    <row r="1053" ht="15" customHeight="true" x14ac:dyDescent="0.2">
      <c r="A1053" s="238">
        <f>AH15</f>
        <v>0</v>
      </c>
      <c r="B1053" s="1708" t="e">
        <f>#REF!+#REF!</f>
        <v>#REF!</v>
      </c>
    </row>
    <row r="1054" ht="15" customHeight="true" x14ac:dyDescent="0.2">
      <c r="A1054" s="238">
        <f>AI15</f>
        <v>0</v>
      </c>
      <c r="B1054" s="1708" t="e">
        <f>#REF!+#REF!</f>
        <v>#REF!</v>
      </c>
    </row>
    <row r="1055" ht="15" customHeight="true" x14ac:dyDescent="0.2">
      <c r="A1055" s="238">
        <f>AJ15</f>
        <v>0</v>
      </c>
      <c r="B1055" s="1708" t="e">
        <f>#REF!+#REF!</f>
        <v>#REF!</v>
      </c>
    </row>
    <row r="1056" ht="15" customHeight="true" x14ac:dyDescent="0.2">
      <c r="A1056" s="238">
        <f>AK15</f>
        <v>0</v>
      </c>
      <c r="B1056" s="1708" t="e">
        <f>#REF!+#REF!</f>
        <v>#REF!</v>
      </c>
    </row>
    <row r="1057" ht="15" customHeight="true" x14ac:dyDescent="0.2">
      <c r="A1057" s="238">
        <f>AL15</f>
        <v>0</v>
      </c>
      <c r="B1057" s="1708" t="e">
        <f>#REF!+#REF!</f>
        <v>#REF!</v>
      </c>
    </row>
    <row r="1058" ht="15" customHeight="true" x14ac:dyDescent="0.2">
      <c r="A1058" s="238">
        <f>AM15</f>
        <v>0</v>
      </c>
      <c r="B1058" s="1708" t="e">
        <f>#REF!+#REF!</f>
        <v>#REF!</v>
      </c>
    </row>
    <row r="1059" ht="15" customHeight="true" x14ac:dyDescent="0.2">
      <c r="A1059" s="238">
        <f>AN15</f>
        <v>0</v>
      </c>
      <c r="B1059" s="1708" t="e">
        <f>#REF!+#REF!</f>
        <v>#REF!</v>
      </c>
    </row>
    <row r="1060" ht="15" customHeight="true" x14ac:dyDescent="0.2">
      <c r="A1060" s="238">
        <f>AO15</f>
        <v>0</v>
      </c>
      <c r="B1060" s="1708" t="e">
        <f>#REF!+#REF!</f>
        <v>#REF!</v>
      </c>
    </row>
    <row r="1061" ht="15" customHeight="true" x14ac:dyDescent="0.2">
      <c r="A1061" s="238">
        <f>AP15</f>
        <v>0</v>
      </c>
      <c r="B1061" s="1708" t="e">
        <f>#REF!+#REF!</f>
        <v>#REF!</v>
      </c>
    </row>
    <row r="1062" ht="15" customHeight="true" x14ac:dyDescent="0.2">
      <c r="A1062" s="238">
        <f>AQ15</f>
        <v>0</v>
      </c>
      <c r="B1062" s="1708" t="e">
        <f>#REF!+#REF!</f>
        <v>#REF!</v>
      </c>
    </row>
    <row r="1063" ht="15" customHeight="true" x14ac:dyDescent="0.2">
      <c r="A1063" s="238">
        <f>AR15</f>
        <v>0</v>
      </c>
      <c r="B1063" s="1708" t="e">
        <f>#REF!+#REF!</f>
        <v>#REF!</v>
      </c>
    </row>
    <row r="1064" ht="15" customHeight="true" x14ac:dyDescent="0.2">
      <c r="A1064" s="238">
        <f>AS15</f>
        <v>0</v>
      </c>
      <c r="B1064" s="1708" t="e">
        <f>#REF!+#REF!</f>
        <v>#REF!</v>
      </c>
    </row>
    <row r="1065" ht="15" customHeight="true" x14ac:dyDescent="0.2">
      <c r="A1065" s="238">
        <f>AT15</f>
        <v>0</v>
      </c>
      <c r="B1065" s="1708" t="e">
        <f>#REF!+#REF!</f>
        <v>#REF!</v>
      </c>
    </row>
    <row r="1066" ht="15" customHeight="true" x14ac:dyDescent="0.2">
      <c r="A1066" s="238">
        <f>AU15</f>
        <v>0</v>
      </c>
      <c r="B1066" s="1708" t="e">
        <f>#REF!+#REF!</f>
        <v>#REF!</v>
      </c>
    </row>
    <row r="1067" ht="15" customHeight="true" x14ac:dyDescent="0.2">
      <c r="A1067" s="238">
        <f>AV15</f>
        <v>0</v>
      </c>
      <c r="B1067" s="1708" t="e">
        <f>#REF!+#REF!</f>
        <v>#REF!</v>
      </c>
    </row>
    <row r="1068" ht="15" customHeight="true" x14ac:dyDescent="0.2">
      <c r="A1068" s="238">
        <f>AW15</f>
        <v>0</v>
      </c>
      <c r="B1068" s="1708" t="e">
        <f>#REF!+#REF!</f>
        <v>#REF!</v>
      </c>
    </row>
    <row r="1069" ht="15" customHeight="true" x14ac:dyDescent="0.2">
      <c r="A1069" s="238">
        <f>AX15</f>
        <v>0</v>
      </c>
      <c r="B1069" s="1708" t="e">
        <f>#REF!+#REF!</f>
        <v>#REF!</v>
      </c>
    </row>
    <row r="1070" ht="15" customHeight="true" x14ac:dyDescent="0.2">
      <c r="A1070" s="238">
        <f>AY15</f>
        <v>0</v>
      </c>
      <c r="B1070" s="1708" t="e">
        <f>#REF!+#REF!</f>
        <v>#REF!</v>
      </c>
    </row>
    <row r="1071" ht="15" customHeight="true" x14ac:dyDescent="0.2">
      <c r="A1071" s="238"/>
      <c r="B1071" s="1708"/>
    </row>
    <row r="1072" ht="15" customHeight="true" x14ac:dyDescent="0.2">
      <c r="A1072" s="292">
        <f>34-COUNTIF(A1037:A1071,"0")</f>
        <v>0</v>
      </c>
      <c r="B1072" s="1709" t="s">
        <v>136</v>
      </c>
    </row>
    <row r="1100" s="549" customFormat="true" ht="17.1" customHeight="true" x14ac:dyDescent="0.2">
      <c r="A1100" s="563"/>
      <c r="B1100" s="1710"/>
      <c r="BA1100" s="391"/>
      <c r="BB1100" s="238"/>
      <c r="BC1100" s="391"/>
      <c r="BD1100" s="391"/>
      <c r="BE1100" s="391"/>
      <c r="BF1100" s="391"/>
      <c r="BG1100" s="391"/>
      <c r="BH1100" s="391"/>
      <c r="BI1100" s="391"/>
      <c r="BJ1100" s="391"/>
      <c r="BK1100" s="391"/>
      <c r="BL1100" s="391"/>
      <c r="BM1100" s="391"/>
      <c r="BN1100" s="391"/>
      <c r="BO1100" s="391"/>
      <c r="BP1100" s="391"/>
      <c r="BQ1100" s="391"/>
    </row>
    <row r="1101" s="549" customFormat="true" ht="17.1" customHeight="true" x14ac:dyDescent="0.2">
      <c r="A1101" s="564"/>
      <c r="B1101" s="1711"/>
      <c r="BA1101" s="391"/>
      <c r="BB1101" s="238"/>
      <c r="BC1101" s="391"/>
      <c r="BD1101" s="391"/>
      <c r="BE1101" s="391"/>
      <c r="BF1101" s="391"/>
      <c r="BG1101" s="391"/>
      <c r="BH1101" s="391"/>
      <c r="BI1101" s="391"/>
      <c r="BJ1101" s="391"/>
      <c r="BK1101" s="391"/>
      <c r="BL1101" s="391"/>
      <c r="BM1101" s="391"/>
      <c r="BN1101" s="391"/>
      <c r="BO1101" s="391"/>
      <c r="BP1101" s="391"/>
      <c r="BQ1101" s="391"/>
    </row>
    <row r="1102" s="549" customFormat="true" ht="15" customHeight="true" x14ac:dyDescent="0.2">
      <c r="B1102" s="1712"/>
      <c r="BA1102" s="391"/>
      <c r="BB1102" s="238"/>
      <c r="BC1102" s="391"/>
      <c r="BD1102" s="391"/>
      <c r="BE1102" s="391"/>
      <c r="BF1102" s="391"/>
      <c r="BG1102" s="391"/>
      <c r="BH1102" s="391"/>
      <c r="BI1102" s="391"/>
      <c r="BJ1102" s="391"/>
      <c r="BK1102" s="391"/>
      <c r="BL1102" s="391"/>
      <c r="BM1102" s="391"/>
      <c r="BN1102" s="391"/>
      <c r="BO1102" s="391"/>
      <c r="BP1102" s="391"/>
      <c r="BQ1102" s="391"/>
    </row>
    <row r="1103" s="549" customFormat="true" ht="15" customHeight="true" x14ac:dyDescent="0.2">
      <c r="B1103" s="1712"/>
      <c r="BA1103" s="391"/>
      <c r="BB1103" s="238"/>
      <c r="BC1103" s="391"/>
      <c r="BD1103" s="391"/>
      <c r="BE1103" s="391"/>
      <c r="BF1103" s="391"/>
      <c r="BG1103" s="391"/>
      <c r="BH1103" s="391"/>
      <c r="BI1103" s="391"/>
      <c r="BJ1103" s="391"/>
      <c r="BK1103" s="391"/>
      <c r="BL1103" s="391"/>
      <c r="BM1103" s="391"/>
      <c r="BN1103" s="391"/>
      <c r="BO1103" s="391"/>
      <c r="BP1103" s="391"/>
      <c r="BQ1103" s="391"/>
    </row>
    <row r="1104" s="549" customFormat="true" ht="15" customHeight="true" x14ac:dyDescent="0.2">
      <c r="B1104" s="1712"/>
      <c r="BA1104" s="391"/>
      <c r="BB1104" s="238"/>
      <c r="BC1104" s="391"/>
      <c r="BD1104" s="391"/>
      <c r="BE1104" s="391"/>
      <c r="BF1104" s="391"/>
      <c r="BG1104" s="391"/>
      <c r="BH1104" s="391"/>
      <c r="BI1104" s="391"/>
      <c r="BJ1104" s="391"/>
      <c r="BK1104" s="391"/>
      <c r="BL1104" s="391"/>
      <c r="BM1104" s="391"/>
      <c r="BN1104" s="391"/>
      <c r="BO1104" s="391"/>
      <c r="BP1104" s="391"/>
      <c r="BQ1104" s="391"/>
    </row>
    <row r="1105" s="549" customFormat="true" ht="15" customHeight="true" x14ac:dyDescent="0.2">
      <c r="B1105" s="1712"/>
      <c r="BA1105" s="391"/>
      <c r="BB1105" s="238"/>
      <c r="BC1105" s="391"/>
      <c r="BD1105" s="391"/>
      <c r="BE1105" s="391"/>
      <c r="BF1105" s="391"/>
      <c r="BG1105" s="391"/>
      <c r="BH1105" s="391"/>
      <c r="BI1105" s="391"/>
      <c r="BJ1105" s="391"/>
      <c r="BK1105" s="391"/>
      <c r="BL1105" s="391"/>
      <c r="BM1105" s="391"/>
      <c r="BN1105" s="391"/>
      <c r="BO1105" s="391"/>
      <c r="BP1105" s="391"/>
      <c r="BQ1105" s="391"/>
    </row>
    <row r="1106" s="549" customFormat="true" ht="15" customHeight="true" x14ac:dyDescent="0.2">
      <c r="B1106" s="1712"/>
      <c r="BA1106" s="391"/>
      <c r="BB1106" s="238"/>
      <c r="BC1106" s="391"/>
      <c r="BD1106" s="391"/>
      <c r="BE1106" s="391"/>
      <c r="BF1106" s="391"/>
      <c r="BG1106" s="391"/>
      <c r="BH1106" s="391"/>
      <c r="BI1106" s="391"/>
      <c r="BJ1106" s="391"/>
      <c r="BK1106" s="391"/>
      <c r="BL1106" s="391"/>
      <c r="BM1106" s="391"/>
      <c r="BN1106" s="391"/>
      <c r="BO1106" s="391"/>
      <c r="BP1106" s="391"/>
      <c r="BQ1106" s="391"/>
    </row>
    <row r="1107" s="549" customFormat="true" ht="15" customHeight="true" x14ac:dyDescent="0.2">
      <c r="B1107" s="1712"/>
      <c r="BA1107" s="391"/>
      <c r="BB1107" s="238"/>
      <c r="BC1107" s="391"/>
      <c r="BD1107" s="391"/>
      <c r="BE1107" s="391"/>
      <c r="BF1107" s="391"/>
      <c r="BG1107" s="391"/>
      <c r="BH1107" s="391"/>
      <c r="BI1107" s="391"/>
      <c r="BJ1107" s="391"/>
      <c r="BK1107" s="391"/>
      <c r="BL1107" s="391"/>
      <c r="BM1107" s="391"/>
      <c r="BN1107" s="391"/>
      <c r="BO1107" s="391"/>
      <c r="BP1107" s="391"/>
      <c r="BQ1107" s="391"/>
    </row>
    <row r="1108" s="549" customFormat="true" ht="15" customHeight="true" x14ac:dyDescent="0.2">
      <c r="B1108" s="1712"/>
      <c r="BA1108" s="391"/>
      <c r="BB1108" s="238"/>
      <c r="BC1108" s="391"/>
      <c r="BD1108" s="391"/>
      <c r="BE1108" s="391"/>
      <c r="BF1108" s="391"/>
      <c r="BG1108" s="391"/>
      <c r="BH1108" s="391"/>
      <c r="BI1108" s="391"/>
      <c r="BJ1108" s="391"/>
      <c r="BK1108" s="391"/>
      <c r="BL1108" s="391"/>
      <c r="BM1108" s="391"/>
      <c r="BN1108" s="391"/>
      <c r="BO1108" s="391"/>
      <c r="BP1108" s="391"/>
      <c r="BQ1108" s="391"/>
    </row>
    <row r="1109" s="549" customFormat="true" ht="15" customHeight="true" x14ac:dyDescent="0.2">
      <c r="B1109" s="1712"/>
      <c r="BA1109" s="391"/>
      <c r="BB1109" s="238"/>
      <c r="BC1109" s="391"/>
      <c r="BD1109" s="391"/>
      <c r="BE1109" s="391"/>
      <c r="BF1109" s="391"/>
      <c r="BG1109" s="391"/>
      <c r="BH1109" s="391"/>
      <c r="BI1109" s="391"/>
      <c r="BJ1109" s="391"/>
      <c r="BK1109" s="391"/>
      <c r="BL1109" s="391"/>
      <c r="BM1109" s="391"/>
      <c r="BN1109" s="391"/>
      <c r="BO1109" s="391"/>
      <c r="BP1109" s="391"/>
      <c r="BQ1109" s="391"/>
    </row>
    <row r="1110" s="549" customFormat="true" ht="15" customHeight="true" x14ac:dyDescent="0.2">
      <c r="B1110" s="1712"/>
      <c r="BA1110" s="391"/>
      <c r="BB1110" s="238"/>
      <c r="BC1110" s="391"/>
      <c r="BD1110" s="391"/>
      <c r="BE1110" s="391"/>
      <c r="BF1110" s="391"/>
      <c r="BG1110" s="391"/>
      <c r="BH1110" s="391"/>
      <c r="BI1110" s="391"/>
      <c r="BJ1110" s="391"/>
      <c r="BK1110" s="391"/>
      <c r="BL1110" s="391"/>
      <c r="BM1110" s="391"/>
      <c r="BN1110" s="391"/>
      <c r="BO1110" s="391"/>
      <c r="BP1110" s="391"/>
      <c r="BQ1110" s="391"/>
    </row>
    <row r="1111" s="549" customFormat="true" ht="15" customHeight="true" x14ac:dyDescent="0.2">
      <c r="B1111" s="1712"/>
      <c r="BA1111" s="391"/>
      <c r="BB1111" s="238"/>
      <c r="BC1111" s="391"/>
      <c r="BD1111" s="391"/>
      <c r="BE1111" s="391"/>
      <c r="BF1111" s="391"/>
      <c r="BG1111" s="391"/>
      <c r="BH1111" s="391"/>
      <c r="BI1111" s="391"/>
      <c r="BJ1111" s="391"/>
      <c r="BK1111" s="391"/>
      <c r="BL1111" s="391"/>
      <c r="BM1111" s="391"/>
      <c r="BN1111" s="391"/>
      <c r="BO1111" s="391"/>
      <c r="BP1111" s="391"/>
      <c r="BQ1111" s="391"/>
    </row>
    <row r="1112" s="549" customFormat="true" ht="15" customHeight="true" x14ac:dyDescent="0.2">
      <c r="B1112" s="1712"/>
      <c r="BA1112" s="391"/>
      <c r="BB1112" s="238"/>
      <c r="BC1112" s="391"/>
      <c r="BD1112" s="391"/>
      <c r="BE1112" s="391"/>
      <c r="BF1112" s="391"/>
      <c r="BG1112" s="391"/>
      <c r="BH1112" s="391"/>
      <c r="BI1112" s="391"/>
      <c r="BJ1112" s="391"/>
      <c r="BK1112" s="391"/>
      <c r="BL1112" s="391"/>
      <c r="BM1112" s="391"/>
      <c r="BN1112" s="391"/>
      <c r="BO1112" s="391"/>
      <c r="BP1112" s="391"/>
      <c r="BQ1112" s="391"/>
    </row>
    <row r="1113" s="549" customFormat="true" ht="15" customHeight="true" x14ac:dyDescent="0.2">
      <c r="B1113" s="1712"/>
      <c r="BA1113" s="391"/>
      <c r="BB1113" s="238"/>
      <c r="BC1113" s="391"/>
      <c r="BD1113" s="391"/>
      <c r="BE1113" s="391"/>
      <c r="BF1113" s="391"/>
      <c r="BG1113" s="391"/>
      <c r="BH1113" s="391"/>
      <c r="BI1113" s="391"/>
      <c r="BJ1113" s="391"/>
      <c r="BK1113" s="391"/>
      <c r="BL1113" s="391"/>
      <c r="BM1113" s="391"/>
      <c r="BN1113" s="391"/>
      <c r="BO1113" s="391"/>
      <c r="BP1113" s="391"/>
      <c r="BQ1113" s="391"/>
    </row>
    <row r="1114" s="549" customFormat="true" ht="17.1" customHeight="true" x14ac:dyDescent="0.2">
      <c r="A1114" s="564"/>
      <c r="B1114" s="1711"/>
      <c r="C1114" s="550"/>
      <c r="D1114" s="551"/>
      <c r="E1114" s="551"/>
      <c r="F1114" s="551"/>
      <c r="G1114" s="552"/>
      <c r="H1114" s="551"/>
      <c r="I1114" s="551"/>
      <c r="J1114" s="551"/>
      <c r="K1114" s="551"/>
      <c r="L1114" s="552"/>
      <c r="M1114" s="551"/>
      <c r="N1114" s="551"/>
      <c r="O1114" s="551"/>
      <c r="P1114" s="551"/>
      <c r="Q1114" s="553"/>
      <c r="BA1114" s="391"/>
      <c r="BB1114" s="238"/>
      <c r="BC1114" s="391"/>
      <c r="BD1114" s="391"/>
      <c r="BE1114" s="391"/>
      <c r="BF1114" s="391"/>
      <c r="BG1114" s="391"/>
      <c r="BH1114" s="391"/>
      <c r="BI1114" s="391"/>
      <c r="BJ1114" s="391"/>
      <c r="BK1114" s="391"/>
      <c r="BL1114" s="391"/>
      <c r="BM1114" s="391"/>
      <c r="BN1114" s="391"/>
      <c r="BO1114" s="391"/>
      <c r="BP1114" s="391"/>
      <c r="BQ1114" s="391"/>
    </row>
    <row r="1115" s="549" customFormat="true" ht="17.1" customHeight="true" x14ac:dyDescent="0.2">
      <c r="A1115" s="564"/>
      <c r="B1115" s="1711"/>
      <c r="C1115" s="550"/>
      <c r="D1115" s="551"/>
      <c r="E1115" s="551"/>
      <c r="F1115" s="551"/>
      <c r="G1115" s="552"/>
      <c r="H1115" s="551"/>
      <c r="I1115" s="551"/>
      <c r="J1115" s="551"/>
      <c r="K1115" s="551"/>
      <c r="L1115" s="552"/>
      <c r="M1115" s="551"/>
      <c r="N1115" s="551"/>
      <c r="O1115" s="551"/>
      <c r="P1115" s="551"/>
      <c r="Q1115" s="553"/>
      <c r="BA1115" s="391"/>
      <c r="BB1115" s="238"/>
      <c r="BC1115" s="391"/>
      <c r="BD1115" s="391"/>
      <c r="BE1115" s="391"/>
      <c r="BF1115" s="391"/>
      <c r="BG1115" s="391"/>
      <c r="BH1115" s="391"/>
      <c r="BI1115" s="391"/>
      <c r="BJ1115" s="391"/>
      <c r="BK1115" s="391"/>
      <c r="BL1115" s="391"/>
      <c r="BM1115" s="391"/>
      <c r="BN1115" s="391"/>
      <c r="BO1115" s="391"/>
      <c r="BP1115" s="391"/>
      <c r="BQ1115" s="391"/>
    </row>
    <row r="1116" s="549" customFormat="true" ht="17.1" customHeight="true" x14ac:dyDescent="0.2">
      <c r="A1116" s="564"/>
      <c r="B1116" s="1711"/>
      <c r="C1116" s="550"/>
      <c r="D1116" s="551"/>
      <c r="E1116" s="551"/>
      <c r="F1116" s="551"/>
      <c r="G1116" s="552"/>
      <c r="H1116" s="551"/>
      <c r="I1116" s="551"/>
      <c r="J1116" s="551"/>
      <c r="K1116" s="551"/>
      <c r="L1116" s="552"/>
      <c r="M1116" s="551"/>
      <c r="N1116" s="551"/>
      <c r="O1116" s="551"/>
      <c r="P1116" s="551"/>
      <c r="Q1116" s="553"/>
      <c r="BA1116" s="391"/>
      <c r="BB1116" s="238"/>
      <c r="BC1116" s="391"/>
      <c r="BD1116" s="391"/>
      <c r="BE1116" s="391"/>
      <c r="BF1116" s="391"/>
      <c r="BG1116" s="391"/>
      <c r="BH1116" s="391"/>
      <c r="BI1116" s="391"/>
      <c r="BJ1116" s="391"/>
      <c r="BK1116" s="391"/>
      <c r="BL1116" s="391"/>
      <c r="BM1116" s="391"/>
      <c r="BN1116" s="391"/>
      <c r="BO1116" s="391"/>
      <c r="BP1116" s="391"/>
      <c r="BQ1116" s="391"/>
    </row>
    <row r="1117" s="549" customFormat="true" ht="17.1" customHeight="true" x14ac:dyDescent="0.2">
      <c r="A1117" s="565"/>
      <c r="B1117" s="1713"/>
      <c r="C1117" s="554"/>
      <c r="D1117" s="555"/>
      <c r="E1117" s="555"/>
      <c r="F1117" s="555"/>
      <c r="G1117" s="556"/>
      <c r="H1117" s="555"/>
      <c r="I1117" s="555"/>
      <c r="J1117" s="555"/>
      <c r="K1117" s="555"/>
      <c r="L1117" s="556"/>
      <c r="M1117" s="555"/>
      <c r="N1117" s="555"/>
      <c r="O1117" s="555"/>
      <c r="P1117" s="555"/>
      <c r="Q1117" s="557"/>
      <c r="BA1117" s="391"/>
      <c r="BB1117" s="238"/>
      <c r="BC1117" s="391"/>
      <c r="BD1117" s="391"/>
      <c r="BE1117" s="391"/>
      <c r="BF1117" s="391"/>
      <c r="BG1117" s="391"/>
      <c r="BH1117" s="391"/>
      <c r="BI1117" s="391"/>
      <c r="BJ1117" s="391"/>
      <c r="BK1117" s="391"/>
      <c r="BL1117" s="391"/>
      <c r="BM1117" s="391"/>
      <c r="BN1117" s="391"/>
      <c r="BO1117" s="391"/>
      <c r="BP1117" s="391"/>
      <c r="BQ1117" s="391"/>
    </row>
    <row r="1118" s="549" customFormat="true" ht="15" customHeight="true" x14ac:dyDescent="0.2">
      <c r="B1118" s="1712"/>
      <c r="BA1118" s="391"/>
      <c r="BB1118" s="238"/>
      <c r="BC1118" s="391"/>
      <c r="BD1118" s="391"/>
      <c r="BE1118" s="391"/>
      <c r="BF1118" s="391"/>
      <c r="BG1118" s="391"/>
      <c r="BH1118" s="391"/>
      <c r="BI1118" s="391"/>
      <c r="BJ1118" s="391"/>
      <c r="BK1118" s="391"/>
      <c r="BL1118" s="391"/>
      <c r="BM1118" s="391"/>
      <c r="BN1118" s="391"/>
      <c r="BO1118" s="391"/>
      <c r="BP1118" s="391"/>
      <c r="BQ1118" s="391"/>
    </row>
    <row r="1119" s="549" customFormat="true" ht="15" customHeight="true" x14ac:dyDescent="0.2">
      <c r="B1119" s="1712"/>
      <c r="BA1119" s="391"/>
      <c r="BB1119" s="238"/>
      <c r="BC1119" s="391"/>
      <c r="BD1119" s="391"/>
      <c r="BE1119" s="391"/>
      <c r="BF1119" s="391"/>
      <c r="BG1119" s="391"/>
      <c r="BH1119" s="391"/>
      <c r="BI1119" s="391"/>
      <c r="BJ1119" s="391"/>
      <c r="BK1119" s="391"/>
      <c r="BL1119" s="391"/>
      <c r="BM1119" s="391"/>
      <c r="BN1119" s="391"/>
      <c r="BO1119" s="391"/>
      <c r="BP1119" s="391"/>
      <c r="BQ1119" s="391"/>
    </row>
    <row r="1120" s="549" customFormat="true" ht="15" customHeight="true" x14ac:dyDescent="0.2">
      <c r="B1120" s="1712"/>
      <c r="BA1120" s="391"/>
      <c r="BB1120" s="238"/>
      <c r="BC1120" s="391"/>
      <c r="BD1120" s="391"/>
      <c r="BE1120" s="391"/>
      <c r="BF1120" s="391"/>
      <c r="BG1120" s="391"/>
      <c r="BH1120" s="391"/>
      <c r="BI1120" s="391"/>
      <c r="BJ1120" s="391"/>
      <c r="BK1120" s="391"/>
      <c r="BL1120" s="391"/>
      <c r="BM1120" s="391"/>
      <c r="BN1120" s="391"/>
      <c r="BO1120" s="391"/>
      <c r="BP1120" s="391"/>
      <c r="BQ1120" s="391"/>
    </row>
    <row r="1121" s="549" customFormat="true" ht="15" customHeight="true" x14ac:dyDescent="0.2">
      <c r="B1121" s="1712"/>
      <c r="BA1121" s="391"/>
      <c r="BB1121" s="238"/>
      <c r="BC1121" s="391"/>
      <c r="BD1121" s="391"/>
      <c r="BE1121" s="391"/>
      <c r="BF1121" s="391"/>
      <c r="BG1121" s="391"/>
      <c r="BH1121" s="391"/>
      <c r="BI1121" s="391"/>
      <c r="BJ1121" s="391"/>
      <c r="BK1121" s="391"/>
      <c r="BL1121" s="391"/>
      <c r="BM1121" s="391"/>
      <c r="BN1121" s="391"/>
      <c r="BO1121" s="391"/>
      <c r="BP1121" s="391"/>
      <c r="BQ1121" s="391"/>
    </row>
    <row r="1122" s="549" customFormat="true" ht="15" customHeight="true" x14ac:dyDescent="0.2">
      <c r="B1122" s="1712"/>
      <c r="BA1122" s="391"/>
      <c r="BB1122" s="238"/>
      <c r="BC1122" s="391"/>
      <c r="BD1122" s="391"/>
      <c r="BE1122" s="391"/>
      <c r="BF1122" s="391"/>
      <c r="BG1122" s="391"/>
      <c r="BH1122" s="391"/>
      <c r="BI1122" s="391"/>
      <c r="BJ1122" s="391"/>
      <c r="BK1122" s="391"/>
      <c r="BL1122" s="391"/>
      <c r="BM1122" s="391"/>
      <c r="BN1122" s="391"/>
      <c r="BO1122" s="391"/>
      <c r="BP1122" s="391"/>
      <c r="BQ1122" s="391"/>
    </row>
    <row r="1123" s="549" customFormat="true" ht="15" customHeight="true" x14ac:dyDescent="0.2">
      <c r="B1123" s="1712"/>
      <c r="BA1123" s="391"/>
      <c r="BB1123" s="238"/>
      <c r="BC1123" s="391"/>
      <c r="BD1123" s="391"/>
      <c r="BE1123" s="391"/>
      <c r="BF1123" s="391"/>
      <c r="BG1123" s="391"/>
      <c r="BH1123" s="391"/>
      <c r="BI1123" s="391"/>
      <c r="BJ1123" s="391"/>
      <c r="BK1123" s="391"/>
      <c r="BL1123" s="391"/>
      <c r="BM1123" s="391"/>
      <c r="BN1123" s="391"/>
      <c r="BO1123" s="391"/>
      <c r="BP1123" s="391"/>
      <c r="BQ1123" s="391"/>
    </row>
    <row r="1124" s="549" customFormat="true" ht="15" customHeight="true" x14ac:dyDescent="0.2">
      <c r="B1124" s="1712"/>
      <c r="BA1124" s="391"/>
      <c r="BB1124" s="238"/>
      <c r="BC1124" s="391"/>
      <c r="BD1124" s="391"/>
      <c r="BE1124" s="391"/>
      <c r="BF1124" s="391"/>
      <c r="BG1124" s="391"/>
      <c r="BH1124" s="391"/>
      <c r="BI1124" s="391"/>
      <c r="BJ1124" s="391"/>
      <c r="BK1124" s="391"/>
      <c r="BL1124" s="391"/>
      <c r="BM1124" s="391"/>
      <c r="BN1124" s="391"/>
      <c r="BO1124" s="391"/>
      <c r="BP1124" s="391"/>
      <c r="BQ1124" s="391"/>
    </row>
    <row r="1125" s="549" customFormat="true" ht="15" customHeight="true" x14ac:dyDescent="0.2">
      <c r="B1125" s="1712"/>
      <c r="BA1125" s="391"/>
      <c r="BB1125" s="238"/>
      <c r="BC1125" s="391"/>
      <c r="BD1125" s="391"/>
      <c r="BE1125" s="391"/>
      <c r="BF1125" s="391"/>
      <c r="BG1125" s="391"/>
      <c r="BH1125" s="391"/>
      <c r="BI1125" s="391"/>
      <c r="BJ1125" s="391"/>
      <c r="BK1125" s="391"/>
      <c r="BL1125" s="391"/>
      <c r="BM1125" s="391"/>
      <c r="BN1125" s="391"/>
      <c r="BO1125" s="391"/>
      <c r="BP1125" s="391"/>
      <c r="BQ1125" s="391"/>
    </row>
    <row r="1126" s="549" customFormat="true" ht="15" customHeight="true" x14ac:dyDescent="0.2">
      <c r="B1126" s="1712"/>
      <c r="BA1126" s="391"/>
      <c r="BB1126" s="238"/>
      <c r="BC1126" s="391"/>
      <c r="BD1126" s="391"/>
      <c r="BE1126" s="391"/>
      <c r="BF1126" s="391"/>
      <c r="BG1126" s="391"/>
      <c r="BH1126" s="391"/>
      <c r="BI1126" s="391"/>
      <c r="BJ1126" s="391"/>
      <c r="BK1126" s="391"/>
      <c r="BL1126" s="391"/>
      <c r="BM1126" s="391"/>
      <c r="BN1126" s="391"/>
      <c r="BO1126" s="391"/>
      <c r="BP1126" s="391"/>
      <c r="BQ1126" s="391"/>
    </row>
    <row r="1127" s="549" customFormat="true" ht="15" customHeight="true" x14ac:dyDescent="0.2">
      <c r="B1127" s="1712"/>
      <c r="BA1127" s="391"/>
      <c r="BB1127" s="238"/>
      <c r="BC1127" s="391"/>
      <c r="BD1127" s="391"/>
      <c r="BE1127" s="391"/>
      <c r="BF1127" s="391"/>
      <c r="BG1127" s="391"/>
      <c r="BH1127" s="391"/>
      <c r="BI1127" s="391"/>
      <c r="BJ1127" s="391"/>
      <c r="BK1127" s="391"/>
      <c r="BL1127" s="391"/>
      <c r="BM1127" s="391"/>
      <c r="BN1127" s="391"/>
      <c r="BO1127" s="391"/>
      <c r="BP1127" s="391"/>
      <c r="BQ1127" s="391"/>
    </row>
    <row r="1128" s="549" customFormat="true" ht="15" customHeight="true" x14ac:dyDescent="0.2">
      <c r="B1128" s="1712"/>
      <c r="BA1128" s="391"/>
      <c r="BB1128" s="238"/>
      <c r="BC1128" s="391"/>
      <c r="BD1128" s="391"/>
      <c r="BE1128" s="391"/>
      <c r="BF1128" s="391"/>
      <c r="BG1128" s="391"/>
      <c r="BH1128" s="391"/>
      <c r="BI1128" s="391"/>
      <c r="BJ1128" s="391"/>
      <c r="BK1128" s="391"/>
      <c r="BL1128" s="391"/>
      <c r="BM1128" s="391"/>
      <c r="BN1128" s="391"/>
      <c r="BO1128" s="391"/>
      <c r="BP1128" s="391"/>
      <c r="BQ1128" s="391"/>
    </row>
    <row r="1129" s="549" customFormat="true" ht="15" customHeight="true" x14ac:dyDescent="0.2">
      <c r="B1129" s="1712"/>
      <c r="BA1129" s="391"/>
      <c r="BB1129" s="238"/>
      <c r="BC1129" s="391"/>
      <c r="BD1129" s="391"/>
      <c r="BE1129" s="391"/>
      <c r="BF1129" s="391"/>
      <c r="BG1129" s="391"/>
      <c r="BH1129" s="391"/>
      <c r="BI1129" s="391"/>
      <c r="BJ1129" s="391"/>
      <c r="BK1129" s="391"/>
      <c r="BL1129" s="391"/>
      <c r="BM1129" s="391"/>
      <c r="BN1129" s="391"/>
      <c r="BO1129" s="391"/>
      <c r="BP1129" s="391"/>
      <c r="BQ1129" s="391"/>
    </row>
    <row r="1130" s="549" customFormat="true" ht="15" customHeight="true" x14ac:dyDescent="0.2">
      <c r="B1130" s="1712"/>
      <c r="BA1130" s="391"/>
      <c r="BB1130" s="238"/>
      <c r="BC1130" s="391"/>
      <c r="BD1130" s="391"/>
      <c r="BE1130" s="391"/>
      <c r="BF1130" s="391"/>
      <c r="BG1130" s="391"/>
      <c r="BH1130" s="391"/>
      <c r="BI1130" s="391"/>
      <c r="BJ1130" s="391"/>
      <c r="BK1130" s="391"/>
      <c r="BL1130" s="391"/>
      <c r="BM1130" s="391"/>
      <c r="BN1130" s="391"/>
      <c r="BO1130" s="391"/>
      <c r="BP1130" s="391"/>
      <c r="BQ1130" s="391"/>
    </row>
    <row r="1131" s="549" customFormat="true" ht="15" customHeight="true" x14ac:dyDescent="0.2">
      <c r="B1131" s="1712"/>
      <c r="BA1131" s="391"/>
      <c r="BB1131" s="238"/>
      <c r="BC1131" s="391"/>
      <c r="BD1131" s="391"/>
      <c r="BE1131" s="391"/>
      <c r="BF1131" s="391"/>
      <c r="BG1131" s="391"/>
      <c r="BH1131" s="391"/>
      <c r="BI1131" s="391"/>
      <c r="BJ1131" s="391"/>
      <c r="BK1131" s="391"/>
      <c r="BL1131" s="391"/>
      <c r="BM1131" s="391"/>
      <c r="BN1131" s="391"/>
      <c r="BO1131" s="391"/>
      <c r="BP1131" s="391"/>
      <c r="BQ1131" s="391"/>
    </row>
    <row r="1132" s="549" customFormat="true" ht="15" customHeight="true" x14ac:dyDescent="0.2">
      <c r="B1132" s="1712"/>
      <c r="BA1132" s="391"/>
      <c r="BB1132" s="238"/>
      <c r="BC1132" s="391"/>
      <c r="BD1132" s="391"/>
      <c r="BE1132" s="391"/>
      <c r="BF1132" s="391"/>
      <c r="BG1132" s="391"/>
      <c r="BH1132" s="391"/>
      <c r="BI1132" s="391"/>
      <c r="BJ1132" s="391"/>
      <c r="BK1132" s="391"/>
      <c r="BL1132" s="391"/>
      <c r="BM1132" s="391"/>
      <c r="BN1132" s="391"/>
      <c r="BO1132" s="391"/>
      <c r="BP1132" s="391"/>
      <c r="BQ1132" s="391"/>
    </row>
    <row r="1133" s="549" customFormat="true" ht="15" customHeight="true" x14ac:dyDescent="0.2">
      <c r="B1133" s="1712"/>
      <c r="BA1133" s="391"/>
      <c r="BB1133" s="238"/>
      <c r="BC1133" s="391"/>
      <c r="BD1133" s="391"/>
      <c r="BE1133" s="391"/>
      <c r="BF1133" s="391"/>
      <c r="BG1133" s="391"/>
      <c r="BH1133" s="391"/>
      <c r="BI1133" s="391"/>
      <c r="BJ1133" s="391"/>
      <c r="BK1133" s="391"/>
      <c r="BL1133" s="391"/>
      <c r="BM1133" s="391"/>
      <c r="BN1133" s="391"/>
      <c r="BO1133" s="391"/>
      <c r="BP1133" s="391"/>
      <c r="BQ1133" s="391"/>
    </row>
    <row r="1134" s="549" customFormat="true" ht="15" customHeight="true" x14ac:dyDescent="0.2">
      <c r="B1134" s="1712"/>
      <c r="BA1134" s="391"/>
      <c r="BB1134" s="238"/>
      <c r="BC1134" s="391"/>
      <c r="BD1134" s="391"/>
      <c r="BE1134" s="391"/>
      <c r="BF1134" s="391"/>
      <c r="BG1134" s="391"/>
      <c r="BH1134" s="391"/>
      <c r="BI1134" s="391"/>
      <c r="BJ1134" s="391"/>
      <c r="BK1134" s="391"/>
      <c r="BL1134" s="391"/>
      <c r="BM1134" s="391"/>
      <c r="BN1134" s="391"/>
      <c r="BO1134" s="391"/>
      <c r="BP1134" s="391"/>
      <c r="BQ1134" s="391"/>
    </row>
    <row r="1135" s="549" customFormat="true" ht="15" customHeight="true" x14ac:dyDescent="0.2">
      <c r="B1135" s="1712"/>
      <c r="BA1135" s="391"/>
      <c r="BB1135" s="238"/>
      <c r="BC1135" s="391"/>
      <c r="BD1135" s="391"/>
      <c r="BE1135" s="391"/>
      <c r="BF1135" s="391"/>
      <c r="BG1135" s="391"/>
      <c r="BH1135" s="391"/>
      <c r="BI1135" s="391"/>
      <c r="BJ1135" s="391"/>
      <c r="BK1135" s="391"/>
      <c r="BL1135" s="391"/>
      <c r="BM1135" s="391"/>
      <c r="BN1135" s="391"/>
      <c r="BO1135" s="391"/>
      <c r="BP1135" s="391"/>
      <c r="BQ1135" s="391"/>
    </row>
    <row r="1136" s="549" customFormat="true" ht="15" customHeight="true" x14ac:dyDescent="0.2">
      <c r="B1136" s="1712"/>
      <c r="BA1136" s="391"/>
      <c r="BB1136" s="238"/>
      <c r="BC1136" s="391"/>
      <c r="BD1136" s="391"/>
      <c r="BE1136" s="391"/>
      <c r="BF1136" s="391"/>
      <c r="BG1136" s="391"/>
      <c r="BH1136" s="391"/>
      <c r="BI1136" s="391"/>
      <c r="BJ1136" s="391"/>
      <c r="BK1136" s="391"/>
      <c r="BL1136" s="391"/>
      <c r="BM1136" s="391"/>
      <c r="BN1136" s="391"/>
      <c r="BO1136" s="391"/>
      <c r="BP1136" s="391"/>
      <c r="BQ1136" s="391"/>
    </row>
    <row r="1137" s="549" customFormat="true" ht="15" customHeight="true" x14ac:dyDescent="0.2">
      <c r="B1137" s="1712"/>
      <c r="BA1137" s="391"/>
      <c r="BB1137" s="238"/>
      <c r="BC1137" s="391"/>
      <c r="BD1137" s="391"/>
      <c r="BE1137" s="391"/>
      <c r="BF1137" s="391"/>
      <c r="BG1137" s="391"/>
      <c r="BH1137" s="391"/>
      <c r="BI1137" s="391"/>
      <c r="BJ1137" s="391"/>
      <c r="BK1137" s="391"/>
      <c r="BL1137" s="391"/>
      <c r="BM1137" s="391"/>
      <c r="BN1137" s="391"/>
      <c r="BO1137" s="391"/>
      <c r="BP1137" s="391"/>
      <c r="BQ1137" s="391"/>
    </row>
    <row r="1138" s="549" customFormat="true" ht="15" customHeight="true" x14ac:dyDescent="0.2">
      <c r="B1138" s="1712"/>
      <c r="BA1138" s="391"/>
      <c r="BB1138" s="238"/>
      <c r="BC1138" s="391"/>
      <c r="BD1138" s="391"/>
      <c r="BE1138" s="391"/>
      <c r="BF1138" s="391"/>
      <c r="BG1138" s="391"/>
      <c r="BH1138" s="391"/>
      <c r="BI1138" s="391"/>
      <c r="BJ1138" s="391"/>
      <c r="BK1138" s="391"/>
      <c r="BL1138" s="391"/>
      <c r="BM1138" s="391"/>
      <c r="BN1138" s="391"/>
      <c r="BO1138" s="391"/>
      <c r="BP1138" s="391"/>
      <c r="BQ1138" s="391"/>
    </row>
    <row r="1139" s="549" customFormat="true" ht="15" customHeight="true" x14ac:dyDescent="0.2">
      <c r="B1139" s="1712"/>
      <c r="BA1139" s="391"/>
      <c r="BB1139" s="238"/>
      <c r="BC1139" s="391"/>
      <c r="BD1139" s="391"/>
      <c r="BE1139" s="391"/>
      <c r="BF1139" s="391"/>
      <c r="BG1139" s="391"/>
      <c r="BH1139" s="391"/>
      <c r="BI1139" s="391"/>
      <c r="BJ1139" s="391"/>
      <c r="BK1139" s="391"/>
      <c r="BL1139" s="391"/>
      <c r="BM1139" s="391"/>
      <c r="BN1139" s="391"/>
      <c r="BO1139" s="391"/>
      <c r="BP1139" s="391"/>
      <c r="BQ1139" s="391"/>
    </row>
    <row r="1140" s="549" customFormat="true" ht="15" customHeight="true" x14ac:dyDescent="0.2">
      <c r="B1140" s="1712"/>
      <c r="BA1140" s="391"/>
      <c r="BB1140" s="238"/>
      <c r="BC1140" s="391"/>
      <c r="BD1140" s="391"/>
      <c r="BE1140" s="391"/>
      <c r="BF1140" s="391"/>
      <c r="BG1140" s="391"/>
      <c r="BH1140" s="391"/>
      <c r="BI1140" s="391"/>
      <c r="BJ1140" s="391"/>
      <c r="BK1140" s="391"/>
      <c r="BL1140" s="391"/>
      <c r="BM1140" s="391"/>
      <c r="BN1140" s="391"/>
      <c r="BO1140" s="391"/>
      <c r="BP1140" s="391"/>
      <c r="BQ1140" s="391"/>
    </row>
    <row r="1141" s="549" customFormat="true" ht="15" customHeight="true" x14ac:dyDescent="0.2">
      <c r="B1141" s="1712"/>
      <c r="BA1141" s="391"/>
      <c r="BB1141" s="238"/>
      <c r="BC1141" s="391"/>
      <c r="BD1141" s="391"/>
      <c r="BE1141" s="391"/>
      <c r="BF1141" s="391"/>
      <c r="BG1141" s="391"/>
      <c r="BH1141" s="391"/>
      <c r="BI1141" s="391"/>
      <c r="BJ1141" s="391"/>
      <c r="BK1141" s="391"/>
      <c r="BL1141" s="391"/>
      <c r="BM1141" s="391"/>
      <c r="BN1141" s="391"/>
      <c r="BO1141" s="391"/>
      <c r="BP1141" s="391"/>
      <c r="BQ1141" s="391"/>
    </row>
    <row r="1142" s="549" customFormat="true" ht="15" customHeight="true" x14ac:dyDescent="0.2">
      <c r="B1142" s="1712"/>
      <c r="BA1142" s="391"/>
      <c r="BB1142" s="238"/>
      <c r="BC1142" s="391"/>
      <c r="BD1142" s="391"/>
      <c r="BE1142" s="391"/>
      <c r="BF1142" s="391"/>
      <c r="BG1142" s="391"/>
      <c r="BH1142" s="391"/>
      <c r="BI1142" s="391"/>
      <c r="BJ1142" s="391"/>
      <c r="BK1142" s="391"/>
      <c r="BL1142" s="391"/>
      <c r="BM1142" s="391"/>
      <c r="BN1142" s="391"/>
      <c r="BO1142" s="391"/>
      <c r="BP1142" s="391"/>
      <c r="BQ1142" s="391"/>
    </row>
    <row r="1143" s="549" customFormat="true" ht="15" customHeight="true" x14ac:dyDescent="0.2">
      <c r="B1143" s="1712"/>
      <c r="BA1143" s="391"/>
      <c r="BB1143" s="238"/>
      <c r="BC1143" s="391"/>
      <c r="BD1143" s="391"/>
      <c r="BE1143" s="391"/>
      <c r="BF1143" s="391"/>
      <c r="BG1143" s="391"/>
      <c r="BH1143" s="391"/>
      <c r="BI1143" s="391"/>
      <c r="BJ1143" s="391"/>
      <c r="BK1143" s="391"/>
      <c r="BL1143" s="391"/>
      <c r="BM1143" s="391"/>
      <c r="BN1143" s="391"/>
      <c r="BO1143" s="391"/>
      <c r="BP1143" s="391"/>
      <c r="BQ1143" s="391"/>
    </row>
    <row r="1144" s="549" customFormat="true" ht="15" customHeight="true" x14ac:dyDescent="0.2">
      <c r="B1144" s="1712"/>
      <c r="BA1144" s="391"/>
      <c r="BB1144" s="238"/>
      <c r="BC1144" s="391"/>
      <c r="BD1144" s="391"/>
      <c r="BE1144" s="391"/>
      <c r="BF1144" s="391"/>
      <c r="BG1144" s="391"/>
      <c r="BH1144" s="391"/>
      <c r="BI1144" s="391"/>
      <c r="BJ1144" s="391"/>
      <c r="BK1144" s="391"/>
      <c r="BL1144" s="391"/>
      <c r="BM1144" s="391"/>
      <c r="BN1144" s="391"/>
      <c r="BO1144" s="391"/>
      <c r="BP1144" s="391"/>
      <c r="BQ1144" s="391"/>
    </row>
    <row r="1145" s="549" customFormat="true" ht="15" customHeight="true" x14ac:dyDescent="0.2">
      <c r="B1145" s="1712"/>
      <c r="BA1145" s="391"/>
      <c r="BB1145" s="238"/>
      <c r="BC1145" s="391"/>
      <c r="BD1145" s="391"/>
      <c r="BE1145" s="391"/>
      <c r="BF1145" s="391"/>
      <c r="BG1145" s="391"/>
      <c r="BH1145" s="391"/>
      <c r="BI1145" s="391"/>
      <c r="BJ1145" s="391"/>
      <c r="BK1145" s="391"/>
      <c r="BL1145" s="391"/>
      <c r="BM1145" s="391"/>
      <c r="BN1145" s="391"/>
      <c r="BO1145" s="391"/>
      <c r="BP1145" s="391"/>
      <c r="BQ1145" s="391"/>
    </row>
    <row r="1146" s="549" customFormat="true" ht="15" customHeight="true" x14ac:dyDescent="0.2">
      <c r="B1146" s="1712"/>
      <c r="BA1146" s="391"/>
      <c r="BB1146" s="238"/>
      <c r="BC1146" s="391"/>
      <c r="BD1146" s="391"/>
      <c r="BE1146" s="391"/>
      <c r="BF1146" s="391"/>
      <c r="BG1146" s="391"/>
      <c r="BH1146" s="391"/>
      <c r="BI1146" s="391"/>
      <c r="BJ1146" s="391"/>
      <c r="BK1146" s="391"/>
      <c r="BL1146" s="391"/>
      <c r="BM1146" s="391"/>
      <c r="BN1146" s="391"/>
      <c r="BO1146" s="391"/>
      <c r="BP1146" s="391"/>
      <c r="BQ1146" s="391"/>
    </row>
    <row r="1147" s="549" customFormat="true" ht="15" customHeight="true" x14ac:dyDescent="0.2">
      <c r="B1147" s="1712"/>
      <c r="BA1147" s="391"/>
      <c r="BB1147" s="238"/>
      <c r="BC1147" s="391"/>
      <c r="BD1147" s="391"/>
      <c r="BE1147" s="391"/>
      <c r="BF1147" s="391"/>
      <c r="BG1147" s="391"/>
      <c r="BH1147" s="391"/>
      <c r="BI1147" s="391"/>
      <c r="BJ1147" s="391"/>
      <c r="BK1147" s="391"/>
      <c r="BL1147" s="391"/>
      <c r="BM1147" s="391"/>
      <c r="BN1147" s="391"/>
      <c r="BO1147" s="391"/>
      <c r="BP1147" s="391"/>
      <c r="BQ1147" s="391"/>
    </row>
    <row r="1148" s="549" customFormat="true" ht="15" customHeight="true" x14ac:dyDescent="0.2">
      <c r="B1148" s="1712"/>
      <c r="BA1148" s="391"/>
      <c r="BB1148" s="238"/>
      <c r="BC1148" s="391"/>
      <c r="BD1148" s="391"/>
      <c r="BE1148" s="391"/>
      <c r="BF1148" s="391"/>
      <c r="BG1148" s="391"/>
      <c r="BH1148" s="391"/>
      <c r="BI1148" s="391"/>
      <c r="BJ1148" s="391"/>
      <c r="BK1148" s="391"/>
      <c r="BL1148" s="391"/>
      <c r="BM1148" s="391"/>
      <c r="BN1148" s="391"/>
      <c r="BO1148" s="391"/>
      <c r="BP1148" s="391"/>
      <c r="BQ1148" s="391"/>
    </row>
    <row r="1149" s="549" customFormat="true" ht="15" customHeight="true" x14ac:dyDescent="0.2">
      <c r="B1149" s="1712"/>
      <c r="BA1149" s="391"/>
      <c r="BB1149" s="238"/>
      <c r="BC1149" s="391"/>
      <c r="BD1149" s="391"/>
      <c r="BE1149" s="391"/>
      <c r="BF1149" s="391"/>
      <c r="BG1149" s="391"/>
      <c r="BH1149" s="391"/>
      <c r="BI1149" s="391"/>
      <c r="BJ1149" s="391"/>
      <c r="BK1149" s="391"/>
      <c r="BL1149" s="391"/>
      <c r="BM1149" s="391"/>
      <c r="BN1149" s="391"/>
      <c r="BO1149" s="391"/>
      <c r="BP1149" s="391"/>
      <c r="BQ1149" s="391"/>
    </row>
    <row r="1150" s="549" customFormat="true" ht="15" customHeight="true" x14ac:dyDescent="0.2">
      <c r="B1150" s="1712"/>
      <c r="BA1150" s="391"/>
      <c r="BB1150" s="238"/>
      <c r="BC1150" s="391"/>
      <c r="BD1150" s="391"/>
      <c r="BE1150" s="391"/>
      <c r="BF1150" s="391"/>
      <c r="BG1150" s="391"/>
      <c r="BH1150" s="391"/>
      <c r="BI1150" s="391"/>
      <c r="BJ1150" s="391"/>
      <c r="BK1150" s="391"/>
      <c r="BL1150" s="391"/>
      <c r="BM1150" s="391"/>
      <c r="BN1150" s="391"/>
      <c r="BO1150" s="391"/>
      <c r="BP1150" s="391"/>
      <c r="BQ1150" s="391"/>
    </row>
    <row r="1151" s="549" customFormat="true" ht="15" customHeight="true" x14ac:dyDescent="0.2">
      <c r="B1151" s="1712"/>
      <c r="BA1151" s="391"/>
      <c r="BB1151" s="238"/>
      <c r="BC1151" s="391"/>
      <c r="BD1151" s="391"/>
      <c r="BE1151" s="391"/>
      <c r="BF1151" s="391"/>
      <c r="BG1151" s="391"/>
      <c r="BH1151" s="391"/>
      <c r="BI1151" s="391"/>
      <c r="BJ1151" s="391"/>
      <c r="BK1151" s="391"/>
      <c r="BL1151" s="391"/>
      <c r="BM1151" s="391"/>
      <c r="BN1151" s="391"/>
      <c r="BO1151" s="391"/>
      <c r="BP1151" s="391"/>
      <c r="BQ1151" s="391"/>
    </row>
    <row r="1152" s="549" customFormat="true" ht="15" customHeight="true" x14ac:dyDescent="0.2">
      <c r="B1152" s="1712"/>
      <c r="BA1152" s="391"/>
      <c r="BB1152" s="238"/>
      <c r="BC1152" s="391"/>
      <c r="BD1152" s="391"/>
      <c r="BE1152" s="391"/>
      <c r="BF1152" s="391"/>
      <c r="BG1152" s="391"/>
      <c r="BH1152" s="391"/>
      <c r="BI1152" s="391"/>
      <c r="BJ1152" s="391"/>
      <c r="BK1152" s="391"/>
      <c r="BL1152" s="391"/>
      <c r="BM1152" s="391"/>
      <c r="BN1152" s="391"/>
      <c r="BO1152" s="391"/>
      <c r="BP1152" s="391"/>
      <c r="BQ1152" s="391"/>
    </row>
    <row r="1153" s="549" customFormat="true" ht="15" customHeight="true" x14ac:dyDescent="0.2">
      <c r="B1153" s="1712"/>
      <c r="BA1153" s="391"/>
      <c r="BB1153" s="238"/>
      <c r="BC1153" s="391"/>
      <c r="BD1153" s="391"/>
      <c r="BE1153" s="391"/>
      <c r="BF1153" s="391"/>
      <c r="BG1153" s="391"/>
      <c r="BH1153" s="391"/>
      <c r="BI1153" s="391"/>
      <c r="BJ1153" s="391"/>
      <c r="BK1153" s="391"/>
      <c r="BL1153" s="391"/>
      <c r="BM1153" s="391"/>
      <c r="BN1153" s="391"/>
      <c r="BO1153" s="391"/>
      <c r="BP1153" s="391"/>
      <c r="BQ1153" s="391"/>
    </row>
    <row r="1154" s="549" customFormat="true" ht="15" customHeight="true" x14ac:dyDescent="0.2">
      <c r="B1154" s="1712"/>
      <c r="BA1154" s="391"/>
      <c r="BB1154" s="238"/>
      <c r="BC1154" s="391"/>
      <c r="BD1154" s="391"/>
      <c r="BE1154" s="391"/>
      <c r="BF1154" s="391"/>
      <c r="BG1154" s="391"/>
      <c r="BH1154" s="391"/>
      <c r="BI1154" s="391"/>
      <c r="BJ1154" s="391"/>
      <c r="BK1154" s="391"/>
      <c r="BL1154" s="391"/>
      <c r="BM1154" s="391"/>
      <c r="BN1154" s="391"/>
      <c r="BO1154" s="391"/>
      <c r="BP1154" s="391"/>
      <c r="BQ1154" s="391"/>
    </row>
    <row r="1155" s="549" customFormat="true" ht="15" customHeight="true" x14ac:dyDescent="0.2">
      <c r="B1155" s="1712"/>
      <c r="BA1155" s="391"/>
      <c r="BB1155" s="238"/>
      <c r="BC1155" s="391"/>
      <c r="BD1155" s="391"/>
      <c r="BE1155" s="391"/>
      <c r="BF1155" s="391"/>
      <c r="BG1155" s="391"/>
      <c r="BH1155" s="391"/>
      <c r="BI1155" s="391"/>
      <c r="BJ1155" s="391"/>
      <c r="BK1155" s="391"/>
      <c r="BL1155" s="391"/>
      <c r="BM1155" s="391"/>
      <c r="BN1155" s="391"/>
      <c r="BO1155" s="391"/>
      <c r="BP1155" s="391"/>
      <c r="BQ1155" s="391"/>
    </row>
    <row r="1156" s="549" customFormat="true" ht="15" customHeight="true" x14ac:dyDescent="0.2">
      <c r="B1156" s="1712"/>
      <c r="BA1156" s="391"/>
      <c r="BB1156" s="238"/>
      <c r="BC1156" s="391"/>
      <c r="BD1156" s="391"/>
      <c r="BE1156" s="391"/>
      <c r="BF1156" s="391"/>
      <c r="BG1156" s="391"/>
      <c r="BH1156" s="391"/>
      <c r="BI1156" s="391"/>
      <c r="BJ1156" s="391"/>
      <c r="BK1156" s="391"/>
      <c r="BL1156" s="391"/>
      <c r="BM1156" s="391"/>
      <c r="BN1156" s="391"/>
      <c r="BO1156" s="391"/>
      <c r="BP1156" s="391"/>
      <c r="BQ1156" s="391"/>
    </row>
    <row r="1157" s="549" customFormat="true" ht="15" customHeight="true" x14ac:dyDescent="0.2">
      <c r="B1157" s="1712"/>
      <c r="BA1157" s="391"/>
      <c r="BB1157" s="238"/>
      <c r="BC1157" s="391"/>
      <c r="BD1157" s="391"/>
      <c r="BE1157" s="391"/>
      <c r="BF1157" s="391"/>
      <c r="BG1157" s="391"/>
      <c r="BH1157" s="391"/>
      <c r="BI1157" s="391"/>
      <c r="BJ1157" s="391"/>
      <c r="BK1157" s="391"/>
      <c r="BL1157" s="391"/>
      <c r="BM1157" s="391"/>
      <c r="BN1157" s="391"/>
      <c r="BO1157" s="391"/>
      <c r="BP1157" s="391"/>
      <c r="BQ1157" s="391"/>
    </row>
    <row r="1158" s="549" customFormat="true" ht="15" customHeight="true" x14ac:dyDescent="0.2">
      <c r="B1158" s="1712"/>
      <c r="BA1158" s="391"/>
      <c r="BB1158" s="238"/>
      <c r="BC1158" s="391"/>
      <c r="BD1158" s="391"/>
      <c r="BE1158" s="391"/>
      <c r="BF1158" s="391"/>
      <c r="BG1158" s="391"/>
      <c r="BH1158" s="391"/>
      <c r="BI1158" s="391"/>
      <c r="BJ1158" s="391"/>
      <c r="BK1158" s="391"/>
      <c r="BL1158" s="391"/>
      <c r="BM1158" s="391"/>
      <c r="BN1158" s="391"/>
      <c r="BO1158" s="391"/>
      <c r="BP1158" s="391"/>
      <c r="BQ1158" s="391"/>
    </row>
    <row r="1159" s="549" customFormat="true" ht="15" customHeight="true" x14ac:dyDescent="0.2">
      <c r="B1159" s="1712"/>
      <c r="BA1159" s="391"/>
      <c r="BB1159" s="238"/>
      <c r="BC1159" s="391"/>
      <c r="BD1159" s="391"/>
      <c r="BE1159" s="391"/>
      <c r="BF1159" s="391"/>
      <c r="BG1159" s="391"/>
      <c r="BH1159" s="391"/>
      <c r="BI1159" s="391"/>
      <c r="BJ1159" s="391"/>
      <c r="BK1159" s="391"/>
      <c r="BL1159" s="391"/>
      <c r="BM1159" s="391"/>
      <c r="BN1159" s="391"/>
      <c r="BO1159" s="391"/>
      <c r="BP1159" s="391"/>
      <c r="BQ1159" s="391"/>
    </row>
    <row r="1160" s="549" customFormat="true" ht="15" customHeight="true" x14ac:dyDescent="0.2">
      <c r="B1160" s="1712"/>
      <c r="BA1160" s="391"/>
      <c r="BB1160" s="238"/>
      <c r="BC1160" s="391"/>
      <c r="BD1160" s="391"/>
      <c r="BE1160" s="391"/>
      <c r="BF1160" s="391"/>
      <c r="BG1160" s="391"/>
      <c r="BH1160" s="391"/>
      <c r="BI1160" s="391"/>
      <c r="BJ1160" s="391"/>
      <c r="BK1160" s="391"/>
      <c r="BL1160" s="391"/>
      <c r="BM1160" s="391"/>
      <c r="BN1160" s="391"/>
      <c r="BO1160" s="391"/>
      <c r="BP1160" s="391"/>
      <c r="BQ1160" s="391"/>
    </row>
    <row r="1161" s="549" customFormat="true" ht="15" customHeight="true" x14ac:dyDescent="0.2">
      <c r="B1161" s="1712"/>
      <c r="BA1161" s="391"/>
      <c r="BB1161" s="238"/>
      <c r="BC1161" s="391"/>
      <c r="BD1161" s="391"/>
      <c r="BE1161" s="391"/>
      <c r="BF1161" s="391"/>
      <c r="BG1161" s="391"/>
      <c r="BH1161" s="391"/>
      <c r="BI1161" s="391"/>
      <c r="BJ1161" s="391"/>
      <c r="BK1161" s="391"/>
      <c r="BL1161" s="391"/>
      <c r="BM1161" s="391"/>
      <c r="BN1161" s="391"/>
      <c r="BO1161" s="391"/>
      <c r="BP1161" s="391"/>
      <c r="BQ1161" s="391"/>
    </row>
    <row r="1162" s="549" customFormat="true" ht="15" customHeight="true" x14ac:dyDescent="0.2">
      <c r="B1162" s="1712"/>
      <c r="BA1162" s="391"/>
      <c r="BB1162" s="238"/>
      <c r="BC1162" s="391"/>
      <c r="BD1162" s="391"/>
      <c r="BE1162" s="391"/>
      <c r="BF1162" s="391"/>
      <c r="BG1162" s="391"/>
      <c r="BH1162" s="391"/>
      <c r="BI1162" s="391"/>
      <c r="BJ1162" s="391"/>
      <c r="BK1162" s="391"/>
      <c r="BL1162" s="391"/>
      <c r="BM1162" s="391"/>
      <c r="BN1162" s="391"/>
      <c r="BO1162" s="391"/>
      <c r="BP1162" s="391"/>
      <c r="BQ1162" s="391"/>
    </row>
    <row r="1163" s="549" customFormat="true" ht="15" customHeight="true" x14ac:dyDescent="0.2">
      <c r="B1163" s="1712"/>
      <c r="BA1163" s="391"/>
      <c r="BB1163" s="238"/>
      <c r="BC1163" s="391"/>
      <c r="BD1163" s="391"/>
      <c r="BE1163" s="391"/>
      <c r="BF1163" s="391"/>
      <c r="BG1163" s="391"/>
      <c r="BH1163" s="391"/>
      <c r="BI1163" s="391"/>
      <c r="BJ1163" s="391"/>
      <c r="BK1163" s="391"/>
      <c r="BL1163" s="391"/>
      <c r="BM1163" s="391"/>
      <c r="BN1163" s="391"/>
      <c r="BO1163" s="391"/>
      <c r="BP1163" s="391"/>
      <c r="BQ1163" s="391"/>
    </row>
    <row r="1164" s="549" customFormat="true" ht="15" customHeight="true" x14ac:dyDescent="0.2">
      <c r="B1164" s="1712"/>
      <c r="BA1164" s="391"/>
      <c r="BB1164" s="238"/>
      <c r="BC1164" s="391"/>
      <c r="BD1164" s="391"/>
      <c r="BE1164" s="391"/>
      <c r="BF1164" s="391"/>
      <c r="BG1164" s="391"/>
      <c r="BH1164" s="391"/>
      <c r="BI1164" s="391"/>
      <c r="BJ1164" s="391"/>
      <c r="BK1164" s="391"/>
      <c r="BL1164" s="391"/>
      <c r="BM1164" s="391"/>
      <c r="BN1164" s="391"/>
      <c r="BO1164" s="391"/>
      <c r="BP1164" s="391"/>
      <c r="BQ1164" s="391"/>
    </row>
    <row r="1165" s="549" customFormat="true" ht="15" customHeight="true" x14ac:dyDescent="0.2">
      <c r="B1165" s="1712"/>
      <c r="BA1165" s="391"/>
      <c r="BB1165" s="238"/>
      <c r="BC1165" s="391"/>
      <c r="BD1165" s="391"/>
      <c r="BE1165" s="391"/>
      <c r="BF1165" s="391"/>
      <c r="BG1165" s="391"/>
      <c r="BH1165" s="391"/>
      <c r="BI1165" s="391"/>
      <c r="BJ1165" s="391"/>
      <c r="BK1165" s="391"/>
      <c r="BL1165" s="391"/>
      <c r="BM1165" s="391"/>
      <c r="BN1165" s="391"/>
      <c r="BO1165" s="391"/>
      <c r="BP1165" s="391"/>
      <c r="BQ1165" s="391"/>
    </row>
    <row r="1166" s="549" customFormat="true" ht="15" customHeight="true" x14ac:dyDescent="0.2">
      <c r="B1166" s="1712"/>
      <c r="BA1166" s="391"/>
      <c r="BB1166" s="238"/>
      <c r="BC1166" s="391"/>
      <c r="BD1166" s="391"/>
      <c r="BE1166" s="391"/>
      <c r="BF1166" s="391"/>
      <c r="BG1166" s="391"/>
      <c r="BH1166" s="391"/>
      <c r="BI1166" s="391"/>
      <c r="BJ1166" s="391"/>
      <c r="BK1166" s="391"/>
      <c r="BL1166" s="391"/>
      <c r="BM1166" s="391"/>
      <c r="BN1166" s="391"/>
      <c r="BO1166" s="391"/>
      <c r="BP1166" s="391"/>
      <c r="BQ1166" s="391"/>
    </row>
    <row r="1167" s="549" customFormat="true" ht="15" customHeight="true" x14ac:dyDescent="0.2">
      <c r="B1167" s="1712"/>
      <c r="BA1167" s="391"/>
      <c r="BB1167" s="238"/>
      <c r="BC1167" s="391"/>
      <c r="BD1167" s="391"/>
      <c r="BE1167" s="391"/>
      <c r="BF1167" s="391"/>
      <c r="BG1167" s="391"/>
      <c r="BH1167" s="391"/>
      <c r="BI1167" s="391"/>
      <c r="BJ1167" s="391"/>
      <c r="BK1167" s="391"/>
      <c r="BL1167" s="391"/>
      <c r="BM1167" s="391"/>
      <c r="BN1167" s="391"/>
      <c r="BO1167" s="391"/>
      <c r="BP1167" s="391"/>
      <c r="BQ1167" s="391"/>
    </row>
    <row r="1168" s="549" customFormat="true" ht="15" customHeight="true" x14ac:dyDescent="0.2">
      <c r="B1168" s="1712"/>
      <c r="BA1168" s="391"/>
      <c r="BB1168" s="238"/>
      <c r="BC1168" s="391"/>
      <c r="BD1168" s="391"/>
      <c r="BE1168" s="391"/>
      <c r="BF1168" s="391"/>
      <c r="BG1168" s="391"/>
      <c r="BH1168" s="391"/>
      <c r="BI1168" s="391"/>
      <c r="BJ1168" s="391"/>
      <c r="BK1168" s="391"/>
      <c r="BL1168" s="391"/>
      <c r="BM1168" s="391"/>
      <c r="BN1168" s="391"/>
      <c r="BO1168" s="391"/>
      <c r="BP1168" s="391"/>
      <c r="BQ1168" s="391"/>
    </row>
    <row r="1169" s="549" customFormat="true" ht="15" customHeight="true" x14ac:dyDescent="0.2">
      <c r="B1169" s="1712"/>
      <c r="BA1169" s="391"/>
      <c r="BB1169" s="238"/>
      <c r="BC1169" s="391"/>
      <c r="BD1169" s="391"/>
      <c r="BE1169" s="391"/>
      <c r="BF1169" s="391"/>
      <c r="BG1169" s="391"/>
      <c r="BH1169" s="391"/>
      <c r="BI1169" s="391"/>
      <c r="BJ1169" s="391"/>
      <c r="BK1169" s="391"/>
      <c r="BL1169" s="391"/>
      <c r="BM1169" s="391"/>
      <c r="BN1169" s="391"/>
      <c r="BO1169" s="391"/>
      <c r="BP1169" s="391"/>
      <c r="BQ1169" s="391"/>
    </row>
    <row r="1170" s="549" customFormat="true" ht="15" customHeight="true" x14ac:dyDescent="0.2">
      <c r="A1170" s="558"/>
      <c r="B1170" s="1714"/>
      <c r="C1170" s="559"/>
      <c r="D1170" s="559"/>
      <c r="E1170" s="559"/>
      <c r="F1170" s="559"/>
      <c r="G1170" s="559"/>
      <c r="H1170" s="559"/>
      <c r="I1170" s="559"/>
      <c r="J1170" s="559"/>
      <c r="K1170" s="559"/>
      <c r="L1170" s="559"/>
      <c r="M1170" s="559"/>
      <c r="N1170" s="559"/>
      <c r="O1170" s="559"/>
      <c r="P1170" s="559"/>
      <c r="Q1170" s="559"/>
      <c r="BA1170" s="391"/>
      <c r="BB1170" s="238"/>
      <c r="BC1170" s="391"/>
      <c r="BD1170" s="391"/>
      <c r="BE1170" s="391"/>
      <c r="BF1170" s="391"/>
      <c r="BG1170" s="391"/>
      <c r="BH1170" s="391"/>
      <c r="BI1170" s="391"/>
      <c r="BJ1170" s="391"/>
      <c r="BK1170" s="391"/>
      <c r="BL1170" s="391"/>
      <c r="BM1170" s="391"/>
      <c r="BN1170" s="391"/>
      <c r="BO1170" s="391"/>
      <c r="BP1170" s="391"/>
      <c r="BQ1170" s="391"/>
    </row>
    <row r="1171" s="549" customFormat="true" ht="15" customHeight="true" x14ac:dyDescent="0.2">
      <c r="A1171" s="558"/>
      <c r="B1171" s="1714"/>
      <c r="C1171" s="559"/>
      <c r="D1171" s="559"/>
      <c r="E1171" s="559"/>
      <c r="F1171" s="559"/>
      <c r="G1171" s="559"/>
      <c r="H1171" s="559"/>
      <c r="I1171" s="559"/>
      <c r="J1171" s="559"/>
      <c r="K1171" s="559"/>
      <c r="L1171" s="559"/>
      <c r="M1171" s="559"/>
      <c r="N1171" s="559"/>
      <c r="O1171" s="559"/>
      <c r="P1171" s="559"/>
      <c r="Q1171" s="559"/>
      <c r="BA1171" s="391"/>
      <c r="BB1171" s="238"/>
      <c r="BC1171" s="391"/>
      <c r="BD1171" s="391"/>
      <c r="BE1171" s="391"/>
      <c r="BF1171" s="391"/>
      <c r="BG1171" s="391"/>
      <c r="BH1171" s="391"/>
      <c r="BI1171" s="391"/>
      <c r="BJ1171" s="391"/>
      <c r="BK1171" s="391"/>
      <c r="BL1171" s="391"/>
      <c r="BM1171" s="391"/>
      <c r="BN1171" s="391"/>
      <c r="BO1171" s="391"/>
      <c r="BP1171" s="391"/>
      <c r="BQ1171" s="391"/>
    </row>
    <row r="1172" s="549" customFormat="true" ht="15" customHeight="true" x14ac:dyDescent="0.2">
      <c r="A1172" s="558"/>
      <c r="B1172" s="1714"/>
      <c r="C1172" s="559"/>
      <c r="D1172" s="559"/>
      <c r="E1172" s="559"/>
      <c r="F1172" s="559"/>
      <c r="G1172" s="559"/>
      <c r="H1172" s="559"/>
      <c r="I1172" s="559"/>
      <c r="J1172" s="559"/>
      <c r="K1172" s="559"/>
      <c r="L1172" s="559"/>
      <c r="M1172" s="559"/>
      <c r="N1172" s="559"/>
      <c r="O1172" s="559"/>
      <c r="P1172" s="559"/>
      <c r="Q1172" s="559"/>
      <c r="BA1172" s="391"/>
      <c r="BB1172" s="238"/>
      <c r="BC1172" s="391"/>
      <c r="BD1172" s="391"/>
      <c r="BE1172" s="391"/>
      <c r="BF1172" s="391"/>
      <c r="BG1172" s="391"/>
      <c r="BH1172" s="391"/>
      <c r="BI1172" s="391"/>
      <c r="BJ1172" s="391"/>
      <c r="BK1172" s="391"/>
      <c r="BL1172" s="391"/>
      <c r="BM1172" s="391"/>
      <c r="BN1172" s="391"/>
      <c r="BO1172" s="391"/>
      <c r="BP1172" s="391"/>
      <c r="BQ1172" s="391"/>
    </row>
    <row r="1173" s="549" customFormat="true" ht="15" customHeight="true" x14ac:dyDescent="0.2">
      <c r="A1173" s="558"/>
      <c r="B1173" s="1714"/>
      <c r="C1173" s="559"/>
      <c r="D1173" s="559"/>
      <c r="E1173" s="559"/>
      <c r="F1173" s="559"/>
      <c r="G1173" s="559"/>
      <c r="H1173" s="559"/>
      <c r="I1173" s="559"/>
      <c r="J1173" s="559"/>
      <c r="K1173" s="559"/>
      <c r="L1173" s="559"/>
      <c r="M1173" s="559"/>
      <c r="N1173" s="559"/>
      <c r="O1173" s="559"/>
      <c r="P1173" s="559"/>
      <c r="Q1173" s="559"/>
      <c r="BA1173" s="391"/>
      <c r="BB1173" s="238"/>
      <c r="BC1173" s="391"/>
      <c r="BD1173" s="391"/>
      <c r="BE1173" s="391"/>
      <c r="BF1173" s="391"/>
      <c r="BG1173" s="391"/>
      <c r="BH1173" s="391"/>
      <c r="BI1173" s="391"/>
      <c r="BJ1173" s="391"/>
      <c r="BK1173" s="391"/>
      <c r="BL1173" s="391"/>
      <c r="BM1173" s="391"/>
      <c r="BN1173" s="391"/>
      <c r="BO1173" s="391"/>
      <c r="BP1173" s="391"/>
      <c r="BQ1173" s="391"/>
    </row>
    <row r="1174" s="549" customFormat="true" ht="15" customHeight="true" x14ac:dyDescent="0.2">
      <c r="A1174" s="558"/>
      <c r="B1174" s="1714"/>
      <c r="C1174" s="559"/>
      <c r="D1174" s="559"/>
      <c r="E1174" s="559"/>
      <c r="F1174" s="559"/>
      <c r="G1174" s="559"/>
      <c r="H1174" s="559"/>
      <c r="I1174" s="559"/>
      <c r="J1174" s="559"/>
      <c r="K1174" s="559"/>
      <c r="L1174" s="559"/>
      <c r="M1174" s="559"/>
      <c r="N1174" s="559"/>
      <c r="O1174" s="559"/>
      <c r="P1174" s="559"/>
      <c r="Q1174" s="559"/>
      <c r="BA1174" s="391"/>
      <c r="BB1174" s="238"/>
      <c r="BC1174" s="391"/>
      <c r="BD1174" s="391"/>
      <c r="BE1174" s="391"/>
      <c r="BF1174" s="391"/>
      <c r="BG1174" s="391"/>
      <c r="BH1174" s="391"/>
      <c r="BI1174" s="391"/>
      <c r="BJ1174" s="391"/>
      <c r="BK1174" s="391"/>
      <c r="BL1174" s="391"/>
      <c r="BM1174" s="391"/>
      <c r="BN1174" s="391"/>
      <c r="BO1174" s="391"/>
      <c r="BP1174" s="391"/>
      <c r="BQ1174" s="391"/>
    </row>
    <row r="1175" s="549" customFormat="true" ht="15" customHeight="true" x14ac:dyDescent="0.2">
      <c r="A1175" s="558"/>
      <c r="B1175" s="1714"/>
      <c r="C1175" s="559"/>
      <c r="D1175" s="559"/>
      <c r="E1175" s="559"/>
      <c r="F1175" s="559"/>
      <c r="G1175" s="559"/>
      <c r="H1175" s="559"/>
      <c r="I1175" s="559"/>
      <c r="J1175" s="559"/>
      <c r="K1175" s="559"/>
      <c r="L1175" s="559"/>
      <c r="M1175" s="559"/>
      <c r="N1175" s="559"/>
      <c r="O1175" s="559"/>
      <c r="P1175" s="559"/>
      <c r="Q1175" s="559"/>
      <c r="BA1175" s="391"/>
      <c r="BB1175" s="238"/>
      <c r="BC1175" s="391"/>
      <c r="BD1175" s="391"/>
      <c r="BE1175" s="391"/>
      <c r="BF1175" s="391"/>
      <c r="BG1175" s="391"/>
      <c r="BH1175" s="391"/>
      <c r="BI1175" s="391"/>
      <c r="BJ1175" s="391"/>
      <c r="BK1175" s="391"/>
      <c r="BL1175" s="391"/>
      <c r="BM1175" s="391"/>
      <c r="BN1175" s="391"/>
      <c r="BO1175" s="391"/>
      <c r="BP1175" s="391"/>
      <c r="BQ1175" s="391"/>
    </row>
    <row r="1176" s="549" customFormat="true" ht="15" customHeight="true" x14ac:dyDescent="0.2">
      <c r="A1176" s="560"/>
      <c r="B1176" s="1715"/>
      <c r="C1176" s="561"/>
      <c r="D1176" s="562"/>
      <c r="E1176" s="562"/>
      <c r="F1176" s="562"/>
      <c r="G1176" s="562"/>
      <c r="H1176" s="561"/>
      <c r="I1176" s="562"/>
      <c r="J1176" s="562"/>
      <c r="K1176" s="562"/>
      <c r="L1176" s="562"/>
      <c r="M1176" s="561"/>
      <c r="N1176" s="562"/>
      <c r="O1176" s="562"/>
      <c r="P1176" s="562"/>
      <c r="Q1176" s="562"/>
      <c r="BA1176" s="391"/>
      <c r="BB1176" s="238"/>
      <c r="BC1176" s="391"/>
      <c r="BD1176" s="391"/>
      <c r="BE1176" s="391"/>
      <c r="BF1176" s="391"/>
      <c r="BG1176" s="391"/>
      <c r="BH1176" s="391"/>
      <c r="BI1176" s="391"/>
      <c r="BJ1176" s="391"/>
      <c r="BK1176" s="391"/>
      <c r="BL1176" s="391"/>
      <c r="BM1176" s="391"/>
      <c r="BN1176" s="391"/>
      <c r="BO1176" s="391"/>
      <c r="BP1176" s="391"/>
      <c r="BQ1176" s="391"/>
    </row>
    <row r="1177" s="549" customFormat="true" ht="15" customHeight="true" x14ac:dyDescent="0.2">
      <c r="A1177" s="562"/>
      <c r="B1177" s="1716"/>
      <c r="C1177" s="561"/>
      <c r="D1177" s="561"/>
      <c r="E1177" s="561"/>
      <c r="F1177" s="561"/>
      <c r="G1177" s="561"/>
      <c r="H1177" s="561"/>
      <c r="I1177" s="561"/>
      <c r="J1177" s="561"/>
      <c r="K1177" s="561"/>
      <c r="L1177" s="561"/>
      <c r="M1177" s="561"/>
      <c r="N1177" s="561"/>
      <c r="O1177" s="561"/>
      <c r="P1177" s="561"/>
      <c r="Q1177" s="561"/>
      <c r="BA1177" s="391"/>
      <c r="BB1177" s="238"/>
      <c r="BC1177" s="391"/>
      <c r="BD1177" s="391"/>
      <c r="BE1177" s="391"/>
      <c r="BF1177" s="391"/>
      <c r="BG1177" s="391"/>
      <c r="BH1177" s="391"/>
      <c r="BI1177" s="391"/>
      <c r="BJ1177" s="391"/>
      <c r="BK1177" s="391"/>
      <c r="BL1177" s="391"/>
      <c r="BM1177" s="391"/>
      <c r="BN1177" s="391"/>
      <c r="BO1177" s="391"/>
      <c r="BP1177" s="391"/>
      <c r="BQ1177" s="391"/>
    </row>
    <row r="1178" s="549" customFormat="true" ht="15" customHeight="true" x14ac:dyDescent="0.2">
      <c r="B1178" s="1712"/>
      <c r="BA1178" s="391"/>
      <c r="BB1178" s="238"/>
      <c r="BC1178" s="391"/>
      <c r="BD1178" s="391"/>
      <c r="BE1178" s="391"/>
      <c r="BF1178" s="391"/>
      <c r="BG1178" s="391"/>
      <c r="BH1178" s="391"/>
      <c r="BI1178" s="391"/>
      <c r="BJ1178" s="391"/>
      <c r="BK1178" s="391"/>
      <c r="BL1178" s="391"/>
      <c r="BM1178" s="391"/>
      <c r="BN1178" s="391"/>
      <c r="BO1178" s="391"/>
      <c r="BP1178" s="391"/>
      <c r="BQ1178" s="391"/>
    </row>
    <row r="1179" s="549" customFormat="true" ht="15" customHeight="true" x14ac:dyDescent="0.2">
      <c r="B1179" s="1712"/>
      <c r="BA1179" s="391"/>
      <c r="BB1179" s="238"/>
      <c r="BC1179" s="391"/>
      <c r="BD1179" s="391"/>
      <c r="BE1179" s="391"/>
      <c r="BF1179" s="391"/>
      <c r="BG1179" s="391"/>
      <c r="BH1179" s="391"/>
      <c r="BI1179" s="391"/>
      <c r="BJ1179" s="391"/>
      <c r="BK1179" s="391"/>
      <c r="BL1179" s="391"/>
      <c r="BM1179" s="391"/>
      <c r="BN1179" s="391"/>
      <c r="BO1179" s="391"/>
      <c r="BP1179" s="391"/>
      <c r="BQ1179" s="391"/>
    </row>
    <row r="1180" s="549" customFormat="true" ht="15" customHeight="true" x14ac:dyDescent="0.2">
      <c r="B1180" s="1712"/>
      <c r="BA1180" s="391"/>
      <c r="BB1180" s="238"/>
      <c r="BC1180" s="391"/>
      <c r="BD1180" s="391"/>
      <c r="BE1180" s="391"/>
      <c r="BF1180" s="391"/>
      <c r="BG1180" s="391"/>
      <c r="BH1180" s="391"/>
      <c r="BI1180" s="391"/>
      <c r="BJ1180" s="391"/>
      <c r="BK1180" s="391"/>
      <c r="BL1180" s="391"/>
      <c r="BM1180" s="391"/>
      <c r="BN1180" s="391"/>
      <c r="BO1180" s="391"/>
      <c r="BP1180" s="391"/>
      <c r="BQ1180" s="391"/>
    </row>
    <row r="1181" s="549" customFormat="true" ht="15" customHeight="true" x14ac:dyDescent="0.2">
      <c r="B1181" s="1712"/>
      <c r="BA1181" s="391"/>
      <c r="BB1181" s="238"/>
      <c r="BC1181" s="391"/>
      <c r="BD1181" s="391"/>
      <c r="BE1181" s="391"/>
      <c r="BF1181" s="391"/>
      <c r="BG1181" s="391"/>
      <c r="BH1181" s="391"/>
      <c r="BI1181" s="391"/>
      <c r="BJ1181" s="391"/>
      <c r="BK1181" s="391"/>
      <c r="BL1181" s="391"/>
      <c r="BM1181" s="391"/>
      <c r="BN1181" s="391"/>
      <c r="BO1181" s="391"/>
      <c r="BP1181" s="391"/>
      <c r="BQ1181" s="391"/>
    </row>
    <row r="1182" s="549" customFormat="true" ht="15" customHeight="true" x14ac:dyDescent="0.2">
      <c r="B1182" s="1712"/>
      <c r="BA1182" s="391"/>
      <c r="BB1182" s="238"/>
      <c r="BC1182" s="391"/>
      <c r="BD1182" s="391"/>
      <c r="BE1182" s="391"/>
      <c r="BF1182" s="391"/>
      <c r="BG1182" s="391"/>
      <c r="BH1182" s="391"/>
      <c r="BI1182" s="391"/>
      <c r="BJ1182" s="391"/>
      <c r="BK1182" s="391"/>
      <c r="BL1182" s="391"/>
      <c r="BM1182" s="391"/>
      <c r="BN1182" s="391"/>
      <c r="BO1182" s="391"/>
      <c r="BP1182" s="391"/>
      <c r="BQ1182" s="391"/>
    </row>
    <row r="1183" s="549" customFormat="true" ht="15" customHeight="true" x14ac:dyDescent="0.2">
      <c r="B1183" s="1712"/>
      <c r="BA1183" s="391"/>
      <c r="BB1183" s="238"/>
      <c r="BC1183" s="391"/>
      <c r="BD1183" s="391"/>
      <c r="BE1183" s="391"/>
      <c r="BF1183" s="391"/>
      <c r="BG1183" s="391"/>
      <c r="BH1183" s="391"/>
      <c r="BI1183" s="391"/>
      <c r="BJ1183" s="391"/>
      <c r="BK1183" s="391"/>
      <c r="BL1183" s="391"/>
      <c r="BM1183" s="391"/>
      <c r="BN1183" s="391"/>
      <c r="BO1183" s="391"/>
      <c r="BP1183" s="391"/>
      <c r="BQ1183" s="391"/>
    </row>
    <row r="1184" s="549" customFormat="true" ht="15" customHeight="true" x14ac:dyDescent="0.2">
      <c r="B1184" s="1712"/>
      <c r="BA1184" s="391"/>
      <c r="BB1184" s="238"/>
      <c r="BC1184" s="391"/>
      <c r="BD1184" s="391"/>
      <c r="BE1184" s="391"/>
      <c r="BF1184" s="391"/>
      <c r="BG1184" s="391"/>
      <c r="BH1184" s="391"/>
      <c r="BI1184" s="391"/>
      <c r="BJ1184" s="391"/>
      <c r="BK1184" s="391"/>
      <c r="BL1184" s="391"/>
      <c r="BM1184" s="391"/>
      <c r="BN1184" s="391"/>
      <c r="BO1184" s="391"/>
      <c r="BP1184" s="391"/>
      <c r="BQ1184" s="391"/>
    </row>
    <row r="1185" s="549" customFormat="true" ht="15" customHeight="true" x14ac:dyDescent="0.2">
      <c r="B1185" s="1712"/>
      <c r="BA1185" s="391"/>
      <c r="BB1185" s="238"/>
      <c r="BC1185" s="391"/>
      <c r="BD1185" s="391"/>
      <c r="BE1185" s="391"/>
      <c r="BF1185" s="391"/>
      <c r="BG1185" s="391"/>
      <c r="BH1185" s="391"/>
      <c r="BI1185" s="391"/>
      <c r="BJ1185" s="391"/>
      <c r="BK1185" s="391"/>
      <c r="BL1185" s="391"/>
      <c r="BM1185" s="391"/>
      <c r="BN1185" s="391"/>
      <c r="BO1185" s="391"/>
      <c r="BP1185" s="391"/>
      <c r="BQ1185" s="391"/>
    </row>
    <row r="1186" s="549" customFormat="true" ht="15" customHeight="true" x14ac:dyDescent="0.2">
      <c r="B1186" s="1712"/>
      <c r="BA1186" s="391"/>
      <c r="BB1186" s="238"/>
      <c r="BC1186" s="391"/>
      <c r="BD1186" s="391"/>
      <c r="BE1186" s="391"/>
      <c r="BF1186" s="391"/>
      <c r="BG1186" s="391"/>
      <c r="BH1186" s="391"/>
      <c r="BI1186" s="391"/>
      <c r="BJ1186" s="391"/>
      <c r="BK1186" s="391"/>
      <c r="BL1186" s="391"/>
      <c r="BM1186" s="391"/>
      <c r="BN1186" s="391"/>
      <c r="BO1186" s="391"/>
      <c r="BP1186" s="391"/>
      <c r="BQ1186" s="391"/>
    </row>
    <row r="1187" s="549" customFormat="true" ht="15" customHeight="true" x14ac:dyDescent="0.2">
      <c r="B1187" s="1712"/>
      <c r="BA1187" s="391"/>
      <c r="BB1187" s="238"/>
      <c r="BC1187" s="391"/>
      <c r="BD1187" s="391"/>
      <c r="BE1187" s="391"/>
      <c r="BF1187" s="391"/>
      <c r="BG1187" s="391"/>
      <c r="BH1187" s="391"/>
      <c r="BI1187" s="391"/>
      <c r="BJ1187" s="391"/>
      <c r="BK1187" s="391"/>
      <c r="BL1187" s="391"/>
      <c r="BM1187" s="391"/>
      <c r="BN1187" s="391"/>
      <c r="BO1187" s="391"/>
      <c r="BP1187" s="391"/>
      <c r="BQ1187" s="391"/>
    </row>
    <row r="1188" s="549" customFormat="true" ht="15" customHeight="true" x14ac:dyDescent="0.2">
      <c r="B1188" s="1712"/>
      <c r="BA1188" s="391"/>
      <c r="BB1188" s="238"/>
      <c r="BC1188" s="391"/>
      <c r="BD1188" s="391"/>
      <c r="BE1188" s="391"/>
      <c r="BF1188" s="391"/>
      <c r="BG1188" s="391"/>
      <c r="BH1188" s="391"/>
      <c r="BI1188" s="391"/>
      <c r="BJ1188" s="391"/>
      <c r="BK1188" s="391"/>
      <c r="BL1188" s="391"/>
      <c r="BM1188" s="391"/>
      <c r="BN1188" s="391"/>
      <c r="BO1188" s="391"/>
      <c r="BP1188" s="391"/>
      <c r="BQ1188" s="391"/>
    </row>
    <row r="1189" s="549" customFormat="true" ht="15" customHeight="true" x14ac:dyDescent="0.2">
      <c r="B1189" s="1712"/>
      <c r="BA1189" s="391"/>
      <c r="BB1189" s="238"/>
      <c r="BC1189" s="391"/>
      <c r="BD1189" s="391"/>
      <c r="BE1189" s="391"/>
      <c r="BF1189" s="391"/>
      <c r="BG1189" s="391"/>
      <c r="BH1189" s="391"/>
      <c r="BI1189" s="391"/>
      <c r="BJ1189" s="391"/>
      <c r="BK1189" s="391"/>
      <c r="BL1189" s="391"/>
      <c r="BM1189" s="391"/>
      <c r="BN1189" s="391"/>
      <c r="BO1189" s="391"/>
      <c r="BP1189" s="391"/>
      <c r="BQ1189" s="391"/>
    </row>
    <row r="1190" s="549" customFormat="true" ht="15" customHeight="true" x14ac:dyDescent="0.2">
      <c r="B1190" s="1712"/>
      <c r="BA1190" s="391"/>
      <c r="BB1190" s="238"/>
      <c r="BC1190" s="391"/>
      <c r="BD1190" s="391"/>
      <c r="BE1190" s="391"/>
      <c r="BF1190" s="391"/>
      <c r="BG1190" s="391"/>
      <c r="BH1190" s="391"/>
      <c r="BI1190" s="391"/>
      <c r="BJ1190" s="391"/>
      <c r="BK1190" s="391"/>
      <c r="BL1190" s="391"/>
      <c r="BM1190" s="391"/>
      <c r="BN1190" s="391"/>
      <c r="BO1190" s="391"/>
      <c r="BP1190" s="391"/>
      <c r="BQ1190" s="391"/>
    </row>
    <row r="1191" s="549" customFormat="true" ht="15" customHeight="true" x14ac:dyDescent="0.2">
      <c r="B1191" s="1712"/>
      <c r="BA1191" s="391"/>
      <c r="BB1191" s="238"/>
      <c r="BC1191" s="391"/>
      <c r="BD1191" s="391"/>
      <c r="BE1191" s="391"/>
      <c r="BF1191" s="391"/>
      <c r="BG1191" s="391"/>
      <c r="BH1191" s="391"/>
      <c r="BI1191" s="391"/>
      <c r="BJ1191" s="391"/>
      <c r="BK1191" s="391"/>
      <c r="BL1191" s="391"/>
      <c r="BM1191" s="391"/>
      <c r="BN1191" s="391"/>
      <c r="BO1191" s="391"/>
      <c r="BP1191" s="391"/>
      <c r="BQ1191" s="391"/>
    </row>
    <row r="1192" s="549" customFormat="true" ht="15" customHeight="true" x14ac:dyDescent="0.2">
      <c r="B1192" s="1712"/>
      <c r="BA1192" s="391"/>
      <c r="BB1192" s="238"/>
      <c r="BC1192" s="391"/>
      <c r="BD1192" s="391"/>
      <c r="BE1192" s="391"/>
      <c r="BF1192" s="391"/>
      <c r="BG1192" s="391"/>
      <c r="BH1192" s="391"/>
      <c r="BI1192" s="391"/>
      <c r="BJ1192" s="391"/>
      <c r="BK1192" s="391"/>
      <c r="BL1192" s="391"/>
      <c r="BM1192" s="391"/>
      <c r="BN1192" s="391"/>
      <c r="BO1192" s="391"/>
      <c r="BP1192" s="391"/>
      <c r="BQ1192" s="391"/>
    </row>
    <row r="1193" s="549" customFormat="true" ht="15" customHeight="true" x14ac:dyDescent="0.2">
      <c r="B1193" s="1712"/>
      <c r="BA1193" s="391"/>
      <c r="BB1193" s="238"/>
      <c r="BC1193" s="391"/>
      <c r="BD1193" s="391"/>
      <c r="BE1193" s="391"/>
      <c r="BF1193" s="391"/>
      <c r="BG1193" s="391"/>
      <c r="BH1193" s="391"/>
      <c r="BI1193" s="391"/>
      <c r="BJ1193" s="391"/>
      <c r="BK1193" s="391"/>
      <c r="BL1193" s="391"/>
      <c r="BM1193" s="391"/>
      <c r="BN1193" s="391"/>
      <c r="BO1193" s="391"/>
      <c r="BP1193" s="391"/>
      <c r="BQ1193" s="391"/>
    </row>
    <row r="1194" s="549" customFormat="true" ht="15" customHeight="true" x14ac:dyDescent="0.2">
      <c r="B1194" s="1712"/>
      <c r="BA1194" s="391"/>
      <c r="BB1194" s="238"/>
      <c r="BC1194" s="391"/>
      <c r="BD1194" s="391"/>
      <c r="BE1194" s="391"/>
      <c r="BF1194" s="391"/>
      <c r="BG1194" s="391"/>
      <c r="BH1194" s="391"/>
      <c r="BI1194" s="391"/>
      <c r="BJ1194" s="391"/>
      <c r="BK1194" s="391"/>
      <c r="BL1194" s="391"/>
      <c r="BM1194" s="391"/>
      <c r="BN1194" s="391"/>
      <c r="BO1194" s="391"/>
      <c r="BP1194" s="391"/>
      <c r="BQ1194" s="391"/>
    </row>
    <row r="1195" s="549" customFormat="true" ht="15" customHeight="true" x14ac:dyDescent="0.2">
      <c r="B1195" s="1712"/>
      <c r="BA1195" s="391"/>
      <c r="BB1195" s="238"/>
      <c r="BC1195" s="391"/>
      <c r="BD1195" s="391"/>
      <c r="BE1195" s="391"/>
      <c r="BF1195" s="391"/>
      <c r="BG1195" s="391"/>
      <c r="BH1195" s="391"/>
      <c r="BI1195" s="391"/>
      <c r="BJ1195" s="391"/>
      <c r="BK1195" s="391"/>
      <c r="BL1195" s="391"/>
      <c r="BM1195" s="391"/>
      <c r="BN1195" s="391"/>
      <c r="BO1195" s="391"/>
      <c r="BP1195" s="391"/>
      <c r="BQ1195" s="391"/>
    </row>
    <row r="1196" s="549" customFormat="true" ht="15" customHeight="true" x14ac:dyDescent="0.2">
      <c r="B1196" s="1712"/>
      <c r="BA1196" s="391"/>
      <c r="BB1196" s="238"/>
      <c r="BC1196" s="391"/>
      <c r="BD1196" s="391"/>
      <c r="BE1196" s="391"/>
      <c r="BF1196" s="391"/>
      <c r="BG1196" s="391"/>
      <c r="BH1196" s="391"/>
      <c r="BI1196" s="391"/>
      <c r="BJ1196" s="391"/>
      <c r="BK1196" s="391"/>
      <c r="BL1196" s="391"/>
      <c r="BM1196" s="391"/>
      <c r="BN1196" s="391"/>
      <c r="BO1196" s="391"/>
      <c r="BP1196" s="391"/>
      <c r="BQ1196" s="391"/>
    </row>
    <row r="1197" s="549" customFormat="true" ht="15" customHeight="true" x14ac:dyDescent="0.2">
      <c r="B1197" s="1712"/>
      <c r="BA1197" s="391"/>
      <c r="BB1197" s="238"/>
      <c r="BC1197" s="391"/>
      <c r="BD1197" s="391"/>
      <c r="BE1197" s="391"/>
      <c r="BF1197" s="391"/>
      <c r="BG1197" s="391"/>
      <c r="BH1197" s="391"/>
      <c r="BI1197" s="391"/>
      <c r="BJ1197" s="391"/>
      <c r="BK1197" s="391"/>
      <c r="BL1197" s="391"/>
      <c r="BM1197" s="391"/>
      <c r="BN1197" s="391"/>
      <c r="BO1197" s="391"/>
      <c r="BP1197" s="391"/>
      <c r="BQ1197" s="391"/>
    </row>
    <row r="1198" s="549" customFormat="true" ht="15" customHeight="true" x14ac:dyDescent="0.2">
      <c r="B1198" s="1712"/>
      <c r="BA1198" s="391"/>
      <c r="BB1198" s="238"/>
      <c r="BC1198" s="391"/>
      <c r="BD1198" s="391"/>
      <c r="BE1198" s="391"/>
      <c r="BF1198" s="391"/>
      <c r="BG1198" s="391"/>
      <c r="BH1198" s="391"/>
      <c r="BI1198" s="391"/>
      <c r="BJ1198" s="391"/>
      <c r="BK1198" s="391"/>
      <c r="BL1198" s="391"/>
      <c r="BM1198" s="391"/>
      <c r="BN1198" s="391"/>
      <c r="BO1198" s="391"/>
      <c r="BP1198" s="391"/>
      <c r="BQ1198" s="391"/>
    </row>
    <row r="1199" s="549" customFormat="true" ht="15" customHeight="true" x14ac:dyDescent="0.2">
      <c r="B1199" s="1712"/>
      <c r="BA1199" s="391"/>
      <c r="BB1199" s="238"/>
      <c r="BC1199" s="391"/>
      <c r="BD1199" s="391"/>
      <c r="BE1199" s="391"/>
      <c r="BF1199" s="391"/>
      <c r="BG1199" s="391"/>
      <c r="BH1199" s="391"/>
      <c r="BI1199" s="391"/>
      <c r="BJ1199" s="391"/>
      <c r="BK1199" s="391"/>
      <c r="BL1199" s="391"/>
      <c r="BM1199" s="391"/>
      <c r="BN1199" s="391"/>
      <c r="BO1199" s="391"/>
      <c r="BP1199" s="391"/>
      <c r="BQ1199" s="391"/>
    </row>
    <row r="1200" s="549" customFormat="true" ht="15" customHeight="true" x14ac:dyDescent="0.2">
      <c r="B1200" s="1712"/>
      <c r="BA1200" s="391"/>
      <c r="BB1200" s="238"/>
      <c r="BC1200" s="391"/>
      <c r="BD1200" s="391"/>
      <c r="BE1200" s="391"/>
      <c r="BF1200" s="391"/>
      <c r="BG1200" s="391"/>
      <c r="BH1200" s="391"/>
      <c r="BI1200" s="391"/>
      <c r="BJ1200" s="391"/>
      <c r="BK1200" s="391"/>
      <c r="BL1200" s="391"/>
      <c r="BM1200" s="391"/>
      <c r="BN1200" s="391"/>
      <c r="BO1200" s="391"/>
      <c r="BP1200" s="391"/>
      <c r="BQ1200" s="391"/>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C133:BG133"/>
    <mergeCell ref="BA31:BA32"/>
    <mergeCell ref="A33:A34"/>
    <mergeCell ref="BA33:BA34"/>
    <mergeCell ref="BA35:BA36"/>
    <mergeCell ref="BA37:BA38"/>
    <mergeCell ref="A39:A40"/>
    <mergeCell ref="BA39:BA40"/>
    <mergeCell ref="BA41:BA42"/>
    <mergeCell ref="BA43:BA44"/>
    <mergeCell ref="BA45:BA46"/>
    <mergeCell ref="A47:A49"/>
    <mergeCell ref="BA47:BA49"/>
    <mergeCell ref="M14:Q14"/>
    <mergeCell ref="A16:A17"/>
    <mergeCell ref="A18:A21"/>
    <mergeCell ref="A22:A23"/>
    <mergeCell ref="A24:A26"/>
    <mergeCell ref="C27:G27"/>
    <mergeCell ref="H27:L27"/>
    <mergeCell ref="M27:Q27"/>
    <mergeCell ref="C14:G14"/>
    <mergeCell ref="H14:L14"/>
    <mergeCell ref="M56:Q56"/>
    <mergeCell ref="A58:A65"/>
    <mergeCell ref="A108:B108"/>
    <mergeCell ref="A45:A46"/>
    <mergeCell ref="C56:G56"/>
    <mergeCell ref="H56:L56"/>
    <mergeCell ref="A29:A30"/>
    <mergeCell ref="A35:A36"/>
    <mergeCell ref="A37:A38"/>
    <mergeCell ref="A41:A42"/>
    <mergeCell ref="A43:A44"/>
    <mergeCell ref="M133:Q133"/>
    <mergeCell ref="A135:A139"/>
    <mergeCell ref="A153:A160"/>
    <mergeCell ref="A124:A127"/>
    <mergeCell ref="A128:A129"/>
    <mergeCell ref="A130:A132"/>
    <mergeCell ref="C133:G133"/>
    <mergeCell ref="H133:L133"/>
    <mergeCell ref="C120:G120"/>
    <mergeCell ref="H120:L120"/>
    <mergeCell ref="M120:Q120"/>
    <mergeCell ref="A122:A123"/>
    <mergeCell ref="A31:A32"/>
    <mergeCell ref="A50:A52"/>
    <mergeCell ref="A1025:C1025"/>
    <mergeCell ref="A1026:B1026"/>
    <mergeCell ref="A1031:A1032"/>
    <mergeCell ref="A1033:C1033"/>
    <mergeCell ref="A1034:C1034"/>
    <mergeCell ref="C220:G220"/>
    <mergeCell ref="H220:L220"/>
    <mergeCell ref="M220:Q220"/>
    <mergeCell ref="A222:A224"/>
    <mergeCell ref="A208:B208"/>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J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E458"/>
    <mergeCell ref="H458:I458"/>
    <mergeCell ref="M458:O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8"/>
    <mergeCell ref="J507:L507"/>
    <mergeCell ref="M507:N507"/>
    <mergeCell ref="C508:D508"/>
    <mergeCell ref="M508:N508"/>
    <mergeCell ref="C505:D505"/>
    <mergeCell ref="H505:I505"/>
    <mergeCell ref="M505:N505"/>
    <mergeCell ref="C506:D506"/>
    <mergeCell ref="H506:L506"/>
    <mergeCell ref="M506:N506"/>
    <mergeCell ref="C503:D503"/>
    <mergeCell ref="H503:I503"/>
    <mergeCell ref="M503:N503"/>
    <mergeCell ref="C504:D504"/>
    <mergeCell ref="H504:I504"/>
    <mergeCell ref="M504:N504"/>
    <mergeCell ref="C513:D513"/>
    <mergeCell ref="H513:I514"/>
    <mergeCell ref="M513:N513"/>
    <mergeCell ref="C514:G514"/>
    <mergeCell ref="M514:Q514"/>
    <mergeCell ref="C515:D516"/>
    <mergeCell ref="E515:G515"/>
    <mergeCell ref="H515:I515"/>
    <mergeCell ref="M515:N516"/>
    <mergeCell ref="O515:Q515"/>
    <mergeCell ref="C511:D511"/>
    <mergeCell ref="H511:I511"/>
    <mergeCell ref="M511:N511"/>
    <mergeCell ref="C512:D512"/>
    <mergeCell ref="H512:J512"/>
    <mergeCell ref="M512:N512"/>
    <mergeCell ref="C509:D509"/>
    <mergeCell ref="H509:I509"/>
    <mergeCell ref="M509:N509"/>
    <mergeCell ref="C510:D510"/>
    <mergeCell ref="H510:I510"/>
    <mergeCell ref="M510:N510"/>
    <mergeCell ref="C521:D522"/>
    <mergeCell ref="H521:I521"/>
    <mergeCell ref="M521:N522"/>
    <mergeCell ref="H522:I522"/>
    <mergeCell ref="C523:D523"/>
    <mergeCell ref="H523:I523"/>
    <mergeCell ref="M523:N523"/>
    <mergeCell ref="C519:D519"/>
    <mergeCell ref="H519:I519"/>
    <mergeCell ref="M519:N519"/>
    <mergeCell ref="C520:E520"/>
    <mergeCell ref="H520:I520"/>
    <mergeCell ref="M520:O520"/>
    <mergeCell ref="H516:I516"/>
    <mergeCell ref="C517:D517"/>
    <mergeCell ref="H517:I517"/>
    <mergeCell ref="M517:N517"/>
    <mergeCell ref="C518:D518"/>
    <mergeCell ref="H518:I518"/>
    <mergeCell ref="M518:N518"/>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J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E577"/>
    <mergeCell ref="H577:I577"/>
    <mergeCell ref="M577:O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BQ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3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3" name="B_Matrix">
              <controlPr defaultSize="0" print="0" autoFill="0" autoPict="0" macro="[0]!GoTo_WATER">
                <anchor moveWithCells="1">
                  <from>
                    <xdr:col>1</xdr:col>
                    <xdr:colOff>228600</xdr:colOff>
                    <xdr:row>398</xdr:row>
                    <xdr:rowOff>0</xdr:rowOff>
                  </from>
                  <to>
                    <xdr:col>1</xdr:col>
                    <xdr:colOff>1704975</xdr:colOff>
                    <xdr:row>399</xdr:row>
                    <xdr:rowOff>190500</xdr:rowOff>
                  </to>
                </anchor>
              </controlPr>
            </control>
          </mc:Choice>
        </mc:AlternateContent>
        <mc:AlternateContent xmlns:mc="http://schemas.openxmlformats.org/markup-compatibility/2006">
          <mc:Choice Requires="x14">
            <control shapeId="252955"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30DB5-154D-49BF-A365-DD48D54FD9E8}">
  <sheetPr codeName="Feuil4"/>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26" width="12.5703125" style="390" customWidth="true"/>
    <col min="27" max="52" width="12.5703125" style="211" customWidth="true"/>
    <col min="53" max="53" width="31.5703125" style="391" customWidth="true"/>
    <col min="54" max="54" width="41.5703125" style="238" customWidth="true"/>
    <col min="55" max="69" width="9.140625" style="391"/>
    <col min="70" max="77" width="12.5703125" style="391" customWidth="true"/>
    <col min="78" max="104" width="12.5703125" style="211" customWidth="true"/>
    <col min="105" max="16384" width="9.140625" style="390"/>
  </cols>
  <sheetData>
    <row r="1" s="111" customFormat="true" ht="18" customHeight="true" x14ac:dyDescent="0.2">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South Africa</v>
      </c>
      <c r="B2" s="226"/>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2016</v>
      </c>
      <c r="B3" s="228"/>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DHS16</v>
      </c>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1087" t="str">
        <f>B1028</f>
        <v/>
      </c>
      <c r="B10" s="1088"/>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1087" t="str">
        <f>B1027</f>
        <v/>
      </c>
      <c r="B11" s="1089"/>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1090"/>
      <c r="B12" s="1088"/>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1091"/>
      <c r="B13" s="1092"/>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423" customFormat="true" ht="15" customHeight="true" x14ac:dyDescent="0.2">
      <c r="A14" s="115" t="s">
        <v>95</v>
      </c>
      <c r="B14" s="208"/>
      <c r="C14" s="1898" t="s">
        <v>114</v>
      </c>
      <c r="D14" s="1899"/>
      <c r="E14" s="1899"/>
      <c r="F14" s="1899"/>
      <c r="G14" s="1900"/>
      <c r="H14" s="2037" t="s">
        <v>38</v>
      </c>
      <c r="I14" s="2038"/>
      <c r="J14" s="2038"/>
      <c r="K14" s="2038"/>
      <c r="L14" s="2039"/>
      <c r="M14" s="2004" t="s">
        <v>37</v>
      </c>
      <c r="N14" s="2005"/>
      <c r="O14" s="2005"/>
      <c r="P14" s="2005"/>
      <c r="Q14" s="2006"/>
      <c r="R14" s="1469" t="s">
        <v>137</v>
      </c>
      <c r="S14" s="1477"/>
      <c r="T14" s="1477"/>
      <c r="U14" s="1477"/>
      <c r="V14" s="1477"/>
      <c r="W14" s="1477"/>
      <c r="X14" s="1477"/>
      <c r="Y14" s="1477"/>
      <c r="Z14" s="1478"/>
      <c r="AA14" s="311"/>
      <c r="AB14" s="311"/>
      <c r="AC14" s="311"/>
      <c r="AD14" s="311"/>
      <c r="AE14" s="311"/>
      <c r="AF14" s="311"/>
      <c r="AG14" s="311"/>
      <c r="AH14" s="311"/>
      <c r="AI14" s="311"/>
      <c r="AJ14" s="311"/>
      <c r="AK14" s="311"/>
      <c r="AL14" s="311"/>
      <c r="AM14" s="311"/>
      <c r="AN14" s="311"/>
      <c r="AO14" s="311"/>
      <c r="AP14" s="311"/>
      <c r="AQ14" s="311"/>
      <c r="AR14" s="311"/>
      <c r="AS14" s="311"/>
      <c r="AT14" s="311"/>
      <c r="AU14" s="311"/>
      <c r="AV14" s="311"/>
      <c r="AW14" s="311"/>
      <c r="AX14" s="311"/>
      <c r="AY14" s="311"/>
      <c r="AZ14" s="589"/>
      <c r="BA14" s="217" t="s">
        <v>128</v>
      </c>
      <c r="BB14" s="115" t="s">
        <v>95</v>
      </c>
      <c r="BC14" s="1910" t="s">
        <v>114</v>
      </c>
      <c r="BD14" s="1911"/>
      <c r="BE14" s="1911"/>
      <c r="BF14" s="1911"/>
      <c r="BG14" s="1912"/>
      <c r="BH14" s="1913" t="s">
        <v>38</v>
      </c>
      <c r="BI14" s="1911"/>
      <c r="BJ14" s="1911"/>
      <c r="BK14" s="1911"/>
      <c r="BL14" s="1912"/>
      <c r="BM14" s="1913" t="s">
        <v>37</v>
      </c>
      <c r="BN14" s="1911"/>
      <c r="BO14" s="1911"/>
      <c r="BP14" s="1911"/>
      <c r="BQ14" s="1914"/>
      <c r="BR14" s="1448" t="s">
        <v>137</v>
      </c>
      <c r="BS14" s="1449"/>
      <c r="BT14" s="1449"/>
      <c r="BU14" s="1449"/>
      <c r="BV14" s="1449"/>
      <c r="BW14" s="1449"/>
      <c r="BX14" s="1449"/>
      <c r="BY14" s="1450"/>
      <c r="BZ14" s="312"/>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423" customFormat="true" ht="24" x14ac:dyDescent="0.2">
      <c r="A15" s="182" t="s">
        <v>87</v>
      </c>
      <c r="B15" s="242"/>
      <c r="C15" s="268" t="s">
        <v>0</v>
      </c>
      <c r="D15" s="269" t="s">
        <v>1</v>
      </c>
      <c r="E15" s="269" t="s">
        <v>2</v>
      </c>
      <c r="F15" s="269" t="s">
        <v>3</v>
      </c>
      <c r="G15" s="270" t="s">
        <v>4</v>
      </c>
      <c r="H15" s="1191" t="s">
        <v>146</v>
      </c>
      <c r="I15" s="1139" t="s">
        <v>147</v>
      </c>
      <c r="J15" s="1139" t="s">
        <v>148</v>
      </c>
      <c r="K15" s="1139" t="s">
        <v>149</v>
      </c>
      <c r="L15" s="1140" t="s">
        <v>150</v>
      </c>
      <c r="M15" s="1180" t="s">
        <v>146</v>
      </c>
      <c r="N15" s="1139" t="s">
        <v>147</v>
      </c>
      <c r="O15" s="1139" t="s">
        <v>148</v>
      </c>
      <c r="P15" s="1139" t="s">
        <v>149</v>
      </c>
      <c r="Q15" s="1205" t="s">
        <v>150</v>
      </c>
      <c r="R15" s="1191" t="s">
        <v>258</v>
      </c>
      <c r="S15" s="1139" t="s">
        <v>259</v>
      </c>
      <c r="T15" s="1139" t="s">
        <v>260</v>
      </c>
      <c r="U15" s="1139" t="s">
        <v>261</v>
      </c>
      <c r="V15" s="1139" t="s">
        <v>262</v>
      </c>
      <c r="W15" s="1139" t="s">
        <v>263</v>
      </c>
      <c r="X15" s="1139" t="s">
        <v>264</v>
      </c>
      <c r="Y15" s="1139" t="s">
        <v>265</v>
      </c>
      <c r="Z15" s="1141" t="s">
        <v>266</v>
      </c>
      <c r="AA15" s="311"/>
      <c r="AB15" s="311"/>
      <c r="AC15" s="311"/>
      <c r="AD15" s="311"/>
      <c r="AE15" s="311"/>
      <c r="AF15" s="311"/>
      <c r="AG15" s="311"/>
      <c r="AH15" s="311"/>
      <c r="AI15" s="311"/>
      <c r="AJ15" s="311"/>
      <c r="AK15" s="311"/>
      <c r="AL15" s="311"/>
      <c r="AM15" s="311"/>
      <c r="AN15" s="311"/>
      <c r="AO15" s="311"/>
      <c r="AP15" s="311"/>
      <c r="AQ15" s="311"/>
      <c r="AR15" s="311"/>
      <c r="AS15" s="311"/>
      <c r="AT15" s="311"/>
      <c r="AU15" s="311"/>
      <c r="AV15" s="311"/>
      <c r="AW15" s="311"/>
      <c r="AX15" s="311"/>
      <c r="AY15" s="311"/>
      <c r="AZ15" s="589"/>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258</v>
      </c>
      <c r="BS15" s="166" t="s">
        <v>259</v>
      </c>
      <c r="BT15" s="166" t="s">
        <v>260</v>
      </c>
      <c r="BU15" s="166" t="s">
        <v>261</v>
      </c>
      <c r="BV15" s="166" t="s">
        <v>262</v>
      </c>
      <c r="BW15" s="166" t="s">
        <v>263</v>
      </c>
      <c r="BX15" s="166" t="s">
        <v>264</v>
      </c>
      <c r="BY15" s="167" t="s">
        <v>265</v>
      </c>
      <c r="BZ15" s="167" t="s">
        <v>266</v>
      </c>
      <c r="CA15" s="1528"/>
      <c r="CB15" s="1528"/>
      <c r="CC15" s="1528"/>
      <c r="CD15" s="1528"/>
      <c r="CE15" s="1528"/>
      <c r="CF15" s="1528"/>
      <c r="CG15" s="1528"/>
      <c r="CH15" s="1528"/>
      <c r="CI15" s="1528"/>
      <c r="CJ15" s="1528"/>
      <c r="CK15" s="1528"/>
      <c r="CL15" s="1528"/>
      <c r="CM15" s="1528"/>
      <c r="CN15" s="1528"/>
      <c r="CO15" s="1528"/>
      <c r="CP15" s="1528"/>
      <c r="CQ15" s="1528"/>
      <c r="CR15" s="1528"/>
      <c r="CS15" s="1528"/>
      <c r="CT15" s="1528"/>
      <c r="CU15" s="1528"/>
      <c r="CV15" s="1528"/>
      <c r="CW15" s="1528"/>
      <c r="CX15" s="1528"/>
      <c r="CY15" s="1528"/>
      <c r="CZ15" s="1528"/>
    </row>
    <row r="16" s="423" customFormat="true" ht="15" customHeight="true" x14ac:dyDescent="0.2">
      <c r="A16" s="2007" t="s">
        <v>13</v>
      </c>
      <c r="B16" s="1409" t="s">
        <v>151</v>
      </c>
      <c r="C16" s="1240">
        <v>75.816252401883204</v>
      </c>
      <c r="D16" s="1241">
        <v>93.97726975437854</v>
      </c>
      <c r="E16" s="1241">
        <v>97.72706698727815</v>
      </c>
      <c r="F16" s="1241">
        <v>99.64033765423946</v>
      </c>
      <c r="G16" s="1242">
        <v>99.944878806103858</v>
      </c>
      <c r="H16" s="1243">
        <v>98.786191257359917</v>
      </c>
      <c r="I16" s="1241">
        <v>99.415631439447935</v>
      </c>
      <c r="J16" s="1241">
        <v>99.97162975568294</v>
      </c>
      <c r="K16" s="1241">
        <v>99.929962314559546</v>
      </c>
      <c r="L16" s="1244">
        <v>100</v>
      </c>
      <c r="M16" s="1245">
        <v>53.861220826086765</v>
      </c>
      <c r="N16" s="1241">
        <v>79.768429310548839</v>
      </c>
      <c r="O16" s="1241">
        <v>88.438192855411032</v>
      </c>
      <c r="P16" s="1241">
        <v>93.680415606172801</v>
      </c>
      <c r="Q16" s="1242">
        <v>97.72406870071849</v>
      </c>
      <c r="R16" s="1243">
        <v>73.778371215166899</v>
      </c>
      <c r="S16" s="1241">
        <v>99.917488112314061</v>
      </c>
      <c r="T16" s="1241">
        <v>100</v>
      </c>
      <c r="U16" s="1241">
        <v>89.367621848263937</v>
      </c>
      <c r="V16" s="1241">
        <v>92.678051924605015</v>
      </c>
      <c r="W16" s="1241">
        <v>95.31446634902025</v>
      </c>
      <c r="X16" s="1241">
        <v>99.901769446901071</v>
      </c>
      <c r="Y16" s="1241">
        <v>99.496729030381587</v>
      </c>
      <c r="Z16" s="1489">
        <v>99.401016052404628</v>
      </c>
      <c r="AA16" s="311"/>
      <c r="AB16" s="311"/>
      <c r="AC16" s="311"/>
      <c r="AD16" s="311"/>
      <c r="AE16" s="311"/>
      <c r="AF16" s="311"/>
      <c r="AG16" s="311"/>
      <c r="AH16" s="311"/>
      <c r="AI16" s="311"/>
      <c r="AJ16" s="311"/>
      <c r="AK16" s="311"/>
      <c r="AL16" s="311"/>
      <c r="AM16" s="311"/>
      <c r="AN16" s="311"/>
      <c r="AO16" s="311"/>
      <c r="AP16" s="311"/>
      <c r="AQ16" s="311"/>
      <c r="AR16" s="311"/>
      <c r="AS16" s="311"/>
      <c r="AT16" s="311"/>
      <c r="AU16" s="311"/>
      <c r="AV16" s="311"/>
      <c r="AW16" s="311"/>
      <c r="AX16" s="311"/>
      <c r="AY16" s="311"/>
      <c r="AZ16" s="589"/>
      <c r="BA16" s="1915" t="s">
        <v>13</v>
      </c>
      <c r="BB16" s="147" t="s">
        <v>14</v>
      </c>
      <c r="BC16" s="990" t="s">
        <v>35</v>
      </c>
      <c r="BD16" s="1009" t="s">
        <v>35</v>
      </c>
      <c r="BE16" s="1009" t="s">
        <v>35</v>
      </c>
      <c r="BF16" s="1009" t="s">
        <v>35</v>
      </c>
      <c r="BG16" s="1029" t="s">
        <v>35</v>
      </c>
      <c r="BH16" s="1049" t="s">
        <v>35</v>
      </c>
      <c r="BI16" s="1009" t="s">
        <v>35</v>
      </c>
      <c r="BJ16" s="1009" t="s">
        <v>35</v>
      </c>
      <c r="BK16" s="1009" t="s">
        <v>35</v>
      </c>
      <c r="BL16" s="1029" t="s">
        <v>35</v>
      </c>
      <c r="BM16" s="1049" t="s">
        <v>35</v>
      </c>
      <c r="BN16" s="1009" t="s">
        <v>35</v>
      </c>
      <c r="BO16" s="1009" t="s">
        <v>35</v>
      </c>
      <c r="BP16" s="1009" t="s">
        <v>35</v>
      </c>
      <c r="BQ16" s="1029" t="s">
        <v>35</v>
      </c>
      <c r="BR16" s="1049" t="s">
        <v>35</v>
      </c>
      <c r="BS16" s="1009" t="s">
        <v>35</v>
      </c>
      <c r="BT16" s="1009" t="s">
        <v>35</v>
      </c>
      <c r="BU16" s="1009" t="s">
        <v>35</v>
      </c>
      <c r="BV16" s="1009" t="s">
        <v>35</v>
      </c>
      <c r="BW16" s="1009" t="s">
        <v>35</v>
      </c>
      <c r="BX16" s="1009" t="s">
        <v>35</v>
      </c>
      <c r="BY16" s="1068" t="s">
        <v>35</v>
      </c>
      <c r="BZ16" s="1068" t="s">
        <v>35</v>
      </c>
      <c r="CA16" s="1529"/>
      <c r="CB16" s="1529"/>
      <c r="CC16" s="1529"/>
      <c r="CD16" s="1529"/>
      <c r="CE16" s="1529"/>
      <c r="CF16" s="1529"/>
      <c r="CG16" s="1529"/>
      <c r="CH16" s="1529"/>
      <c r="CI16" s="1529"/>
      <c r="CJ16" s="1529"/>
      <c r="CK16" s="1529"/>
      <c r="CL16" s="1529"/>
      <c r="CM16" s="1529"/>
      <c r="CN16" s="1529"/>
      <c r="CO16" s="1529"/>
      <c r="CP16" s="1529"/>
      <c r="CQ16" s="1529"/>
      <c r="CR16" s="1529"/>
      <c r="CS16" s="1529"/>
      <c r="CT16" s="1529"/>
      <c r="CU16" s="1529"/>
      <c r="CV16" s="1529"/>
      <c r="CW16" s="1529"/>
      <c r="CX16" s="1529"/>
      <c r="CY16" s="1529"/>
      <c r="CZ16" s="1529"/>
    </row>
    <row r="17" s="423" customFormat="true" ht="15" customHeight="true" x14ac:dyDescent="0.2">
      <c r="A17" s="2008"/>
      <c r="B17" s="1410" t="s">
        <v>152</v>
      </c>
      <c r="C17" s="1246">
        <v>24.183747598116867</v>
      </c>
      <c r="D17" s="1247">
        <v>6.0227302456214939</v>
      </c>
      <c r="E17" s="1247">
        <v>2.272933012721885</v>
      </c>
      <c r="F17" s="1247">
        <v>0.35966234576053596</v>
      </c>
      <c r="G17" s="1248">
        <v>5.5121193896124146E-2</v>
      </c>
      <c r="H17" s="1249">
        <v>1.2138087426401269</v>
      </c>
      <c r="I17" s="1247">
        <v>0.58436856055207576</v>
      </c>
      <c r="J17" s="1247">
        <v>2.8370244317055936E-2</v>
      </c>
      <c r="K17" s="1247">
        <v>7.0037685440461211E-2</v>
      </c>
      <c r="L17" s="1250">
        <v>0</v>
      </c>
      <c r="M17" s="1251">
        <v>46.138779173913164</v>
      </c>
      <c r="N17" s="1247">
        <v>20.231570689451079</v>
      </c>
      <c r="O17" s="1247">
        <v>11.561807144588974</v>
      </c>
      <c r="P17" s="1247">
        <v>6.3195843938271867</v>
      </c>
      <c r="Q17" s="1248">
        <v>2.2759312992815075</v>
      </c>
      <c r="R17" s="1249">
        <v>26.221628784832973</v>
      </c>
      <c r="S17" s="1247">
        <v>8.2511887685943724E-2</v>
      </c>
      <c r="T17" s="1247">
        <v>0</v>
      </c>
      <c r="U17" s="1247">
        <v>10.632378151736093</v>
      </c>
      <c r="V17" s="1247">
        <v>7.3219480753949266</v>
      </c>
      <c r="W17" s="1247">
        <v>4.6855336509796865</v>
      </c>
      <c r="X17" s="1247">
        <v>9.8230553098930931E-2</v>
      </c>
      <c r="Y17" s="1247">
        <v>0.50327096961842199</v>
      </c>
      <c r="Z17" s="1490">
        <v>0.59898394759535856</v>
      </c>
      <c r="AA17" s="311"/>
      <c r="AB17" s="311"/>
      <c r="AC17" s="311"/>
      <c r="AD17" s="311"/>
      <c r="AE17" s="311"/>
      <c r="AF17" s="311"/>
      <c r="AG17" s="311"/>
      <c r="AH17" s="311"/>
      <c r="AI17" s="311"/>
      <c r="AJ17" s="311"/>
      <c r="AK17" s="311"/>
      <c r="AL17" s="311"/>
      <c r="AM17" s="311"/>
      <c r="AN17" s="311"/>
      <c r="AO17" s="311"/>
      <c r="AP17" s="311"/>
      <c r="AQ17" s="311"/>
      <c r="AR17" s="311"/>
      <c r="AS17" s="311"/>
      <c r="AT17" s="311"/>
      <c r="AU17" s="311"/>
      <c r="AV17" s="311"/>
      <c r="AW17" s="311"/>
      <c r="AX17" s="311"/>
      <c r="AY17" s="311"/>
      <c r="AZ17" s="589"/>
      <c r="BA17" s="1916"/>
      <c r="BB17" s="148" t="s">
        <v>51</v>
      </c>
      <c r="BC17" s="991" t="s">
        <v>35</v>
      </c>
      <c r="BD17" s="1010" t="s">
        <v>35</v>
      </c>
      <c r="BE17" s="1010" t="s">
        <v>35</v>
      </c>
      <c r="BF17" s="1010" t="s">
        <v>35</v>
      </c>
      <c r="BG17" s="1030" t="s">
        <v>35</v>
      </c>
      <c r="BH17" s="1050" t="s">
        <v>35</v>
      </c>
      <c r="BI17" s="1010" t="s">
        <v>35</v>
      </c>
      <c r="BJ17" s="1010" t="s">
        <v>35</v>
      </c>
      <c r="BK17" s="1010" t="s">
        <v>35</v>
      </c>
      <c r="BL17" s="1030" t="s">
        <v>35</v>
      </c>
      <c r="BM17" s="1050" t="s">
        <v>35</v>
      </c>
      <c r="BN17" s="1010" t="s">
        <v>35</v>
      </c>
      <c r="BO17" s="1010" t="s">
        <v>35</v>
      </c>
      <c r="BP17" s="1010" t="s">
        <v>35</v>
      </c>
      <c r="BQ17" s="1030" t="s">
        <v>35</v>
      </c>
      <c r="BR17" s="1050" t="s">
        <v>35</v>
      </c>
      <c r="BS17" s="1010" t="s">
        <v>35</v>
      </c>
      <c r="BT17" s="1010" t="s">
        <v>35</v>
      </c>
      <c r="BU17" s="1010" t="s">
        <v>35</v>
      </c>
      <c r="BV17" s="1010" t="s">
        <v>35</v>
      </c>
      <c r="BW17" s="1010" t="s">
        <v>35</v>
      </c>
      <c r="BX17" s="1010" t="s">
        <v>35</v>
      </c>
      <c r="BY17" s="1069" t="s">
        <v>35</v>
      </c>
      <c r="BZ17" s="1069" t="s">
        <v>35</v>
      </c>
      <c r="CA17" s="1530"/>
      <c r="CB17" s="1530"/>
      <c r="CC17" s="1530"/>
      <c r="CD17" s="1530"/>
      <c r="CE17" s="1530"/>
      <c r="CF17" s="1530"/>
      <c r="CG17" s="1530"/>
      <c r="CH17" s="1530"/>
      <c r="CI17" s="1530"/>
      <c r="CJ17" s="1530"/>
      <c r="CK17" s="1530"/>
      <c r="CL17" s="1530"/>
      <c r="CM17" s="1530"/>
      <c r="CN17" s="1530"/>
      <c r="CO17" s="1530"/>
      <c r="CP17" s="1530"/>
      <c r="CQ17" s="1530"/>
      <c r="CR17" s="1530"/>
      <c r="CS17" s="1530"/>
      <c r="CT17" s="1530"/>
      <c r="CU17" s="1530"/>
      <c r="CV17" s="1530"/>
      <c r="CW17" s="1530"/>
      <c r="CX17" s="1530"/>
      <c r="CY17" s="1530"/>
      <c r="CZ17" s="1530"/>
    </row>
    <row r="18" s="423" customFormat="true" ht="15" customHeight="true" x14ac:dyDescent="0.2">
      <c r="A18" s="2008" t="s">
        <v>60</v>
      </c>
      <c r="B18" s="1410" t="s">
        <v>153</v>
      </c>
      <c r="C18" s="1246">
        <v>67.974305735527494</v>
      </c>
      <c r="D18" s="1247">
        <v>89.861177389738145</v>
      </c>
      <c r="E18" s="1247">
        <v>96.149814819168313</v>
      </c>
      <c r="F18" s="1247">
        <v>99.315094635807384</v>
      </c>
      <c r="G18" s="1248">
        <v>99.785956231621626</v>
      </c>
      <c r="H18" s="1249">
        <v>95.600603850270289</v>
      </c>
      <c r="I18" s="1247">
        <v>99.31049613169975</v>
      </c>
      <c r="J18" s="1247">
        <v>99.796717261001092</v>
      </c>
      <c r="K18" s="1247">
        <v>99.929962314559546</v>
      </c>
      <c r="L18" s="1250">
        <v>99.810603789769445</v>
      </c>
      <c r="M18" s="1251">
        <v>45.411284171502153</v>
      </c>
      <c r="N18" s="1247">
        <v>70.063828091897335</v>
      </c>
      <c r="O18" s="1247">
        <v>81.184673131790419</v>
      </c>
      <c r="P18" s="1247">
        <v>88.766645698187403</v>
      </c>
      <c r="Q18" s="1248">
        <v>96.105682167525785</v>
      </c>
      <c r="R18" s="1249">
        <v>71.284048941676446</v>
      </c>
      <c r="S18" s="1247">
        <v>98.877011976292621</v>
      </c>
      <c r="T18" s="1247">
        <v>99.497680327231961</v>
      </c>
      <c r="U18" s="1247">
        <v>86.776348113162882</v>
      </c>
      <c r="V18" s="1247">
        <v>81.171819700040814</v>
      </c>
      <c r="W18" s="1247">
        <v>90.926029586830055</v>
      </c>
      <c r="X18" s="1247">
        <v>96.699459280443406</v>
      </c>
      <c r="Y18" s="1247">
        <v>98.114022124950324</v>
      </c>
      <c r="Z18" s="1490">
        <v>99.401016052404628</v>
      </c>
      <c r="AA18" s="311"/>
      <c r="AB18" s="311"/>
      <c r="AC18" s="311"/>
      <c r="AD18" s="311"/>
      <c r="AE18" s="311"/>
      <c r="AF18" s="311"/>
      <c r="AG18" s="311"/>
      <c r="AH18" s="311"/>
      <c r="AI18" s="311"/>
      <c r="AJ18" s="311"/>
      <c r="AK18" s="311"/>
      <c r="AL18" s="311"/>
      <c r="AM18" s="311"/>
      <c r="AN18" s="311"/>
      <c r="AO18" s="311"/>
      <c r="AP18" s="311"/>
      <c r="AQ18" s="311"/>
      <c r="AR18" s="311"/>
      <c r="AS18" s="311"/>
      <c r="AT18" s="311"/>
      <c r="AU18" s="311"/>
      <c r="AV18" s="311"/>
      <c r="AW18" s="311"/>
      <c r="AX18" s="311"/>
      <c r="AY18" s="311"/>
      <c r="AZ18" s="589"/>
      <c r="BA18" s="1916" t="s">
        <v>60</v>
      </c>
      <c r="BB18" s="148" t="s">
        <v>15</v>
      </c>
      <c r="BC18" s="991" t="s">
        <v>35</v>
      </c>
      <c r="BD18" s="1010" t="s">
        <v>35</v>
      </c>
      <c r="BE18" s="1010" t="s">
        <v>35</v>
      </c>
      <c r="BF18" s="1010" t="s">
        <v>35</v>
      </c>
      <c r="BG18" s="1030" t="s">
        <v>35</v>
      </c>
      <c r="BH18" s="1050" t="s">
        <v>35</v>
      </c>
      <c r="BI18" s="1010" t="s">
        <v>35</v>
      </c>
      <c r="BJ18" s="1010" t="s">
        <v>35</v>
      </c>
      <c r="BK18" s="1010" t="s">
        <v>35</v>
      </c>
      <c r="BL18" s="1030" t="s">
        <v>35</v>
      </c>
      <c r="BM18" s="1050" t="s">
        <v>35</v>
      </c>
      <c r="BN18" s="1010" t="s">
        <v>35</v>
      </c>
      <c r="BO18" s="1010" t="s">
        <v>35</v>
      </c>
      <c r="BP18" s="1010" t="s">
        <v>35</v>
      </c>
      <c r="BQ18" s="1030" t="s">
        <v>35</v>
      </c>
      <c r="BR18" s="1050" t="s">
        <v>35</v>
      </c>
      <c r="BS18" s="1010" t="s">
        <v>35</v>
      </c>
      <c r="BT18" s="1010" t="s">
        <v>35</v>
      </c>
      <c r="BU18" s="1010" t="s">
        <v>35</v>
      </c>
      <c r="BV18" s="1010" t="s">
        <v>35</v>
      </c>
      <c r="BW18" s="1010" t="s">
        <v>35</v>
      </c>
      <c r="BX18" s="1010" t="s">
        <v>35</v>
      </c>
      <c r="BY18" s="1069" t="s">
        <v>35</v>
      </c>
      <c r="BZ18" s="1069" t="s">
        <v>35</v>
      </c>
      <c r="CA18" s="1530"/>
      <c r="CB18" s="1530"/>
      <c r="CC18" s="1530"/>
      <c r="CD18" s="1530"/>
      <c r="CE18" s="1530"/>
      <c r="CF18" s="1530"/>
      <c r="CG18" s="1530"/>
      <c r="CH18" s="1530"/>
      <c r="CI18" s="1530"/>
      <c r="CJ18" s="1530"/>
      <c r="CK18" s="1530"/>
      <c r="CL18" s="1530"/>
      <c r="CM18" s="1530"/>
      <c r="CN18" s="1530"/>
      <c r="CO18" s="1530"/>
      <c r="CP18" s="1530"/>
      <c r="CQ18" s="1530"/>
      <c r="CR18" s="1530"/>
      <c r="CS18" s="1530"/>
      <c r="CT18" s="1530"/>
      <c r="CU18" s="1530"/>
      <c r="CV18" s="1530"/>
      <c r="CW18" s="1530"/>
      <c r="CX18" s="1530"/>
      <c r="CY18" s="1530"/>
      <c r="CZ18" s="1530"/>
    </row>
    <row r="19" s="423" customFormat="true" ht="15" customHeight="true" x14ac:dyDescent="0.2">
      <c r="A19" s="2008"/>
      <c r="B19" s="1410" t="s">
        <v>154</v>
      </c>
      <c r="C19" s="1246">
        <v>7.8419466663557795</v>
      </c>
      <c r="D19" s="1247">
        <v>4.1160923646403944</v>
      </c>
      <c r="E19" s="1247">
        <v>1.5772521681098235</v>
      </c>
      <c r="F19" s="1247">
        <v>0.32524301843207082</v>
      </c>
      <c r="G19" s="1248">
        <v>0.15892257448223415</v>
      </c>
      <c r="H19" s="1249">
        <v>3.1855874070896282</v>
      </c>
      <c r="I19" s="1247">
        <v>0.10513530774818093</v>
      </c>
      <c r="J19" s="1247">
        <v>0.17491249468182149</v>
      </c>
      <c r="K19" s="1247">
        <v>0</v>
      </c>
      <c r="L19" s="1250">
        <v>0.18939621023056377</v>
      </c>
      <c r="M19" s="1251">
        <v>8.4499366545845316</v>
      </c>
      <c r="N19" s="1247">
        <v>9.7046012186514741</v>
      </c>
      <c r="O19" s="1247">
        <v>7.2535197236204771</v>
      </c>
      <c r="P19" s="1247">
        <v>4.9137699079854356</v>
      </c>
      <c r="Q19" s="1248">
        <v>1.6183865331927363</v>
      </c>
      <c r="R19" s="1249">
        <v>2.4943222734904236</v>
      </c>
      <c r="S19" s="1247">
        <v>1.0404761360214752</v>
      </c>
      <c r="T19" s="1247">
        <v>0.50231967276806078</v>
      </c>
      <c r="U19" s="1247">
        <v>2.5912737351010664</v>
      </c>
      <c r="V19" s="1247">
        <v>11.506232224564195</v>
      </c>
      <c r="W19" s="1247">
        <v>4.3884367621902394</v>
      </c>
      <c r="X19" s="1247">
        <v>3.2023101664576781</v>
      </c>
      <c r="Y19" s="1247">
        <v>1.3827069054312644</v>
      </c>
      <c r="Z19" s="1490">
        <v>0</v>
      </c>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589"/>
      <c r="BA19" s="1916"/>
      <c r="BB19" s="148" t="s">
        <v>16</v>
      </c>
      <c r="BC19" s="991" t="s">
        <v>35</v>
      </c>
      <c r="BD19" s="1010" t="s">
        <v>35</v>
      </c>
      <c r="BE19" s="1010" t="s">
        <v>35</v>
      </c>
      <c r="BF19" s="1010" t="s">
        <v>35</v>
      </c>
      <c r="BG19" s="1030" t="s">
        <v>35</v>
      </c>
      <c r="BH19" s="1050" t="s">
        <v>35</v>
      </c>
      <c r="BI19" s="1010" t="s">
        <v>35</v>
      </c>
      <c r="BJ19" s="1010" t="s">
        <v>35</v>
      </c>
      <c r="BK19" s="1010" t="s">
        <v>35</v>
      </c>
      <c r="BL19" s="1030" t="s">
        <v>35</v>
      </c>
      <c r="BM19" s="1050" t="s">
        <v>35</v>
      </c>
      <c r="BN19" s="1010" t="s">
        <v>35</v>
      </c>
      <c r="BO19" s="1010" t="s">
        <v>35</v>
      </c>
      <c r="BP19" s="1010" t="s">
        <v>35</v>
      </c>
      <c r="BQ19" s="1030" t="s">
        <v>35</v>
      </c>
      <c r="BR19" s="1050" t="s">
        <v>35</v>
      </c>
      <c r="BS19" s="1010" t="s">
        <v>35</v>
      </c>
      <c r="BT19" s="1010" t="s">
        <v>35</v>
      </c>
      <c r="BU19" s="1010" t="s">
        <v>35</v>
      </c>
      <c r="BV19" s="1010" t="s">
        <v>35</v>
      </c>
      <c r="BW19" s="1010" t="s">
        <v>35</v>
      </c>
      <c r="BX19" s="1010" t="s">
        <v>35</v>
      </c>
      <c r="BY19" s="1069" t="s">
        <v>35</v>
      </c>
      <c r="BZ19" s="1069" t="s">
        <v>35</v>
      </c>
      <c r="CA19" s="1530"/>
      <c r="CB19" s="1530"/>
      <c r="CC19" s="1530"/>
      <c r="CD19" s="1530"/>
      <c r="CE19" s="1530"/>
      <c r="CF19" s="1530"/>
      <c r="CG19" s="1530"/>
      <c r="CH19" s="1530"/>
      <c r="CI19" s="1530"/>
      <c r="CJ19" s="1530"/>
      <c r="CK19" s="1530"/>
      <c r="CL19" s="1530"/>
      <c r="CM19" s="1530"/>
      <c r="CN19" s="1530"/>
      <c r="CO19" s="1530"/>
      <c r="CP19" s="1530"/>
      <c r="CQ19" s="1530"/>
      <c r="CR19" s="1530"/>
      <c r="CS19" s="1530"/>
      <c r="CT19" s="1530"/>
      <c r="CU19" s="1530"/>
      <c r="CV19" s="1530"/>
      <c r="CW19" s="1530"/>
      <c r="CX19" s="1530"/>
      <c r="CY19" s="1530"/>
      <c r="CZ19" s="1530"/>
    </row>
    <row r="20" s="423" customFormat="true" ht="15" customHeight="true" x14ac:dyDescent="0.2">
      <c r="A20" s="2008"/>
      <c r="B20" s="1410" t="s">
        <v>155</v>
      </c>
      <c r="C20" s="1246">
        <v>11.369817272611149</v>
      </c>
      <c r="D20" s="1247">
        <v>3.2174716983722975</v>
      </c>
      <c r="E20" s="1247">
        <v>1.0824743742331979</v>
      </c>
      <c r="F20" s="1247">
        <v>0.26058732167922088</v>
      </c>
      <c r="G20" s="1248">
        <v>5.5121193896124146E-2</v>
      </c>
      <c r="H20" s="1249">
        <v>0.38473429070320642</v>
      </c>
      <c r="I20" s="1247">
        <v>0.58436856055207576</v>
      </c>
      <c r="J20" s="1247">
        <v>7.8489664168908679E-3</v>
      </c>
      <c r="K20" s="1247">
        <v>7.0037685440461211E-2</v>
      </c>
      <c r="L20" s="1250">
        <v>0</v>
      </c>
      <c r="M20" s="1251">
        <v>20.90383404143838</v>
      </c>
      <c r="N20" s="1247">
        <v>10.602209074881301</v>
      </c>
      <c r="O20" s="1247">
        <v>5.9907852361782483</v>
      </c>
      <c r="P20" s="1247">
        <v>2.7368213179296568</v>
      </c>
      <c r="Q20" s="1248">
        <v>1.5933881350392107</v>
      </c>
      <c r="R20" s="1249">
        <v>13.083453981287462</v>
      </c>
      <c r="S20" s="1247">
        <v>8.2511887685943724E-2</v>
      </c>
      <c r="T20" s="1247">
        <v>0</v>
      </c>
      <c r="U20" s="1247">
        <v>5.0351749092705615</v>
      </c>
      <c r="V20" s="1247">
        <v>2.689511009385205</v>
      </c>
      <c r="W20" s="1247">
        <v>2.7193097547043741</v>
      </c>
      <c r="X20" s="1247">
        <v>9.8230553098930931E-2</v>
      </c>
      <c r="Y20" s="1247">
        <v>0.12915041765043458</v>
      </c>
      <c r="Z20" s="1490">
        <v>0.59898394759535856</v>
      </c>
      <c r="AA20" s="311"/>
      <c r="AB20" s="311"/>
      <c r="AC20" s="311"/>
      <c r="AD20" s="311"/>
      <c r="AE20" s="311"/>
      <c r="AF20" s="311"/>
      <c r="AG20" s="311"/>
      <c r="AH20" s="311"/>
      <c r="AI20" s="311"/>
      <c r="AJ20" s="311"/>
      <c r="AK20" s="311"/>
      <c r="AL20" s="311"/>
      <c r="AM20" s="311"/>
      <c r="AN20" s="311"/>
      <c r="AO20" s="311"/>
      <c r="AP20" s="311"/>
      <c r="AQ20" s="311"/>
      <c r="AR20" s="311"/>
      <c r="AS20" s="311"/>
      <c r="AT20" s="311"/>
      <c r="AU20" s="311"/>
      <c r="AV20" s="311"/>
      <c r="AW20" s="311"/>
      <c r="AX20" s="311"/>
      <c r="AY20" s="311"/>
      <c r="AZ20" s="589"/>
      <c r="BA20" s="1916"/>
      <c r="BB20" s="148" t="s">
        <v>22</v>
      </c>
      <c r="BC20" s="991" t="s">
        <v>35</v>
      </c>
      <c r="BD20" s="1010" t="s">
        <v>35</v>
      </c>
      <c r="BE20" s="1010" t="s">
        <v>35</v>
      </c>
      <c r="BF20" s="1010" t="s">
        <v>35</v>
      </c>
      <c r="BG20" s="1030" t="s">
        <v>35</v>
      </c>
      <c r="BH20" s="1050" t="s">
        <v>35</v>
      </c>
      <c r="BI20" s="1010" t="s">
        <v>35</v>
      </c>
      <c r="BJ20" s="1010" t="s">
        <v>35</v>
      </c>
      <c r="BK20" s="1010" t="s">
        <v>35</v>
      </c>
      <c r="BL20" s="1030" t="s">
        <v>35</v>
      </c>
      <c r="BM20" s="1050" t="s">
        <v>35</v>
      </c>
      <c r="BN20" s="1010" t="s">
        <v>35</v>
      </c>
      <c r="BO20" s="1010" t="s">
        <v>35</v>
      </c>
      <c r="BP20" s="1010" t="s">
        <v>35</v>
      </c>
      <c r="BQ20" s="1030" t="s">
        <v>35</v>
      </c>
      <c r="BR20" s="1050" t="s">
        <v>35</v>
      </c>
      <c r="BS20" s="1010" t="s">
        <v>35</v>
      </c>
      <c r="BT20" s="1010" t="s">
        <v>35</v>
      </c>
      <c r="BU20" s="1010" t="s">
        <v>35</v>
      </c>
      <c r="BV20" s="1010" t="s">
        <v>35</v>
      </c>
      <c r="BW20" s="1010" t="s">
        <v>35</v>
      </c>
      <c r="BX20" s="1010" t="s">
        <v>35</v>
      </c>
      <c r="BY20" s="1069" t="s">
        <v>35</v>
      </c>
      <c r="BZ20" s="1069" t="s">
        <v>35</v>
      </c>
      <c r="CA20" s="1530"/>
      <c r="CB20" s="1530"/>
      <c r="CC20" s="1530"/>
      <c r="CD20" s="1530"/>
      <c r="CE20" s="1530"/>
      <c r="CF20" s="1530"/>
      <c r="CG20" s="1530"/>
      <c r="CH20" s="1530"/>
      <c r="CI20" s="1530"/>
      <c r="CJ20" s="1530"/>
      <c r="CK20" s="1530"/>
      <c r="CL20" s="1530"/>
      <c r="CM20" s="1530"/>
      <c r="CN20" s="1530"/>
      <c r="CO20" s="1530"/>
      <c r="CP20" s="1530"/>
      <c r="CQ20" s="1530"/>
      <c r="CR20" s="1530"/>
      <c r="CS20" s="1530"/>
      <c r="CT20" s="1530"/>
      <c r="CU20" s="1530"/>
      <c r="CV20" s="1530"/>
      <c r="CW20" s="1530"/>
      <c r="CX20" s="1530"/>
      <c r="CY20" s="1530"/>
      <c r="CZ20" s="1530"/>
    </row>
    <row r="21" s="423" customFormat="true" ht="15" customHeight="true" x14ac:dyDescent="0.2">
      <c r="A21" s="2008"/>
      <c r="B21" s="1410" t="s">
        <v>156</v>
      </c>
      <c r="C21" s="1246">
        <v>12.813930325505698</v>
      </c>
      <c r="D21" s="1247">
        <v>2.8052585472491978</v>
      </c>
      <c r="E21" s="1247">
        <v>1.1904586384886864</v>
      </c>
      <c r="F21" s="1247">
        <v>9.9075024081315105E-2</v>
      </c>
      <c r="G21" s="1248">
        <v>0</v>
      </c>
      <c r="H21" s="1249">
        <v>0.82907445193692053</v>
      </c>
      <c r="I21" s="1247">
        <v>0</v>
      </c>
      <c r="J21" s="1247">
        <v>2.0521277900165068E-2</v>
      </c>
      <c r="K21" s="1247">
        <v>0</v>
      </c>
      <c r="L21" s="1250">
        <v>0</v>
      </c>
      <c r="M21" s="1251">
        <v>25.234945132474774</v>
      </c>
      <c r="N21" s="1247">
        <v>9.6293616145697669</v>
      </c>
      <c r="O21" s="1247">
        <v>5.5710219084107333</v>
      </c>
      <c r="P21" s="1247">
        <v>3.5827630758975304</v>
      </c>
      <c r="Q21" s="1248">
        <v>0.68254316424229666</v>
      </c>
      <c r="R21" s="1249">
        <v>13.138174803545525</v>
      </c>
      <c r="S21" s="1247">
        <v>0</v>
      </c>
      <c r="T21" s="1247">
        <v>0</v>
      </c>
      <c r="U21" s="1247">
        <v>5.5972032424655334</v>
      </c>
      <c r="V21" s="1247">
        <v>4.6324370660097252</v>
      </c>
      <c r="W21" s="1247">
        <v>1.9662238962753129</v>
      </c>
      <c r="X21" s="1247">
        <v>0</v>
      </c>
      <c r="Y21" s="1247">
        <v>0.37412055196798744</v>
      </c>
      <c r="Z21" s="1490">
        <v>0</v>
      </c>
      <c r="AA21" s="311"/>
      <c r="AB21" s="311"/>
      <c r="AC21" s="311"/>
      <c r="AD21" s="311"/>
      <c r="AE21" s="311"/>
      <c r="AF21" s="311"/>
      <c r="AG21" s="311"/>
      <c r="AH21" s="311"/>
      <c r="AI21" s="311"/>
      <c r="AJ21" s="311"/>
      <c r="AK21" s="311"/>
      <c r="AL21" s="311"/>
      <c r="AM21" s="311"/>
      <c r="AN21" s="311"/>
      <c r="AO21" s="311"/>
      <c r="AP21" s="311"/>
      <c r="AQ21" s="311"/>
      <c r="AR21" s="311"/>
      <c r="AS21" s="311"/>
      <c r="AT21" s="311"/>
      <c r="AU21" s="311"/>
      <c r="AV21" s="311"/>
      <c r="AW21" s="311"/>
      <c r="AX21" s="311"/>
      <c r="AY21" s="311"/>
      <c r="AZ21" s="589"/>
      <c r="BA21" s="1916"/>
      <c r="BB21" s="148" t="s">
        <v>17</v>
      </c>
      <c r="BC21" s="991" t="s">
        <v>35</v>
      </c>
      <c r="BD21" s="1010" t="s">
        <v>35</v>
      </c>
      <c r="BE21" s="1010" t="s">
        <v>35</v>
      </c>
      <c r="BF21" s="1010" t="s">
        <v>35</v>
      </c>
      <c r="BG21" s="1030" t="s">
        <v>35</v>
      </c>
      <c r="BH21" s="1050" t="s">
        <v>35</v>
      </c>
      <c r="BI21" s="1010" t="s">
        <v>35</v>
      </c>
      <c r="BJ21" s="1010" t="s">
        <v>35</v>
      </c>
      <c r="BK21" s="1010" t="s">
        <v>35</v>
      </c>
      <c r="BL21" s="1030" t="s">
        <v>35</v>
      </c>
      <c r="BM21" s="1050" t="s">
        <v>35</v>
      </c>
      <c r="BN21" s="1010" t="s">
        <v>35</v>
      </c>
      <c r="BO21" s="1010" t="s">
        <v>35</v>
      </c>
      <c r="BP21" s="1010" t="s">
        <v>35</v>
      </c>
      <c r="BQ21" s="1030" t="s">
        <v>35</v>
      </c>
      <c r="BR21" s="1050" t="s">
        <v>35</v>
      </c>
      <c r="BS21" s="1010" t="s">
        <v>35</v>
      </c>
      <c r="BT21" s="1010" t="s">
        <v>35</v>
      </c>
      <c r="BU21" s="1010" t="s">
        <v>35</v>
      </c>
      <c r="BV21" s="1010" t="s">
        <v>35</v>
      </c>
      <c r="BW21" s="1010" t="s">
        <v>35</v>
      </c>
      <c r="BX21" s="1010" t="s">
        <v>35</v>
      </c>
      <c r="BY21" s="1069" t="s">
        <v>35</v>
      </c>
      <c r="BZ21" s="1069" t="s">
        <v>35</v>
      </c>
      <c r="CA21" s="1530"/>
      <c r="CB21" s="1530"/>
      <c r="CC21" s="1530"/>
      <c r="CD21" s="1530"/>
      <c r="CE21" s="1530"/>
      <c r="CF21" s="1530"/>
      <c r="CG21" s="1530"/>
      <c r="CH21" s="1530"/>
      <c r="CI21" s="1530"/>
      <c r="CJ21" s="1530"/>
      <c r="CK21" s="1530"/>
      <c r="CL21" s="1530"/>
      <c r="CM21" s="1530"/>
      <c r="CN21" s="1530"/>
      <c r="CO21" s="1530"/>
      <c r="CP21" s="1530"/>
      <c r="CQ21" s="1530"/>
      <c r="CR21" s="1530"/>
      <c r="CS21" s="1530"/>
      <c r="CT21" s="1530"/>
      <c r="CU21" s="1530"/>
      <c r="CV21" s="1530"/>
      <c r="CW21" s="1530"/>
      <c r="CX21" s="1530"/>
      <c r="CY21" s="1530"/>
      <c r="CZ21" s="1530"/>
    </row>
    <row r="22" s="423" customFormat="true" ht="15" customHeight="true" x14ac:dyDescent="0.2">
      <c r="A22" s="2008" t="s">
        <v>54</v>
      </c>
      <c r="B22" s="1410" t="s">
        <v>157</v>
      </c>
      <c r="C22" s="1246">
        <v>10.343358340620108</v>
      </c>
      <c r="D22" s="1247">
        <v>4.3798807684010423</v>
      </c>
      <c r="E22" s="1247">
        <v>1.6139358488218478</v>
      </c>
      <c r="F22" s="1247">
        <v>0.32641701753429631</v>
      </c>
      <c r="G22" s="1248">
        <v>0.15901022281546695</v>
      </c>
      <c r="H22" s="1249">
        <v>3.2247294551426395</v>
      </c>
      <c r="I22" s="1247">
        <v>0.10575329676623009</v>
      </c>
      <c r="J22" s="1247">
        <v>0.17496213186609424</v>
      </c>
      <c r="K22" s="1247">
        <v>0</v>
      </c>
      <c r="L22" s="1250">
        <v>0.18939621023056377</v>
      </c>
      <c r="M22" s="1251">
        <v>15.688349660451717</v>
      </c>
      <c r="N22" s="1247">
        <v>12.165967541958493</v>
      </c>
      <c r="O22" s="1247">
        <v>8.2017955019494444</v>
      </c>
      <c r="P22" s="1247">
        <v>5.2452477673056528</v>
      </c>
      <c r="Q22" s="1248">
        <v>1.6560777244642471</v>
      </c>
      <c r="R22" s="1249">
        <v>3.3808313092410156</v>
      </c>
      <c r="S22" s="1247">
        <v>1.0413353614853778</v>
      </c>
      <c r="T22" s="1247">
        <v>0.50231967276806078</v>
      </c>
      <c r="U22" s="1247">
        <v>2.8995666232461179</v>
      </c>
      <c r="V22" s="1247">
        <v>12.415271993335258</v>
      </c>
      <c r="W22" s="1247">
        <v>4.6041665345119442</v>
      </c>
      <c r="X22" s="1247">
        <v>3.205458906470863</v>
      </c>
      <c r="Y22" s="1247">
        <v>1.3897008664566766</v>
      </c>
      <c r="Z22" s="1490">
        <v>0</v>
      </c>
      <c r="AA22" s="311"/>
      <c r="AB22" s="311"/>
      <c r="AC22" s="311"/>
      <c r="AD22" s="311"/>
      <c r="AE22" s="311"/>
      <c r="AF22" s="311"/>
      <c r="AG22" s="311"/>
      <c r="AH22" s="311"/>
      <c r="AI22" s="311"/>
      <c r="AJ22" s="311"/>
      <c r="AK22" s="311"/>
      <c r="AL22" s="311"/>
      <c r="AM22" s="311"/>
      <c r="AN22" s="311"/>
      <c r="AO22" s="311"/>
      <c r="AP22" s="311"/>
      <c r="AQ22" s="311"/>
      <c r="AR22" s="311"/>
      <c r="AS22" s="311"/>
      <c r="AT22" s="311"/>
      <c r="AU22" s="311"/>
      <c r="AV22" s="311"/>
      <c r="AW22" s="311"/>
      <c r="AX22" s="311"/>
      <c r="AY22" s="311"/>
      <c r="AZ22" s="589"/>
      <c r="BA22" s="1916" t="s">
        <v>54</v>
      </c>
      <c r="BB22" s="148" t="s">
        <v>49</v>
      </c>
      <c r="BC22" s="991" t="s">
        <v>35</v>
      </c>
      <c r="BD22" s="1010" t="s">
        <v>35</v>
      </c>
      <c r="BE22" s="1010" t="s">
        <v>35</v>
      </c>
      <c r="BF22" s="1010" t="s">
        <v>35</v>
      </c>
      <c r="BG22" s="1030" t="s">
        <v>35</v>
      </c>
      <c r="BH22" s="1050" t="s">
        <v>35</v>
      </c>
      <c r="BI22" s="1010" t="s">
        <v>35</v>
      </c>
      <c r="BJ22" s="1010" t="s">
        <v>35</v>
      </c>
      <c r="BK22" s="1010" t="s">
        <v>35</v>
      </c>
      <c r="BL22" s="1030" t="s">
        <v>35</v>
      </c>
      <c r="BM22" s="1050" t="s">
        <v>35</v>
      </c>
      <c r="BN22" s="1010" t="s">
        <v>35</v>
      </c>
      <c r="BO22" s="1010" t="s">
        <v>35</v>
      </c>
      <c r="BP22" s="1010" t="s">
        <v>35</v>
      </c>
      <c r="BQ22" s="1030" t="s">
        <v>35</v>
      </c>
      <c r="BR22" s="1050" t="s">
        <v>35</v>
      </c>
      <c r="BS22" s="1010" t="s">
        <v>35</v>
      </c>
      <c r="BT22" s="1010" t="s">
        <v>35</v>
      </c>
      <c r="BU22" s="1010" t="s">
        <v>35</v>
      </c>
      <c r="BV22" s="1010" t="s">
        <v>35</v>
      </c>
      <c r="BW22" s="1010" t="s">
        <v>35</v>
      </c>
      <c r="BX22" s="1010" t="s">
        <v>35</v>
      </c>
      <c r="BY22" s="1069" t="s">
        <v>35</v>
      </c>
      <c r="BZ22" s="1069" t="s">
        <v>35</v>
      </c>
      <c r="CA22" s="1530"/>
      <c r="CB22" s="1530"/>
      <c r="CC22" s="1530"/>
      <c r="CD22" s="1530"/>
      <c r="CE22" s="1530"/>
      <c r="CF22" s="1530"/>
      <c r="CG22" s="1530"/>
      <c r="CH22" s="1530"/>
      <c r="CI22" s="1530"/>
      <c r="CJ22" s="1530"/>
      <c r="CK22" s="1530"/>
      <c r="CL22" s="1530"/>
      <c r="CM22" s="1530"/>
      <c r="CN22" s="1530"/>
      <c r="CO22" s="1530"/>
      <c r="CP22" s="1530"/>
      <c r="CQ22" s="1530"/>
      <c r="CR22" s="1530"/>
      <c r="CS22" s="1530"/>
      <c r="CT22" s="1530"/>
      <c r="CU22" s="1530"/>
      <c r="CV22" s="1530"/>
      <c r="CW22" s="1530"/>
      <c r="CX22" s="1530"/>
      <c r="CY22" s="1530"/>
      <c r="CZ22" s="1530"/>
    </row>
    <row r="23" s="423" customFormat="true" ht="15" customHeight="true" x14ac:dyDescent="0.2">
      <c r="A23" s="2009"/>
      <c r="B23" s="1411" t="s">
        <v>158</v>
      </c>
      <c r="C23" s="1252">
        <v>89.656641659379972</v>
      </c>
      <c r="D23" s="1253">
        <v>95.620119231598963</v>
      </c>
      <c r="E23" s="1253">
        <v>98.386064151178147</v>
      </c>
      <c r="F23" s="1253">
        <v>99.673582982465717</v>
      </c>
      <c r="G23" s="1254">
        <v>99.840989777184532</v>
      </c>
      <c r="H23" s="1255">
        <v>96.775270544857349</v>
      </c>
      <c r="I23" s="1253">
        <v>99.894246703233762</v>
      </c>
      <c r="J23" s="1253">
        <v>99.82503786813389</v>
      </c>
      <c r="K23" s="1253">
        <v>100</v>
      </c>
      <c r="L23" s="1256">
        <v>99.810603789769445</v>
      </c>
      <c r="M23" s="1257">
        <v>84.311650339548123</v>
      </c>
      <c r="N23" s="1253">
        <v>87.834032458041449</v>
      </c>
      <c r="O23" s="1253">
        <v>91.798204498050396</v>
      </c>
      <c r="P23" s="1253">
        <v>94.754752232694401</v>
      </c>
      <c r="Q23" s="1254">
        <v>98.343922275535775</v>
      </c>
      <c r="R23" s="1255">
        <v>96.61916869075894</v>
      </c>
      <c r="S23" s="1253">
        <v>98.958664638514648</v>
      </c>
      <c r="T23" s="1253">
        <v>99.497680327231961</v>
      </c>
      <c r="U23" s="1253">
        <v>97.100433376753898</v>
      </c>
      <c r="V23" s="1253">
        <v>87.584728006664719</v>
      </c>
      <c r="W23" s="1253">
        <v>95.395833465488096</v>
      </c>
      <c r="X23" s="1253">
        <v>96.794541093529162</v>
      </c>
      <c r="Y23" s="1253">
        <v>98.610299133543336</v>
      </c>
      <c r="Z23" s="1491">
        <v>100</v>
      </c>
      <c r="AA23" s="311"/>
      <c r="AB23" s="311"/>
      <c r="AC23" s="311"/>
      <c r="AD23" s="311"/>
      <c r="AE23" s="311"/>
      <c r="AF23" s="311"/>
      <c r="AG23" s="311"/>
      <c r="AH23" s="311"/>
      <c r="AI23" s="311"/>
      <c r="AJ23" s="311"/>
      <c r="AK23" s="311"/>
      <c r="AL23" s="311"/>
      <c r="AM23" s="311"/>
      <c r="AN23" s="311"/>
      <c r="AO23" s="311"/>
      <c r="AP23" s="311"/>
      <c r="AQ23" s="311"/>
      <c r="AR23" s="311"/>
      <c r="AS23" s="311"/>
      <c r="AT23" s="311"/>
      <c r="AU23" s="311"/>
      <c r="AV23" s="311"/>
      <c r="AW23" s="311"/>
      <c r="AX23" s="311"/>
      <c r="AY23" s="311"/>
      <c r="AZ23" s="589"/>
      <c r="BA23" s="1917"/>
      <c r="BB23" s="149" t="s">
        <v>48</v>
      </c>
      <c r="BC23" s="992" t="s">
        <v>35</v>
      </c>
      <c r="BD23" s="1011" t="s">
        <v>35</v>
      </c>
      <c r="BE23" s="1011" t="s">
        <v>35</v>
      </c>
      <c r="BF23" s="1011" t="s">
        <v>35</v>
      </c>
      <c r="BG23" s="1031" t="s">
        <v>35</v>
      </c>
      <c r="BH23" s="1051" t="s">
        <v>35</v>
      </c>
      <c r="BI23" s="1011" t="s">
        <v>35</v>
      </c>
      <c r="BJ23" s="1011" t="s">
        <v>35</v>
      </c>
      <c r="BK23" s="1011" t="s">
        <v>35</v>
      </c>
      <c r="BL23" s="1031" t="s">
        <v>35</v>
      </c>
      <c r="BM23" s="1051" t="s">
        <v>35</v>
      </c>
      <c r="BN23" s="1011" t="s">
        <v>35</v>
      </c>
      <c r="BO23" s="1011" t="s">
        <v>35</v>
      </c>
      <c r="BP23" s="1011" t="s">
        <v>35</v>
      </c>
      <c r="BQ23" s="1031" t="s">
        <v>35</v>
      </c>
      <c r="BR23" s="1051" t="s">
        <v>35</v>
      </c>
      <c r="BS23" s="1011" t="s">
        <v>35</v>
      </c>
      <c r="BT23" s="1011" t="s">
        <v>35</v>
      </c>
      <c r="BU23" s="1011" t="s">
        <v>35</v>
      </c>
      <c r="BV23" s="1011" t="s">
        <v>35</v>
      </c>
      <c r="BW23" s="1011" t="s">
        <v>35</v>
      </c>
      <c r="BX23" s="1011" t="s">
        <v>35</v>
      </c>
      <c r="BY23" s="1070" t="s">
        <v>35</v>
      </c>
      <c r="BZ23" s="1070" t="s">
        <v>35</v>
      </c>
      <c r="CA23" s="1531"/>
      <c r="CB23" s="1531"/>
      <c r="CC23" s="1531"/>
      <c r="CD23" s="1531"/>
      <c r="CE23" s="1531"/>
      <c r="CF23" s="1531"/>
      <c r="CG23" s="1531"/>
      <c r="CH23" s="1531"/>
      <c r="CI23" s="1531"/>
      <c r="CJ23" s="1531"/>
      <c r="CK23" s="1531"/>
      <c r="CL23" s="1531"/>
      <c r="CM23" s="1531"/>
      <c r="CN23" s="1531"/>
      <c r="CO23" s="1531"/>
      <c r="CP23" s="1531"/>
      <c r="CQ23" s="1531"/>
      <c r="CR23" s="1531"/>
      <c r="CS23" s="1531"/>
      <c r="CT23" s="1531"/>
      <c r="CU23" s="1531"/>
      <c r="CV23" s="1531"/>
      <c r="CW23" s="1531"/>
      <c r="CX23" s="1531"/>
      <c r="CY23" s="1531"/>
      <c r="CZ23" s="1531"/>
    </row>
    <row r="24" s="131" customFormat="true" ht="15" hidden="true" customHeight="true" x14ac:dyDescent="0.2">
      <c r="A24" s="2010" t="s">
        <v>47</v>
      </c>
      <c r="B24" s="248" t="s">
        <v>59</v>
      </c>
      <c r="C24" s="253"/>
      <c r="D24" s="254"/>
      <c r="E24" s="254"/>
      <c r="F24" s="254"/>
      <c r="G24" s="255"/>
      <c r="H24" s="256"/>
      <c r="I24" s="254"/>
      <c r="J24" s="254"/>
      <c r="K24" s="254"/>
      <c r="L24" s="257"/>
      <c r="M24" s="253"/>
      <c r="N24" s="254"/>
      <c r="O24" s="254"/>
      <c r="P24" s="254"/>
      <c r="Q24" s="255"/>
      <c r="R24" s="256"/>
      <c r="S24" s="254"/>
      <c r="T24" s="254"/>
      <c r="U24" s="254"/>
      <c r="V24" s="254"/>
      <c r="W24" s="254"/>
      <c r="X24" s="254"/>
      <c r="Y24" s="254"/>
      <c r="Z24" s="257"/>
      <c r="AA24" s="581"/>
      <c r="AB24" s="581"/>
      <c r="AC24" s="581"/>
      <c r="AD24" s="581"/>
      <c r="AE24" s="581"/>
      <c r="AF24" s="581"/>
      <c r="AG24" s="581"/>
      <c r="AH24" s="581"/>
      <c r="AI24" s="581"/>
      <c r="AJ24" s="581"/>
      <c r="AK24" s="581"/>
      <c r="AL24" s="581"/>
      <c r="AM24" s="581"/>
      <c r="AN24" s="581"/>
      <c r="AO24" s="581"/>
      <c r="AP24" s="581"/>
      <c r="AQ24" s="581"/>
      <c r="AR24" s="581"/>
      <c r="AS24" s="581"/>
      <c r="AT24" s="581"/>
      <c r="AU24" s="581"/>
      <c r="AV24" s="581"/>
      <c r="AW24" s="581"/>
      <c r="AX24" s="581"/>
      <c r="AY24" s="581"/>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2011"/>
      <c r="B25" s="240" t="s">
        <v>58</v>
      </c>
      <c r="C25" s="258"/>
      <c r="D25" s="259"/>
      <c r="E25" s="259"/>
      <c r="F25" s="259"/>
      <c r="G25" s="260"/>
      <c r="H25" s="261"/>
      <c r="I25" s="259"/>
      <c r="J25" s="259"/>
      <c r="K25" s="259"/>
      <c r="L25" s="262"/>
      <c r="M25" s="258"/>
      <c r="N25" s="259"/>
      <c r="O25" s="259"/>
      <c r="P25" s="259"/>
      <c r="Q25" s="260"/>
      <c r="R25" s="261"/>
      <c r="S25" s="259"/>
      <c r="T25" s="259"/>
      <c r="U25" s="259"/>
      <c r="V25" s="259"/>
      <c r="W25" s="259"/>
      <c r="X25" s="259"/>
      <c r="Y25" s="259"/>
      <c r="Z25" s="262"/>
      <c r="AA25" s="581"/>
      <c r="AB25" s="581"/>
      <c r="AC25" s="581"/>
      <c r="AD25" s="581"/>
      <c r="AE25" s="581"/>
      <c r="AF25" s="581"/>
      <c r="AG25" s="581"/>
      <c r="AH25" s="581"/>
      <c r="AI25" s="581"/>
      <c r="AJ25" s="581"/>
      <c r="AK25" s="581"/>
      <c r="AL25" s="581"/>
      <c r="AM25" s="581"/>
      <c r="AN25" s="581"/>
      <c r="AO25" s="581"/>
      <c r="AP25" s="581"/>
      <c r="AQ25" s="581"/>
      <c r="AR25" s="581"/>
      <c r="AS25" s="581"/>
      <c r="AT25" s="581"/>
      <c r="AU25" s="581"/>
      <c r="AV25" s="581"/>
      <c r="AW25" s="581"/>
      <c r="AX25" s="581"/>
      <c r="AY25" s="581"/>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2012"/>
      <c r="B26" s="241" t="s">
        <v>46</v>
      </c>
      <c r="C26" s="263"/>
      <c r="D26" s="264"/>
      <c r="E26" s="264"/>
      <c r="F26" s="264"/>
      <c r="G26" s="265"/>
      <c r="H26" s="266"/>
      <c r="I26" s="264"/>
      <c r="J26" s="264"/>
      <c r="K26" s="264"/>
      <c r="L26" s="267"/>
      <c r="M26" s="263"/>
      <c r="N26" s="264"/>
      <c r="O26" s="264"/>
      <c r="P26" s="264"/>
      <c r="Q26" s="265"/>
      <c r="R26" s="1475"/>
      <c r="S26" s="1476"/>
      <c r="T26" s="1476"/>
      <c r="U26" s="1476"/>
      <c r="V26" s="1476"/>
      <c r="W26" s="1476"/>
      <c r="X26" s="1476"/>
      <c r="Y26" s="1476"/>
      <c r="Z26" s="1492"/>
      <c r="AA26" s="581"/>
      <c r="AB26" s="581"/>
      <c r="AC26" s="581"/>
      <c r="AD26" s="581"/>
      <c r="AE26" s="581"/>
      <c r="AF26" s="581"/>
      <c r="AG26" s="581"/>
      <c r="AH26" s="581"/>
      <c r="AI26" s="581"/>
      <c r="AJ26" s="581"/>
      <c r="AK26" s="581"/>
      <c r="AL26" s="581"/>
      <c r="AM26" s="581"/>
      <c r="AN26" s="581"/>
      <c r="AO26" s="581"/>
      <c r="AP26" s="581"/>
      <c r="AQ26" s="581"/>
      <c r="AR26" s="581"/>
      <c r="AS26" s="581"/>
      <c r="AT26" s="581"/>
      <c r="AU26" s="581"/>
      <c r="AV26" s="581"/>
      <c r="AW26" s="581"/>
      <c r="AX26" s="581"/>
      <c r="AY26" s="581"/>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424" customFormat="true" ht="15" customHeight="true" x14ac:dyDescent="0.2">
      <c r="A27" s="130"/>
      <c r="B27" s="183"/>
      <c r="C27" s="1890" t="s">
        <v>114</v>
      </c>
      <c r="D27" s="1891"/>
      <c r="E27" s="1891"/>
      <c r="F27" s="1891"/>
      <c r="G27" s="1892"/>
      <c r="H27" s="2042" t="s">
        <v>38</v>
      </c>
      <c r="I27" s="2043"/>
      <c r="J27" s="2043"/>
      <c r="K27" s="2043"/>
      <c r="L27" s="2044"/>
      <c r="M27" s="2045" t="s">
        <v>37</v>
      </c>
      <c r="N27" s="2043"/>
      <c r="O27" s="2043"/>
      <c r="P27" s="2043"/>
      <c r="Q27" s="2044"/>
      <c r="R27" s="1470" t="s">
        <v>137</v>
      </c>
      <c r="S27" s="1479"/>
      <c r="T27" s="1479"/>
      <c r="U27" s="1479"/>
      <c r="V27" s="1479"/>
      <c r="W27" s="1479"/>
      <c r="X27" s="1479"/>
      <c r="Y27" s="1479"/>
      <c r="Z27" s="1480"/>
      <c r="AA27" s="581"/>
      <c r="AB27" s="581"/>
      <c r="AC27" s="581"/>
      <c r="AD27" s="581"/>
      <c r="AE27" s="581"/>
      <c r="AF27" s="581"/>
      <c r="AG27" s="581"/>
      <c r="AH27" s="581"/>
      <c r="AI27" s="581"/>
      <c r="AJ27" s="581"/>
      <c r="AK27" s="581"/>
      <c r="AL27" s="581"/>
      <c r="AM27" s="581"/>
      <c r="AN27" s="581"/>
      <c r="AO27" s="581"/>
      <c r="AP27" s="581"/>
      <c r="AQ27" s="581"/>
      <c r="AR27" s="581"/>
      <c r="AS27" s="581"/>
      <c r="AT27" s="581"/>
      <c r="AU27" s="581"/>
      <c r="AV27" s="581"/>
      <c r="AW27" s="581"/>
      <c r="AX27" s="581"/>
      <c r="AY27" s="581"/>
      <c r="AZ27" s="216"/>
      <c r="BA27" s="217" t="s">
        <v>128</v>
      </c>
      <c r="BB27" s="115" t="s">
        <v>95</v>
      </c>
      <c r="BC27" s="1918" t="s">
        <v>114</v>
      </c>
      <c r="BD27" s="1919"/>
      <c r="BE27" s="1919"/>
      <c r="BF27" s="1919"/>
      <c r="BG27" s="1920"/>
      <c r="BH27" s="1921" t="s">
        <v>38</v>
      </c>
      <c r="BI27" s="1919"/>
      <c r="BJ27" s="1919"/>
      <c r="BK27" s="1919"/>
      <c r="BL27" s="1920"/>
      <c r="BM27" s="1921" t="s">
        <v>37</v>
      </c>
      <c r="BN27" s="1919"/>
      <c r="BO27" s="1919"/>
      <c r="BP27" s="1919"/>
      <c r="BQ27" s="1922"/>
      <c r="BR27" s="1451" t="s">
        <v>137</v>
      </c>
      <c r="BS27" s="1452"/>
      <c r="BT27" s="1452"/>
      <c r="BU27" s="1452"/>
      <c r="BV27" s="1452"/>
      <c r="BW27" s="1452"/>
      <c r="BX27" s="1452"/>
      <c r="BY27" s="1453"/>
      <c r="BZ27" s="312"/>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424" customFormat="true" ht="24" x14ac:dyDescent="0.2">
      <c r="A28" s="184" t="s">
        <v>69</v>
      </c>
      <c r="B28" s="243"/>
      <c r="C28" s="271" t="s">
        <v>0</v>
      </c>
      <c r="D28" s="272" t="s">
        <v>1</v>
      </c>
      <c r="E28" s="272" t="s">
        <v>2</v>
      </c>
      <c r="F28" s="272" t="s">
        <v>3</v>
      </c>
      <c r="G28" s="273" t="s">
        <v>4</v>
      </c>
      <c r="H28" s="1192" t="s">
        <v>146</v>
      </c>
      <c r="I28" s="1142" t="s">
        <v>147</v>
      </c>
      <c r="J28" s="1142" t="s">
        <v>148</v>
      </c>
      <c r="K28" s="1142" t="s">
        <v>149</v>
      </c>
      <c r="L28" s="1143" t="s">
        <v>150</v>
      </c>
      <c r="M28" s="1181" t="s">
        <v>146</v>
      </c>
      <c r="N28" s="1142" t="s">
        <v>147</v>
      </c>
      <c r="O28" s="1142" t="s">
        <v>148</v>
      </c>
      <c r="P28" s="1142" t="s">
        <v>149</v>
      </c>
      <c r="Q28" s="1206" t="s">
        <v>150</v>
      </c>
      <c r="R28" s="1192" t="s">
        <v>258</v>
      </c>
      <c r="S28" s="1142" t="s">
        <v>259</v>
      </c>
      <c r="T28" s="1142" t="s">
        <v>260</v>
      </c>
      <c r="U28" s="1142" t="s">
        <v>261</v>
      </c>
      <c r="V28" s="1142" t="s">
        <v>262</v>
      </c>
      <c r="W28" s="1142" t="s">
        <v>263</v>
      </c>
      <c r="X28" s="1142" t="s">
        <v>264</v>
      </c>
      <c r="Y28" s="1142" t="s">
        <v>265</v>
      </c>
      <c r="Z28" s="1144" t="s">
        <v>266</v>
      </c>
      <c r="AA28" s="581"/>
      <c r="AB28" s="581"/>
      <c r="AC28" s="581"/>
      <c r="AD28" s="581"/>
      <c r="AE28" s="581"/>
      <c r="AF28" s="581"/>
      <c r="AG28" s="581"/>
      <c r="AH28" s="581"/>
      <c r="AI28" s="581"/>
      <c r="AJ28" s="581"/>
      <c r="AK28" s="581"/>
      <c r="AL28" s="581"/>
      <c r="AM28" s="581"/>
      <c r="AN28" s="581"/>
      <c r="AO28" s="581"/>
      <c r="AP28" s="581"/>
      <c r="AQ28" s="581"/>
      <c r="AR28" s="581"/>
      <c r="AS28" s="581"/>
      <c r="AT28" s="581"/>
      <c r="AU28" s="581"/>
      <c r="AV28" s="581"/>
      <c r="AW28" s="581"/>
      <c r="AX28" s="581"/>
      <c r="AY28" s="581"/>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258</v>
      </c>
      <c r="BS28" s="168" t="s">
        <v>259</v>
      </c>
      <c r="BT28" s="168" t="s">
        <v>260</v>
      </c>
      <c r="BU28" s="168" t="s">
        <v>261</v>
      </c>
      <c r="BV28" s="168" t="s">
        <v>262</v>
      </c>
      <c r="BW28" s="168" t="s">
        <v>263</v>
      </c>
      <c r="BX28" s="168" t="s">
        <v>264</v>
      </c>
      <c r="BY28" s="169" t="s">
        <v>265</v>
      </c>
      <c r="BZ28" s="169" t="s">
        <v>266</v>
      </c>
      <c r="CA28" s="1532"/>
      <c r="CB28" s="1532"/>
      <c r="CC28" s="1532"/>
      <c r="CD28" s="1532"/>
      <c r="CE28" s="1532"/>
      <c r="CF28" s="1532"/>
      <c r="CG28" s="1532"/>
      <c r="CH28" s="1532"/>
      <c r="CI28" s="1532"/>
      <c r="CJ28" s="1532"/>
      <c r="CK28" s="1532"/>
      <c r="CL28" s="1532"/>
      <c r="CM28" s="1532"/>
      <c r="CN28" s="1532"/>
      <c r="CO28" s="1532"/>
      <c r="CP28" s="1532"/>
      <c r="CQ28" s="1532"/>
      <c r="CR28" s="1532"/>
      <c r="CS28" s="1532"/>
      <c r="CT28" s="1532"/>
      <c r="CU28" s="1532"/>
      <c r="CV28" s="1532"/>
      <c r="CW28" s="1532"/>
      <c r="CX28" s="1532"/>
      <c r="CY28" s="1532"/>
      <c r="CZ28" s="1532"/>
    </row>
    <row r="29" s="424" customFormat="true" ht="15" customHeight="true" x14ac:dyDescent="0.2">
      <c r="A29" s="2040" t="s">
        <v>57</v>
      </c>
      <c r="B29" s="1412" t="s">
        <v>157</v>
      </c>
      <c r="C29" s="1258">
        <v>62.910686538035741</v>
      </c>
      <c r="D29" s="1259">
        <v>84.803718799311625</v>
      </c>
      <c r="E29" s="1259">
        <v>90.184100172033155</v>
      </c>
      <c r="F29" s="1259">
        <v>95.779468495540286</v>
      </c>
      <c r="G29" s="1260">
        <v>98.76615867712863</v>
      </c>
      <c r="H29" s="1261">
        <v>94.857264274171712</v>
      </c>
      <c r="I29" s="1259">
        <v>98.189232845394585</v>
      </c>
      <c r="J29" s="1259">
        <v>99.088433847046886</v>
      </c>
      <c r="K29" s="1259">
        <v>99.363666239982422</v>
      </c>
      <c r="L29" s="1262">
        <v>99.640810526902641</v>
      </c>
      <c r="M29" s="1263">
        <v>38.642502924351859</v>
      </c>
      <c r="N29" s="1259">
        <v>63.817470727133788</v>
      </c>
      <c r="O29" s="1259">
        <v>70.894178890684984</v>
      </c>
      <c r="P29" s="1259">
        <v>78.654496937985471</v>
      </c>
      <c r="Q29" s="1260">
        <v>78.891569419477293</v>
      </c>
      <c r="R29" s="1261">
        <v>65.133664796762858</v>
      </c>
      <c r="S29" s="1259">
        <v>96.498905172567291</v>
      </c>
      <c r="T29" s="1259">
        <v>98.705794167708419</v>
      </c>
      <c r="U29" s="1259">
        <v>83.298828370457869</v>
      </c>
      <c r="V29" s="1259">
        <v>68.931332171865733</v>
      </c>
      <c r="W29" s="1259">
        <v>83.440523397678177</v>
      </c>
      <c r="X29" s="1259">
        <v>90.348493837238422</v>
      </c>
      <c r="Y29" s="1259">
        <v>97.620564893730219</v>
      </c>
      <c r="Z29" s="1493">
        <v>99.195069057056415</v>
      </c>
      <c r="AA29" s="581"/>
      <c r="AB29" s="581"/>
      <c r="AC29" s="581"/>
      <c r="AD29" s="581"/>
      <c r="AE29" s="581"/>
      <c r="AF29" s="581"/>
      <c r="AG29" s="581"/>
      <c r="AH29" s="581"/>
      <c r="AI29" s="581"/>
      <c r="AJ29" s="581"/>
      <c r="AK29" s="581"/>
      <c r="AL29" s="581"/>
      <c r="AM29" s="581"/>
      <c r="AN29" s="581"/>
      <c r="AO29" s="581"/>
      <c r="AP29" s="581"/>
      <c r="AQ29" s="581"/>
      <c r="AR29" s="581"/>
      <c r="AS29" s="581"/>
      <c r="AT29" s="581"/>
      <c r="AU29" s="581"/>
      <c r="AV29" s="581"/>
      <c r="AW29" s="581"/>
      <c r="AX29" s="581"/>
      <c r="AY29" s="581"/>
      <c r="AZ29" s="216"/>
      <c r="BA29" s="1923" t="s">
        <v>57</v>
      </c>
      <c r="BB29" s="150" t="s">
        <v>49</v>
      </c>
      <c r="BC29" s="993" t="s">
        <v>35</v>
      </c>
      <c r="BD29" s="1012" t="s">
        <v>35</v>
      </c>
      <c r="BE29" s="1012" t="s">
        <v>35</v>
      </c>
      <c r="BF29" s="1012" t="s">
        <v>35</v>
      </c>
      <c r="BG29" s="1032" t="s">
        <v>35</v>
      </c>
      <c r="BH29" s="1052" t="s">
        <v>35</v>
      </c>
      <c r="BI29" s="1012" t="s">
        <v>35</v>
      </c>
      <c r="BJ29" s="1012" t="s">
        <v>35</v>
      </c>
      <c r="BK29" s="1012" t="s">
        <v>35</v>
      </c>
      <c r="BL29" s="1032" t="s">
        <v>35</v>
      </c>
      <c r="BM29" s="1052" t="s">
        <v>35</v>
      </c>
      <c r="BN29" s="1012" t="s">
        <v>35</v>
      </c>
      <c r="BO29" s="1012" t="s">
        <v>35</v>
      </c>
      <c r="BP29" s="1012" t="s">
        <v>35</v>
      </c>
      <c r="BQ29" s="1032" t="s">
        <v>35</v>
      </c>
      <c r="BR29" s="1052" t="s">
        <v>35</v>
      </c>
      <c r="BS29" s="1012" t="s">
        <v>35</v>
      </c>
      <c r="BT29" s="1012" t="s">
        <v>35</v>
      </c>
      <c r="BU29" s="1012" t="s">
        <v>35</v>
      </c>
      <c r="BV29" s="1012" t="s">
        <v>35</v>
      </c>
      <c r="BW29" s="1012" t="s">
        <v>35</v>
      </c>
      <c r="BX29" s="1012" t="s">
        <v>35</v>
      </c>
      <c r="BY29" s="1071" t="s">
        <v>35</v>
      </c>
      <c r="BZ29" s="1071" t="s">
        <v>35</v>
      </c>
      <c r="CA29" s="1533"/>
      <c r="CB29" s="1533"/>
      <c r="CC29" s="1533"/>
      <c r="CD29" s="1533"/>
      <c r="CE29" s="1533"/>
      <c r="CF29" s="1533"/>
      <c r="CG29" s="1533"/>
      <c r="CH29" s="1533"/>
      <c r="CI29" s="1533"/>
      <c r="CJ29" s="1533"/>
      <c r="CK29" s="1533"/>
      <c r="CL29" s="1533"/>
      <c r="CM29" s="1533"/>
      <c r="CN29" s="1533"/>
      <c r="CO29" s="1533"/>
      <c r="CP29" s="1533"/>
      <c r="CQ29" s="1533"/>
      <c r="CR29" s="1533"/>
      <c r="CS29" s="1533"/>
      <c r="CT29" s="1533"/>
      <c r="CU29" s="1533"/>
      <c r="CV29" s="1533"/>
      <c r="CW29" s="1533"/>
      <c r="CX29" s="1533"/>
      <c r="CY29" s="1533"/>
      <c r="CZ29" s="1533"/>
    </row>
    <row r="30" s="424" customFormat="true" ht="15" customHeight="true" x14ac:dyDescent="0.2">
      <c r="A30" s="2041"/>
      <c r="B30" s="1413" t="s">
        <v>158</v>
      </c>
      <c r="C30" s="1264">
        <v>37.089313461964466</v>
      </c>
      <c r="D30" s="1265">
        <v>15.196281200688361</v>
      </c>
      <c r="E30" s="1265">
        <v>9.8158998279668364</v>
      </c>
      <c r="F30" s="1265">
        <v>4.2205315044596787</v>
      </c>
      <c r="G30" s="1266">
        <v>1.2338413228713934</v>
      </c>
      <c r="H30" s="1267">
        <v>5.1427357258283486</v>
      </c>
      <c r="I30" s="1265">
        <v>1.8107671546054347</v>
      </c>
      <c r="J30" s="1265">
        <v>0.91156615295308274</v>
      </c>
      <c r="K30" s="1265">
        <v>0.63633376001760134</v>
      </c>
      <c r="L30" s="1268">
        <v>0.35918947309736948</v>
      </c>
      <c r="M30" s="1269">
        <v>61.357497075647984</v>
      </c>
      <c r="N30" s="1265">
        <v>36.18252927286612</v>
      </c>
      <c r="O30" s="1265">
        <v>29.105821109314888</v>
      </c>
      <c r="P30" s="1265">
        <v>21.34550306201448</v>
      </c>
      <c r="Q30" s="1266">
        <v>21.108430580522729</v>
      </c>
      <c r="R30" s="1267">
        <v>34.866335203236929</v>
      </c>
      <c r="S30" s="1265">
        <v>3.5010948274327358</v>
      </c>
      <c r="T30" s="1265">
        <v>1.2942058322915895</v>
      </c>
      <c r="U30" s="1265">
        <v>16.701171629542259</v>
      </c>
      <c r="V30" s="1265">
        <v>31.068667828134171</v>
      </c>
      <c r="W30" s="1265">
        <v>16.559476602321851</v>
      </c>
      <c r="X30" s="1265">
        <v>9.6515061627614749</v>
      </c>
      <c r="Y30" s="1265">
        <v>2.379435106269769</v>
      </c>
      <c r="Z30" s="1494">
        <v>0.80493094294356304</v>
      </c>
      <c r="AA30" s="581"/>
      <c r="AB30" s="581"/>
      <c r="AC30" s="581"/>
      <c r="AD30" s="581"/>
      <c r="AE30" s="581"/>
      <c r="AF30" s="581"/>
      <c r="AG30" s="581"/>
      <c r="AH30" s="581"/>
      <c r="AI30" s="581"/>
      <c r="AJ30" s="581"/>
      <c r="AK30" s="581"/>
      <c r="AL30" s="581"/>
      <c r="AM30" s="581"/>
      <c r="AN30" s="581"/>
      <c r="AO30" s="581"/>
      <c r="AP30" s="581"/>
      <c r="AQ30" s="581"/>
      <c r="AR30" s="581"/>
      <c r="AS30" s="581"/>
      <c r="AT30" s="581"/>
      <c r="AU30" s="581"/>
      <c r="AV30" s="581"/>
      <c r="AW30" s="581"/>
      <c r="AX30" s="581"/>
      <c r="AY30" s="581"/>
      <c r="AZ30" s="216"/>
      <c r="BA30" s="1883"/>
      <c r="BB30" s="151" t="s">
        <v>48</v>
      </c>
      <c r="BC30" s="994" t="s">
        <v>35</v>
      </c>
      <c r="BD30" s="1013" t="s">
        <v>35</v>
      </c>
      <c r="BE30" s="1013" t="s">
        <v>35</v>
      </c>
      <c r="BF30" s="1013" t="s">
        <v>35</v>
      </c>
      <c r="BG30" s="1033" t="s">
        <v>35</v>
      </c>
      <c r="BH30" s="1053" t="s">
        <v>35</v>
      </c>
      <c r="BI30" s="1013" t="s">
        <v>35</v>
      </c>
      <c r="BJ30" s="1013" t="s">
        <v>35</v>
      </c>
      <c r="BK30" s="1013" t="s">
        <v>35</v>
      </c>
      <c r="BL30" s="1033" t="s">
        <v>35</v>
      </c>
      <c r="BM30" s="1053" t="s">
        <v>35</v>
      </c>
      <c r="BN30" s="1013" t="s">
        <v>35</v>
      </c>
      <c r="BO30" s="1013" t="s">
        <v>35</v>
      </c>
      <c r="BP30" s="1013" t="s">
        <v>35</v>
      </c>
      <c r="BQ30" s="1033" t="s">
        <v>35</v>
      </c>
      <c r="BR30" s="1053" t="s">
        <v>35</v>
      </c>
      <c r="BS30" s="1013" t="s">
        <v>35</v>
      </c>
      <c r="BT30" s="1013" t="s">
        <v>35</v>
      </c>
      <c r="BU30" s="1013" t="s">
        <v>35</v>
      </c>
      <c r="BV30" s="1013" t="s">
        <v>35</v>
      </c>
      <c r="BW30" s="1013" t="s">
        <v>35</v>
      </c>
      <c r="BX30" s="1013" t="s">
        <v>35</v>
      </c>
      <c r="BY30" s="1072" t="s">
        <v>35</v>
      </c>
      <c r="BZ30" s="1072" t="s">
        <v>35</v>
      </c>
      <c r="CA30" s="1534"/>
      <c r="CB30" s="1534"/>
      <c r="CC30" s="1534"/>
      <c r="CD30" s="1534"/>
      <c r="CE30" s="1534"/>
      <c r="CF30" s="1534"/>
      <c r="CG30" s="1534"/>
      <c r="CH30" s="1534"/>
      <c r="CI30" s="1534"/>
      <c r="CJ30" s="1534"/>
      <c r="CK30" s="1534"/>
      <c r="CL30" s="1534"/>
      <c r="CM30" s="1534"/>
      <c r="CN30" s="1534"/>
      <c r="CO30" s="1534"/>
      <c r="CP30" s="1534"/>
      <c r="CQ30" s="1534"/>
      <c r="CR30" s="1534"/>
      <c r="CS30" s="1534"/>
      <c r="CT30" s="1534"/>
      <c r="CU30" s="1534"/>
      <c r="CV30" s="1534"/>
      <c r="CW30" s="1534"/>
      <c r="CX30" s="1534"/>
      <c r="CY30" s="1534"/>
      <c r="CZ30" s="1534"/>
    </row>
    <row r="31" s="130" customFormat="true" ht="15" customHeight="true" x14ac:dyDescent="0.2">
      <c r="A31" s="1882" t="s">
        <v>103</v>
      </c>
      <c r="B31" s="249" t="s">
        <v>49</v>
      </c>
      <c r="C31" s="1272">
        <v>25.192679041400435</v>
      </c>
      <c r="D31" s="1273">
        <v>57.474890867074691</v>
      </c>
      <c r="E31" s="1273">
        <v>76.600113972232606</v>
      </c>
      <c r="F31" s="1273">
        <v>91.905639836491574</v>
      </c>
      <c r="G31" s="1274">
        <v>98.568944501056436</v>
      </c>
      <c r="H31" s="1275">
        <v>62.319457650212016</v>
      </c>
      <c r="I31" s="1273">
        <v>89.004184424808386</v>
      </c>
      <c r="J31" s="1273">
        <v>97.613015513555439</v>
      </c>
      <c r="K31" s="1273">
        <v>99.234994854812982</v>
      </c>
      <c r="L31" s="1276">
        <v>99.535183379307497</v>
      </c>
      <c r="M31" s="1277">
        <v>7.7783476295906731</v>
      </c>
      <c r="N31" s="1273">
        <v>27.425949352511047</v>
      </c>
      <c r="O31" s="1273">
        <v>33.917523993697934</v>
      </c>
      <c r="P31" s="1273">
        <v>49.469358374422704</v>
      </c>
      <c r="Q31" s="1274">
        <v>61.714581991187011</v>
      </c>
      <c r="R31" s="1275">
        <v>43.551160237977591</v>
      </c>
      <c r="S31" s="1273">
        <v>92.150423007165131</v>
      </c>
      <c r="T31" s="1273">
        <v>88.885437481004615</v>
      </c>
      <c r="U31" s="1273">
        <v>66.871547635930455</v>
      </c>
      <c r="V31" s="1273">
        <v>34.784785342792944</v>
      </c>
      <c r="W31" s="1273">
        <v>67.900595766756496</v>
      </c>
      <c r="X31" s="1273">
        <v>61.533863752716478</v>
      </c>
      <c r="Y31" s="1273">
        <v>73.03285821127561</v>
      </c>
      <c r="Z31" s="1495">
        <v>92.963029824914599</v>
      </c>
      <c r="AA31" s="581"/>
      <c r="AB31" s="581"/>
      <c r="AC31" s="581"/>
      <c r="AD31" s="581"/>
      <c r="AE31" s="581"/>
      <c r="AF31" s="581"/>
      <c r="AG31" s="581"/>
      <c r="AH31" s="581"/>
      <c r="AI31" s="581"/>
      <c r="AJ31" s="581"/>
      <c r="AK31" s="581"/>
      <c r="AL31" s="581"/>
      <c r="AM31" s="581"/>
      <c r="AN31" s="581"/>
      <c r="AO31" s="581"/>
      <c r="AP31" s="581"/>
      <c r="AQ31" s="581"/>
      <c r="AR31" s="581"/>
      <c r="AS31" s="581"/>
      <c r="AT31" s="581"/>
      <c r="AU31" s="581"/>
      <c r="AV31" s="581"/>
      <c r="AW31" s="581"/>
      <c r="AX31" s="581"/>
      <c r="AY31" s="581"/>
      <c r="AZ31" s="216"/>
      <c r="BA31" s="1883" t="s">
        <v>103</v>
      </c>
      <c r="BB31" s="151" t="s">
        <v>49</v>
      </c>
      <c r="BC31" s="994" t="s">
        <v>35</v>
      </c>
      <c r="BD31" s="1013" t="s">
        <v>35</v>
      </c>
      <c r="BE31" s="1013" t="s">
        <v>35</v>
      </c>
      <c r="BF31" s="1013" t="s">
        <v>35</v>
      </c>
      <c r="BG31" s="1033" t="s">
        <v>35</v>
      </c>
      <c r="BH31" s="1053" t="s">
        <v>35</v>
      </c>
      <c r="BI31" s="1013" t="s">
        <v>35</v>
      </c>
      <c r="BJ31" s="1013" t="s">
        <v>35</v>
      </c>
      <c r="BK31" s="1013" t="s">
        <v>35</v>
      </c>
      <c r="BL31" s="1033" t="s">
        <v>35</v>
      </c>
      <c r="BM31" s="1053" t="s">
        <v>35</v>
      </c>
      <c r="BN31" s="1013" t="s">
        <v>35</v>
      </c>
      <c r="BO31" s="1013" t="s">
        <v>35</v>
      </c>
      <c r="BP31" s="1013" t="s">
        <v>35</v>
      </c>
      <c r="BQ31" s="1033" t="s">
        <v>35</v>
      </c>
      <c r="BR31" s="1053" t="s">
        <v>35</v>
      </c>
      <c r="BS31" s="1013" t="s">
        <v>35</v>
      </c>
      <c r="BT31" s="1013" t="s">
        <v>35</v>
      </c>
      <c r="BU31" s="1013" t="s">
        <v>35</v>
      </c>
      <c r="BV31" s="1013" t="s">
        <v>35</v>
      </c>
      <c r="BW31" s="1013" t="s">
        <v>35</v>
      </c>
      <c r="BX31" s="1013" t="s">
        <v>35</v>
      </c>
      <c r="BY31" s="1072" t="s">
        <v>35</v>
      </c>
      <c r="BZ31" s="1072" t="s">
        <v>35</v>
      </c>
      <c r="CA31" s="1534"/>
      <c r="CB31" s="1534"/>
      <c r="CC31" s="1534"/>
      <c r="CD31" s="1534"/>
      <c r="CE31" s="1534"/>
      <c r="CF31" s="1534"/>
      <c r="CG31" s="1534"/>
      <c r="CH31" s="1534"/>
      <c r="CI31" s="1534"/>
      <c r="CJ31" s="1534"/>
      <c r="CK31" s="1534"/>
      <c r="CL31" s="1534"/>
      <c r="CM31" s="1534"/>
      <c r="CN31" s="1534"/>
      <c r="CO31" s="1534"/>
      <c r="CP31" s="1534"/>
      <c r="CQ31" s="1534"/>
      <c r="CR31" s="1534"/>
      <c r="CS31" s="1534"/>
      <c r="CT31" s="1534"/>
      <c r="CU31" s="1534"/>
      <c r="CV31" s="1534"/>
      <c r="CW31" s="1534"/>
      <c r="CX31" s="1534"/>
      <c r="CY31" s="1534"/>
      <c r="CZ31" s="1534"/>
    </row>
    <row r="32" s="130" customFormat="true" ht="15" customHeight="true" x14ac:dyDescent="0.2">
      <c r="A32" s="1882"/>
      <c r="B32" s="249" t="s">
        <v>48</v>
      </c>
      <c r="C32" s="1264">
        <v>74.807320958599789</v>
      </c>
      <c r="D32" s="1265">
        <v>42.525109132925216</v>
      </c>
      <c r="E32" s="1265">
        <v>23.39988602776716</v>
      </c>
      <c r="F32" s="1265">
        <v>8.0943601635084175</v>
      </c>
      <c r="G32" s="1266">
        <v>1.4310554989435642</v>
      </c>
      <c r="H32" s="1267">
        <v>37.680542349788155</v>
      </c>
      <c r="I32" s="1265">
        <v>10.995815575191722</v>
      </c>
      <c r="J32" s="1265">
        <v>2.3869844864445442</v>
      </c>
      <c r="K32" s="1265">
        <v>0.76500514518703311</v>
      </c>
      <c r="L32" s="1268">
        <v>0.46481662069251362</v>
      </c>
      <c r="M32" s="1269">
        <v>92.221652370409259</v>
      </c>
      <c r="N32" s="1265">
        <v>72.574050647488804</v>
      </c>
      <c r="O32" s="1265">
        <v>66.08247600630186</v>
      </c>
      <c r="P32" s="1265">
        <v>50.530641625577246</v>
      </c>
      <c r="Q32" s="1266">
        <v>38.285418008812968</v>
      </c>
      <c r="R32" s="1267">
        <v>56.448839762022295</v>
      </c>
      <c r="S32" s="1265">
        <v>7.8495769928349262</v>
      </c>
      <c r="T32" s="1265">
        <v>11.114562518995275</v>
      </c>
      <c r="U32" s="1265">
        <v>33.128452364069958</v>
      </c>
      <c r="V32" s="1265">
        <v>65.215214657206943</v>
      </c>
      <c r="W32" s="1265">
        <v>32.099404233243725</v>
      </c>
      <c r="X32" s="1265">
        <v>38.46613624728338</v>
      </c>
      <c r="Y32" s="1265">
        <v>26.967141788724664</v>
      </c>
      <c r="Z32" s="1494">
        <v>7.036970175085397</v>
      </c>
      <c r="AA32" s="581"/>
      <c r="AB32" s="581"/>
      <c r="AC32" s="581"/>
      <c r="AD32" s="581"/>
      <c r="AE32" s="581"/>
      <c r="AF32" s="581"/>
      <c r="AG32" s="581"/>
      <c r="AH32" s="581"/>
      <c r="AI32" s="581"/>
      <c r="AJ32" s="581"/>
      <c r="AK32" s="581"/>
      <c r="AL32" s="581"/>
      <c r="AM32" s="581"/>
      <c r="AN32" s="581"/>
      <c r="AO32" s="581"/>
      <c r="AP32" s="581"/>
      <c r="AQ32" s="581"/>
      <c r="AR32" s="581"/>
      <c r="AS32" s="581"/>
      <c r="AT32" s="581"/>
      <c r="AU32" s="581"/>
      <c r="AV32" s="581"/>
      <c r="AW32" s="581"/>
      <c r="AX32" s="581"/>
      <c r="AY32" s="581"/>
      <c r="AZ32" s="216"/>
      <c r="BA32" s="1883"/>
      <c r="BB32" s="151" t="s">
        <v>48</v>
      </c>
      <c r="BC32" s="994" t="s">
        <v>35</v>
      </c>
      <c r="BD32" s="1013" t="s">
        <v>35</v>
      </c>
      <c r="BE32" s="1013" t="s">
        <v>35</v>
      </c>
      <c r="BF32" s="1013" t="s">
        <v>35</v>
      </c>
      <c r="BG32" s="1033" t="s">
        <v>35</v>
      </c>
      <c r="BH32" s="1053" t="s">
        <v>35</v>
      </c>
      <c r="BI32" s="1013" t="s">
        <v>35</v>
      </c>
      <c r="BJ32" s="1013" t="s">
        <v>35</v>
      </c>
      <c r="BK32" s="1013" t="s">
        <v>35</v>
      </c>
      <c r="BL32" s="1033" t="s">
        <v>35</v>
      </c>
      <c r="BM32" s="1053" t="s">
        <v>35</v>
      </c>
      <c r="BN32" s="1013" t="s">
        <v>35</v>
      </c>
      <c r="BO32" s="1013" t="s">
        <v>35</v>
      </c>
      <c r="BP32" s="1013" t="s">
        <v>35</v>
      </c>
      <c r="BQ32" s="1033" t="s">
        <v>35</v>
      </c>
      <c r="BR32" s="1053" t="s">
        <v>35</v>
      </c>
      <c r="BS32" s="1013" t="s">
        <v>35</v>
      </c>
      <c r="BT32" s="1013" t="s">
        <v>35</v>
      </c>
      <c r="BU32" s="1013" t="s">
        <v>35</v>
      </c>
      <c r="BV32" s="1013" t="s">
        <v>35</v>
      </c>
      <c r="BW32" s="1013" t="s">
        <v>35</v>
      </c>
      <c r="BX32" s="1013" t="s">
        <v>35</v>
      </c>
      <c r="BY32" s="1072" t="s">
        <v>35</v>
      </c>
      <c r="BZ32" s="1072" t="s">
        <v>35</v>
      </c>
      <c r="CA32" s="1534"/>
      <c r="CB32" s="1534"/>
      <c r="CC32" s="1534"/>
      <c r="CD32" s="1534"/>
      <c r="CE32" s="1534"/>
      <c r="CF32" s="1534"/>
      <c r="CG32" s="1534"/>
      <c r="CH32" s="1534"/>
      <c r="CI32" s="1534"/>
      <c r="CJ32" s="1534"/>
      <c r="CK32" s="1534"/>
      <c r="CL32" s="1534"/>
      <c r="CM32" s="1534"/>
      <c r="CN32" s="1534"/>
      <c r="CO32" s="1534"/>
      <c r="CP32" s="1534"/>
      <c r="CQ32" s="1534"/>
      <c r="CR32" s="1534"/>
      <c r="CS32" s="1534"/>
      <c r="CT32" s="1534"/>
      <c r="CU32" s="1534"/>
      <c r="CV32" s="1534"/>
      <c r="CW32" s="1534"/>
      <c r="CX32" s="1534"/>
      <c r="CY32" s="1534"/>
      <c r="CZ32" s="1534"/>
    </row>
    <row r="33" s="130" customFormat="true" ht="15" customHeight="true" x14ac:dyDescent="0.2">
      <c r="A33" s="1882" t="s">
        <v>104</v>
      </c>
      <c r="B33" s="249" t="s">
        <v>49</v>
      </c>
      <c r="C33" s="946" t="s">
        <v>35</v>
      </c>
      <c r="D33" s="953" t="s">
        <v>35</v>
      </c>
      <c r="E33" s="953" t="s">
        <v>35</v>
      </c>
      <c r="F33" s="953" t="s">
        <v>35</v>
      </c>
      <c r="G33" s="960" t="s">
        <v>35</v>
      </c>
      <c r="H33" s="967" t="s">
        <v>35</v>
      </c>
      <c r="I33" s="953" t="s">
        <v>35</v>
      </c>
      <c r="J33" s="953" t="s">
        <v>35</v>
      </c>
      <c r="K33" s="953" t="s">
        <v>35</v>
      </c>
      <c r="L33" s="974" t="s">
        <v>35</v>
      </c>
      <c r="M33" s="981" t="s">
        <v>35</v>
      </c>
      <c r="N33" s="953" t="s">
        <v>35</v>
      </c>
      <c r="O33" s="953" t="s">
        <v>35</v>
      </c>
      <c r="P33" s="953" t="s">
        <v>35</v>
      </c>
      <c r="Q33" s="960" t="s">
        <v>35</v>
      </c>
      <c r="R33" s="967" t="s">
        <v>35</v>
      </c>
      <c r="S33" s="953" t="s">
        <v>35</v>
      </c>
      <c r="T33" s="953" t="s">
        <v>35</v>
      </c>
      <c r="U33" s="953" t="s">
        <v>35</v>
      </c>
      <c r="V33" s="953" t="s">
        <v>35</v>
      </c>
      <c r="W33" s="953" t="s">
        <v>35</v>
      </c>
      <c r="X33" s="953" t="s">
        <v>35</v>
      </c>
      <c r="Y33" s="988" t="s">
        <v>35</v>
      </c>
      <c r="Z33" s="1496" t="s">
        <v>35</v>
      </c>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215"/>
      <c r="BA33" s="1883" t="s">
        <v>104</v>
      </c>
      <c r="BB33" s="151" t="s">
        <v>49</v>
      </c>
      <c r="BC33" s="994" t="s">
        <v>35</v>
      </c>
      <c r="BD33" s="1013" t="s">
        <v>35</v>
      </c>
      <c r="BE33" s="1013" t="s">
        <v>35</v>
      </c>
      <c r="BF33" s="1013" t="s">
        <v>35</v>
      </c>
      <c r="BG33" s="1033" t="s">
        <v>35</v>
      </c>
      <c r="BH33" s="1053" t="s">
        <v>35</v>
      </c>
      <c r="BI33" s="1013" t="s">
        <v>35</v>
      </c>
      <c r="BJ33" s="1013" t="s">
        <v>35</v>
      </c>
      <c r="BK33" s="1013" t="s">
        <v>35</v>
      </c>
      <c r="BL33" s="1033" t="s">
        <v>35</v>
      </c>
      <c r="BM33" s="1053" t="s">
        <v>35</v>
      </c>
      <c r="BN33" s="1013" t="s">
        <v>35</v>
      </c>
      <c r="BO33" s="1013" t="s">
        <v>35</v>
      </c>
      <c r="BP33" s="1013" t="s">
        <v>35</v>
      </c>
      <c r="BQ33" s="1033" t="s">
        <v>35</v>
      </c>
      <c r="BR33" s="1053" t="s">
        <v>35</v>
      </c>
      <c r="BS33" s="1013" t="s">
        <v>35</v>
      </c>
      <c r="BT33" s="1013" t="s">
        <v>35</v>
      </c>
      <c r="BU33" s="1013" t="s">
        <v>35</v>
      </c>
      <c r="BV33" s="1013" t="s">
        <v>35</v>
      </c>
      <c r="BW33" s="1013" t="s">
        <v>35</v>
      </c>
      <c r="BX33" s="1013" t="s">
        <v>35</v>
      </c>
      <c r="BY33" s="1072" t="s">
        <v>35</v>
      </c>
      <c r="BZ33" s="1072" t="s">
        <v>35</v>
      </c>
      <c r="CA33" s="1534"/>
      <c r="CB33" s="1534"/>
      <c r="CC33" s="1534"/>
      <c r="CD33" s="1534"/>
      <c r="CE33" s="1534"/>
      <c r="CF33" s="1534"/>
      <c r="CG33" s="1534"/>
      <c r="CH33" s="1534"/>
      <c r="CI33" s="1534"/>
      <c r="CJ33" s="1534"/>
      <c r="CK33" s="1534"/>
      <c r="CL33" s="1534"/>
      <c r="CM33" s="1534"/>
      <c r="CN33" s="1534"/>
      <c r="CO33" s="1534"/>
      <c r="CP33" s="1534"/>
      <c r="CQ33" s="1534"/>
      <c r="CR33" s="1534"/>
      <c r="CS33" s="1534"/>
      <c r="CT33" s="1534"/>
      <c r="CU33" s="1534"/>
      <c r="CV33" s="1534"/>
      <c r="CW33" s="1534"/>
      <c r="CX33" s="1534"/>
      <c r="CY33" s="1534"/>
      <c r="CZ33" s="1534"/>
    </row>
    <row r="34" s="130" customFormat="true" ht="15" customHeight="true" x14ac:dyDescent="0.2">
      <c r="A34" s="1882"/>
      <c r="B34" s="249" t="s">
        <v>48</v>
      </c>
      <c r="C34" s="946" t="s">
        <v>35</v>
      </c>
      <c r="D34" s="953" t="s">
        <v>35</v>
      </c>
      <c r="E34" s="953" t="s">
        <v>35</v>
      </c>
      <c r="F34" s="953" t="s">
        <v>35</v>
      </c>
      <c r="G34" s="960" t="s">
        <v>35</v>
      </c>
      <c r="H34" s="967" t="s">
        <v>35</v>
      </c>
      <c r="I34" s="953" t="s">
        <v>35</v>
      </c>
      <c r="J34" s="953" t="s">
        <v>35</v>
      </c>
      <c r="K34" s="953" t="s">
        <v>35</v>
      </c>
      <c r="L34" s="974" t="s">
        <v>35</v>
      </c>
      <c r="M34" s="981" t="s">
        <v>35</v>
      </c>
      <c r="N34" s="953" t="s">
        <v>35</v>
      </c>
      <c r="O34" s="953" t="s">
        <v>35</v>
      </c>
      <c r="P34" s="953" t="s">
        <v>35</v>
      </c>
      <c r="Q34" s="960" t="s">
        <v>35</v>
      </c>
      <c r="R34" s="967" t="s">
        <v>35</v>
      </c>
      <c r="S34" s="953" t="s">
        <v>35</v>
      </c>
      <c r="T34" s="953" t="s">
        <v>35</v>
      </c>
      <c r="U34" s="953" t="s">
        <v>35</v>
      </c>
      <c r="V34" s="953" t="s">
        <v>35</v>
      </c>
      <c r="W34" s="953" t="s">
        <v>35</v>
      </c>
      <c r="X34" s="953" t="s">
        <v>35</v>
      </c>
      <c r="Y34" s="988" t="s">
        <v>35</v>
      </c>
      <c r="Z34" s="1496" t="s">
        <v>35</v>
      </c>
      <c r="AA34" s="1523"/>
      <c r="AB34" s="1523"/>
      <c r="AC34" s="1523"/>
      <c r="AD34" s="1523"/>
      <c r="AE34" s="1523"/>
      <c r="AF34" s="1523"/>
      <c r="AG34" s="1523"/>
      <c r="AH34" s="1523"/>
      <c r="AI34" s="1523"/>
      <c r="AJ34" s="1523"/>
      <c r="AK34" s="1523"/>
      <c r="AL34" s="1523"/>
      <c r="AM34" s="1523"/>
      <c r="AN34" s="1523"/>
      <c r="AO34" s="1523"/>
      <c r="AP34" s="1523"/>
      <c r="AQ34" s="1523"/>
      <c r="AR34" s="1523"/>
      <c r="AS34" s="1523"/>
      <c r="AT34" s="1523"/>
      <c r="AU34" s="1523"/>
      <c r="AV34" s="1523"/>
      <c r="AW34" s="1523"/>
      <c r="AX34" s="1523"/>
      <c r="AY34" s="1523"/>
      <c r="AZ34" s="215"/>
      <c r="BA34" s="1883"/>
      <c r="BB34" s="151" t="s">
        <v>48</v>
      </c>
      <c r="BC34" s="994" t="s">
        <v>35</v>
      </c>
      <c r="BD34" s="1013" t="s">
        <v>35</v>
      </c>
      <c r="BE34" s="1013" t="s">
        <v>35</v>
      </c>
      <c r="BF34" s="1013" t="s">
        <v>35</v>
      </c>
      <c r="BG34" s="1033" t="s">
        <v>35</v>
      </c>
      <c r="BH34" s="1053" t="s">
        <v>35</v>
      </c>
      <c r="BI34" s="1013" t="s">
        <v>35</v>
      </c>
      <c r="BJ34" s="1013" t="s">
        <v>35</v>
      </c>
      <c r="BK34" s="1013" t="s">
        <v>35</v>
      </c>
      <c r="BL34" s="1033" t="s">
        <v>35</v>
      </c>
      <c r="BM34" s="1053" t="s">
        <v>35</v>
      </c>
      <c r="BN34" s="1013" t="s">
        <v>35</v>
      </c>
      <c r="BO34" s="1013" t="s">
        <v>35</v>
      </c>
      <c r="BP34" s="1013" t="s">
        <v>35</v>
      </c>
      <c r="BQ34" s="1033" t="s">
        <v>35</v>
      </c>
      <c r="BR34" s="1053" t="s">
        <v>35</v>
      </c>
      <c r="BS34" s="1013" t="s">
        <v>35</v>
      </c>
      <c r="BT34" s="1013" t="s">
        <v>35</v>
      </c>
      <c r="BU34" s="1013" t="s">
        <v>35</v>
      </c>
      <c r="BV34" s="1013" t="s">
        <v>35</v>
      </c>
      <c r="BW34" s="1013" t="s">
        <v>35</v>
      </c>
      <c r="BX34" s="1013" t="s">
        <v>35</v>
      </c>
      <c r="BY34" s="1072" t="s">
        <v>35</v>
      </c>
      <c r="BZ34" s="1072" t="s">
        <v>35</v>
      </c>
      <c r="CA34" s="1534"/>
      <c r="CB34" s="1534"/>
      <c r="CC34" s="1534"/>
      <c r="CD34" s="1534"/>
      <c r="CE34" s="1534"/>
      <c r="CF34" s="1534"/>
      <c r="CG34" s="1534"/>
      <c r="CH34" s="1534"/>
      <c r="CI34" s="1534"/>
      <c r="CJ34" s="1534"/>
      <c r="CK34" s="1534"/>
      <c r="CL34" s="1534"/>
      <c r="CM34" s="1534"/>
      <c r="CN34" s="1534"/>
      <c r="CO34" s="1534"/>
      <c r="CP34" s="1534"/>
      <c r="CQ34" s="1534"/>
      <c r="CR34" s="1534"/>
      <c r="CS34" s="1534"/>
      <c r="CT34" s="1534"/>
      <c r="CU34" s="1534"/>
      <c r="CV34" s="1534"/>
      <c r="CW34" s="1534"/>
      <c r="CX34" s="1534"/>
      <c r="CY34" s="1534"/>
      <c r="CZ34" s="1534"/>
    </row>
    <row r="35" s="424" customFormat="true" ht="15" customHeight="true" x14ac:dyDescent="0.2">
      <c r="A35" s="2041" t="s">
        <v>55</v>
      </c>
      <c r="B35" s="1413" t="s">
        <v>157</v>
      </c>
      <c r="C35" s="1264">
        <v>34.63003422357508</v>
      </c>
      <c r="D35" s="1265">
        <v>67.656687579277303</v>
      </c>
      <c r="E35" s="1265">
        <v>85.763369976234316</v>
      </c>
      <c r="F35" s="1265">
        <v>95.52154970757131</v>
      </c>
      <c r="G35" s="1266">
        <v>99.522778895875391</v>
      </c>
      <c r="H35" s="1267">
        <v>70.643397768264165</v>
      </c>
      <c r="I35" s="1265">
        <v>93.127559787251627</v>
      </c>
      <c r="J35" s="1265">
        <v>98.218975488423638</v>
      </c>
      <c r="K35" s="1265">
        <v>99.556832354731966</v>
      </c>
      <c r="L35" s="1268">
        <v>99.803713039638524</v>
      </c>
      <c r="M35" s="1269">
        <v>15.140535083931011</v>
      </c>
      <c r="N35" s="1265">
        <v>37.289276049138103</v>
      </c>
      <c r="O35" s="1265">
        <v>47.19124290776314</v>
      </c>
      <c r="P35" s="1265">
        <v>67.03873816886572</v>
      </c>
      <c r="Q35" s="1266">
        <v>81.093304989541394</v>
      </c>
      <c r="R35" s="1267">
        <v>52.105702329836966</v>
      </c>
      <c r="S35" s="1265">
        <v>94.377349257724148</v>
      </c>
      <c r="T35" s="1265">
        <v>91.417865280610656</v>
      </c>
      <c r="U35" s="1265">
        <v>73.602590936164631</v>
      </c>
      <c r="V35" s="1265">
        <v>47.187637381439188</v>
      </c>
      <c r="W35" s="1265">
        <v>78.05625818240307</v>
      </c>
      <c r="X35" s="1265">
        <v>77.414749736854844</v>
      </c>
      <c r="Y35" s="1265">
        <v>78.523612838661052</v>
      </c>
      <c r="Z35" s="1494">
        <v>95.087143028223522</v>
      </c>
      <c r="AA35" s="581"/>
      <c r="AB35" s="581"/>
      <c r="AC35" s="581"/>
      <c r="AD35" s="581"/>
      <c r="AE35" s="581"/>
      <c r="AF35" s="581"/>
      <c r="AG35" s="581"/>
      <c r="AH35" s="581"/>
      <c r="AI35" s="581"/>
      <c r="AJ35" s="581"/>
      <c r="AK35" s="581"/>
      <c r="AL35" s="581"/>
      <c r="AM35" s="581"/>
      <c r="AN35" s="581"/>
      <c r="AO35" s="581"/>
      <c r="AP35" s="581"/>
      <c r="AQ35" s="581"/>
      <c r="AR35" s="581"/>
      <c r="AS35" s="581"/>
      <c r="AT35" s="581"/>
      <c r="AU35" s="581"/>
      <c r="AV35" s="581"/>
      <c r="AW35" s="581"/>
      <c r="AX35" s="581"/>
      <c r="AY35" s="581"/>
      <c r="AZ35" s="216"/>
      <c r="BA35" s="1883" t="s">
        <v>55</v>
      </c>
      <c r="BB35" s="151" t="s">
        <v>49</v>
      </c>
      <c r="BC35" s="994" t="s">
        <v>35</v>
      </c>
      <c r="BD35" s="1013" t="s">
        <v>35</v>
      </c>
      <c r="BE35" s="1013" t="s">
        <v>35</v>
      </c>
      <c r="BF35" s="1013" t="s">
        <v>35</v>
      </c>
      <c r="BG35" s="1033" t="s">
        <v>35</v>
      </c>
      <c r="BH35" s="1053" t="s">
        <v>35</v>
      </c>
      <c r="BI35" s="1013" t="s">
        <v>35</v>
      </c>
      <c r="BJ35" s="1013" t="s">
        <v>35</v>
      </c>
      <c r="BK35" s="1013" t="s">
        <v>35</v>
      </c>
      <c r="BL35" s="1033" t="s">
        <v>35</v>
      </c>
      <c r="BM35" s="1053" t="s">
        <v>35</v>
      </c>
      <c r="BN35" s="1013" t="s">
        <v>35</v>
      </c>
      <c r="BO35" s="1013" t="s">
        <v>35</v>
      </c>
      <c r="BP35" s="1013" t="s">
        <v>35</v>
      </c>
      <c r="BQ35" s="1033" t="s">
        <v>35</v>
      </c>
      <c r="BR35" s="1053" t="s">
        <v>35</v>
      </c>
      <c r="BS35" s="1013" t="s">
        <v>35</v>
      </c>
      <c r="BT35" s="1013" t="s">
        <v>35</v>
      </c>
      <c r="BU35" s="1013" t="s">
        <v>35</v>
      </c>
      <c r="BV35" s="1013" t="s">
        <v>35</v>
      </c>
      <c r="BW35" s="1013" t="s">
        <v>35</v>
      </c>
      <c r="BX35" s="1013" t="s">
        <v>35</v>
      </c>
      <c r="BY35" s="1072" t="s">
        <v>35</v>
      </c>
      <c r="BZ35" s="1072" t="s">
        <v>35</v>
      </c>
      <c r="CA35" s="1534"/>
      <c r="CB35" s="1534"/>
      <c r="CC35" s="1534"/>
      <c r="CD35" s="1534"/>
      <c r="CE35" s="1534"/>
      <c r="CF35" s="1534"/>
      <c r="CG35" s="1534"/>
      <c r="CH35" s="1534"/>
      <c r="CI35" s="1534"/>
      <c r="CJ35" s="1534"/>
      <c r="CK35" s="1534"/>
      <c r="CL35" s="1534"/>
      <c r="CM35" s="1534"/>
      <c r="CN35" s="1534"/>
      <c r="CO35" s="1534"/>
      <c r="CP35" s="1534"/>
      <c r="CQ35" s="1534"/>
      <c r="CR35" s="1534"/>
      <c r="CS35" s="1534"/>
      <c r="CT35" s="1534"/>
      <c r="CU35" s="1534"/>
      <c r="CV35" s="1534"/>
      <c r="CW35" s="1534"/>
      <c r="CX35" s="1534"/>
      <c r="CY35" s="1534"/>
      <c r="CZ35" s="1534"/>
    </row>
    <row r="36" s="424" customFormat="true" ht="15" customHeight="true" x14ac:dyDescent="0.2">
      <c r="A36" s="2041"/>
      <c r="B36" s="1413" t="s">
        <v>158</v>
      </c>
      <c r="C36" s="1264">
        <v>65.369965776425204</v>
      </c>
      <c r="D36" s="1265">
        <v>32.343312420722611</v>
      </c>
      <c r="E36" s="1265">
        <v>14.236630023765517</v>
      </c>
      <c r="F36" s="1265">
        <v>4.4784502924287404</v>
      </c>
      <c r="G36" s="1266">
        <v>0.4772211041245798</v>
      </c>
      <c r="H36" s="1267">
        <v>29.356602231735884</v>
      </c>
      <c r="I36" s="1265">
        <v>6.8724402127484332</v>
      </c>
      <c r="J36" s="1265">
        <v>1.7810245115763641</v>
      </c>
      <c r="K36" s="1265">
        <v>0.44316764526801927</v>
      </c>
      <c r="L36" s="1268">
        <v>0.19628696036148177</v>
      </c>
      <c r="M36" s="1269">
        <v>84.859464916068887</v>
      </c>
      <c r="N36" s="1265">
        <v>62.710723950861791</v>
      </c>
      <c r="O36" s="1265">
        <v>52.80875709223659</v>
      </c>
      <c r="P36" s="1265">
        <v>32.961261831134273</v>
      </c>
      <c r="Q36" s="1266">
        <v>18.906695010458634</v>
      </c>
      <c r="R36" s="1267">
        <v>47.894297670162928</v>
      </c>
      <c r="S36" s="1265">
        <v>5.6226507422759235</v>
      </c>
      <c r="T36" s="1265">
        <v>8.5821347193892823</v>
      </c>
      <c r="U36" s="1265">
        <v>26.397409063835752</v>
      </c>
      <c r="V36" s="1265">
        <v>52.812362618560591</v>
      </c>
      <c r="W36" s="1265">
        <v>21.943741817597115</v>
      </c>
      <c r="X36" s="1265">
        <v>22.585250263145088</v>
      </c>
      <c r="Y36" s="1265">
        <v>21.476387161339275</v>
      </c>
      <c r="Z36" s="1494">
        <v>4.9128569717764661</v>
      </c>
      <c r="AA36" s="581"/>
      <c r="AB36" s="581"/>
      <c r="AC36" s="581"/>
      <c r="AD36" s="581"/>
      <c r="AE36" s="581"/>
      <c r="AF36" s="581"/>
      <c r="AG36" s="581"/>
      <c r="AH36" s="581"/>
      <c r="AI36" s="581"/>
      <c r="AJ36" s="581"/>
      <c r="AK36" s="581"/>
      <c r="AL36" s="581"/>
      <c r="AM36" s="581"/>
      <c r="AN36" s="581"/>
      <c r="AO36" s="581"/>
      <c r="AP36" s="581"/>
      <c r="AQ36" s="581"/>
      <c r="AR36" s="581"/>
      <c r="AS36" s="581"/>
      <c r="AT36" s="581"/>
      <c r="AU36" s="581"/>
      <c r="AV36" s="581"/>
      <c r="AW36" s="581"/>
      <c r="AX36" s="581"/>
      <c r="AY36" s="581"/>
      <c r="AZ36" s="216"/>
      <c r="BA36" s="1883"/>
      <c r="BB36" s="151" t="s">
        <v>48</v>
      </c>
      <c r="BC36" s="994" t="s">
        <v>35</v>
      </c>
      <c r="BD36" s="1013" t="s">
        <v>35</v>
      </c>
      <c r="BE36" s="1013" t="s">
        <v>35</v>
      </c>
      <c r="BF36" s="1013" t="s">
        <v>35</v>
      </c>
      <c r="BG36" s="1033" t="s">
        <v>35</v>
      </c>
      <c r="BH36" s="1053" t="s">
        <v>35</v>
      </c>
      <c r="BI36" s="1013" t="s">
        <v>35</v>
      </c>
      <c r="BJ36" s="1013" t="s">
        <v>35</v>
      </c>
      <c r="BK36" s="1013" t="s">
        <v>35</v>
      </c>
      <c r="BL36" s="1033" t="s">
        <v>35</v>
      </c>
      <c r="BM36" s="1053" t="s">
        <v>35</v>
      </c>
      <c r="BN36" s="1013" t="s">
        <v>35</v>
      </c>
      <c r="BO36" s="1013" t="s">
        <v>35</v>
      </c>
      <c r="BP36" s="1013" t="s">
        <v>35</v>
      </c>
      <c r="BQ36" s="1033" t="s">
        <v>35</v>
      </c>
      <c r="BR36" s="1053" t="s">
        <v>35</v>
      </c>
      <c r="BS36" s="1013" t="s">
        <v>35</v>
      </c>
      <c r="BT36" s="1013" t="s">
        <v>35</v>
      </c>
      <c r="BU36" s="1013" t="s">
        <v>35</v>
      </c>
      <c r="BV36" s="1013" t="s">
        <v>35</v>
      </c>
      <c r="BW36" s="1013" t="s">
        <v>35</v>
      </c>
      <c r="BX36" s="1013" t="s">
        <v>35</v>
      </c>
      <c r="BY36" s="1072" t="s">
        <v>35</v>
      </c>
      <c r="BZ36" s="1072" t="s">
        <v>35</v>
      </c>
      <c r="CA36" s="1534"/>
      <c r="CB36" s="1534"/>
      <c r="CC36" s="1534"/>
      <c r="CD36" s="1534"/>
      <c r="CE36" s="1534"/>
      <c r="CF36" s="1534"/>
      <c r="CG36" s="1534"/>
      <c r="CH36" s="1534"/>
      <c r="CI36" s="1534"/>
      <c r="CJ36" s="1534"/>
      <c r="CK36" s="1534"/>
      <c r="CL36" s="1534"/>
      <c r="CM36" s="1534"/>
      <c r="CN36" s="1534"/>
      <c r="CO36" s="1534"/>
      <c r="CP36" s="1534"/>
      <c r="CQ36" s="1534"/>
      <c r="CR36" s="1534"/>
      <c r="CS36" s="1534"/>
      <c r="CT36" s="1534"/>
      <c r="CU36" s="1534"/>
      <c r="CV36" s="1534"/>
      <c r="CW36" s="1534"/>
      <c r="CX36" s="1534"/>
      <c r="CY36" s="1534"/>
      <c r="CZ36" s="1534"/>
    </row>
    <row r="37" s="424" customFormat="true" ht="15" customHeight="true" x14ac:dyDescent="0.2">
      <c r="A37" s="2041" t="s">
        <v>159</v>
      </c>
      <c r="B37" s="1413" t="s">
        <v>157</v>
      </c>
      <c r="C37" s="1264">
        <v>45.186251028868099</v>
      </c>
      <c r="D37" s="1265">
        <v>71.803901919838012</v>
      </c>
      <c r="E37" s="1265">
        <v>87.660911206154978</v>
      </c>
      <c r="F37" s="1265">
        <v>95.722466499328675</v>
      </c>
      <c r="G37" s="1266">
        <v>99.577667294942287</v>
      </c>
      <c r="H37" s="1267">
        <v>71.511409508867956</v>
      </c>
      <c r="I37" s="1265">
        <v>93.355264824750719</v>
      </c>
      <c r="J37" s="1265">
        <v>98.238997165517233</v>
      </c>
      <c r="K37" s="1265">
        <v>99.590828397604909</v>
      </c>
      <c r="L37" s="1268">
        <v>99.803713039638524</v>
      </c>
      <c r="M37" s="1269">
        <v>27.294182308110333</v>
      </c>
      <c r="N37" s="1265">
        <v>46.027271551548708</v>
      </c>
      <c r="O37" s="1265">
        <v>53.226944471684646</v>
      </c>
      <c r="P37" s="1265">
        <v>71.561102430088269</v>
      </c>
      <c r="Q37" s="1266">
        <v>82.582869899263869</v>
      </c>
      <c r="R37" s="1267">
        <v>70.25092217193891</v>
      </c>
      <c r="S37" s="1265">
        <v>94.455286097302178</v>
      </c>
      <c r="T37" s="1265">
        <v>91.417865280610656</v>
      </c>
      <c r="U37" s="1265">
        <v>81.928811003022872</v>
      </c>
      <c r="V37" s="1265">
        <v>50.821237805456235</v>
      </c>
      <c r="W37" s="1265">
        <v>81.893401046362186</v>
      </c>
      <c r="X37" s="1265">
        <v>77.490869446513329</v>
      </c>
      <c r="Y37" s="1265">
        <v>78.873308981979548</v>
      </c>
      <c r="Z37" s="1494">
        <v>95.285630999796183</v>
      </c>
      <c r="AA37" s="581"/>
      <c r="AB37" s="581"/>
      <c r="AC37" s="581"/>
      <c r="AD37" s="581"/>
      <c r="AE37" s="581"/>
      <c r="AF37" s="581"/>
      <c r="AG37" s="581"/>
      <c r="AH37" s="581"/>
      <c r="AI37" s="581"/>
      <c r="AJ37" s="581"/>
      <c r="AK37" s="581"/>
      <c r="AL37" s="581"/>
      <c r="AM37" s="581"/>
      <c r="AN37" s="581"/>
      <c r="AO37" s="581"/>
      <c r="AP37" s="581"/>
      <c r="AQ37" s="581"/>
      <c r="AR37" s="581"/>
      <c r="AS37" s="581"/>
      <c r="AT37" s="581"/>
      <c r="AU37" s="581"/>
      <c r="AV37" s="581"/>
      <c r="AW37" s="581"/>
      <c r="AX37" s="581"/>
      <c r="AY37" s="581"/>
      <c r="AZ37" s="216"/>
      <c r="BA37" s="1883" t="s">
        <v>125</v>
      </c>
      <c r="BB37" s="151" t="s">
        <v>49</v>
      </c>
      <c r="BC37" s="994" t="s">
        <v>35</v>
      </c>
      <c r="BD37" s="1013" t="s">
        <v>35</v>
      </c>
      <c r="BE37" s="1013" t="s">
        <v>35</v>
      </c>
      <c r="BF37" s="1013" t="s">
        <v>35</v>
      </c>
      <c r="BG37" s="1033" t="s">
        <v>35</v>
      </c>
      <c r="BH37" s="1053" t="s">
        <v>35</v>
      </c>
      <c r="BI37" s="1013" t="s">
        <v>35</v>
      </c>
      <c r="BJ37" s="1013" t="s">
        <v>35</v>
      </c>
      <c r="BK37" s="1013" t="s">
        <v>35</v>
      </c>
      <c r="BL37" s="1033" t="s">
        <v>35</v>
      </c>
      <c r="BM37" s="1053" t="s">
        <v>35</v>
      </c>
      <c r="BN37" s="1013" t="s">
        <v>35</v>
      </c>
      <c r="BO37" s="1013" t="s">
        <v>35</v>
      </c>
      <c r="BP37" s="1013" t="s">
        <v>35</v>
      </c>
      <c r="BQ37" s="1033" t="s">
        <v>35</v>
      </c>
      <c r="BR37" s="1053" t="s">
        <v>35</v>
      </c>
      <c r="BS37" s="1013" t="s">
        <v>35</v>
      </c>
      <c r="BT37" s="1013" t="s">
        <v>35</v>
      </c>
      <c r="BU37" s="1013" t="s">
        <v>35</v>
      </c>
      <c r="BV37" s="1013" t="s">
        <v>35</v>
      </c>
      <c r="BW37" s="1013" t="s">
        <v>35</v>
      </c>
      <c r="BX37" s="1013" t="s">
        <v>35</v>
      </c>
      <c r="BY37" s="1072" t="s">
        <v>35</v>
      </c>
      <c r="BZ37" s="1072" t="s">
        <v>35</v>
      </c>
      <c r="CA37" s="1534"/>
      <c r="CB37" s="1534"/>
      <c r="CC37" s="1534"/>
      <c r="CD37" s="1534"/>
      <c r="CE37" s="1534"/>
      <c r="CF37" s="1534"/>
      <c r="CG37" s="1534"/>
      <c r="CH37" s="1534"/>
      <c r="CI37" s="1534"/>
      <c r="CJ37" s="1534"/>
      <c r="CK37" s="1534"/>
      <c r="CL37" s="1534"/>
      <c r="CM37" s="1534"/>
      <c r="CN37" s="1534"/>
      <c r="CO37" s="1534"/>
      <c r="CP37" s="1534"/>
      <c r="CQ37" s="1534"/>
      <c r="CR37" s="1534"/>
      <c r="CS37" s="1534"/>
      <c r="CT37" s="1534"/>
      <c r="CU37" s="1534"/>
      <c r="CV37" s="1534"/>
      <c r="CW37" s="1534"/>
      <c r="CX37" s="1534"/>
      <c r="CY37" s="1534"/>
      <c r="CZ37" s="1534"/>
    </row>
    <row r="38" s="424" customFormat="true" ht="15" customHeight="true" x14ac:dyDescent="0.2">
      <c r="A38" s="2041"/>
      <c r="B38" s="1413" t="s">
        <v>158</v>
      </c>
      <c r="C38" s="1264">
        <v>54.813748971132078</v>
      </c>
      <c r="D38" s="1265">
        <v>28.196098080161846</v>
      </c>
      <c r="E38" s="1265">
        <v>12.339088793844837</v>
      </c>
      <c r="F38" s="1265">
        <v>4.277533500671395</v>
      </c>
      <c r="G38" s="1266">
        <v>0.42233270505769721</v>
      </c>
      <c r="H38" s="1267">
        <v>28.488590491132026</v>
      </c>
      <c r="I38" s="1265">
        <v>6.6447351752493429</v>
      </c>
      <c r="J38" s="1265">
        <v>1.7610028344827726</v>
      </c>
      <c r="K38" s="1265">
        <v>0.4091716023951068</v>
      </c>
      <c r="L38" s="1268">
        <v>0.19628696036148177</v>
      </c>
      <c r="M38" s="1269">
        <v>72.705817691889479</v>
      </c>
      <c r="N38" s="1265">
        <v>53.97272844845125</v>
      </c>
      <c r="O38" s="1265">
        <v>46.773055528315041</v>
      </c>
      <c r="P38" s="1265">
        <v>28.438897569911738</v>
      </c>
      <c r="Q38" s="1266">
        <v>17.417130100736202</v>
      </c>
      <c r="R38" s="1267">
        <v>29.749077828061061</v>
      </c>
      <c r="S38" s="1265">
        <v>5.5447139026978798</v>
      </c>
      <c r="T38" s="1265">
        <v>8.5821347193892823</v>
      </c>
      <c r="U38" s="1265">
        <v>18.07118899697749</v>
      </c>
      <c r="V38" s="1265">
        <v>49.178762194543538</v>
      </c>
      <c r="W38" s="1265">
        <v>18.106598953638095</v>
      </c>
      <c r="X38" s="1265">
        <v>22.509130553486607</v>
      </c>
      <c r="Y38" s="1265">
        <v>21.126691018020786</v>
      </c>
      <c r="Z38" s="1494">
        <v>4.7143690002038321</v>
      </c>
      <c r="AA38" s="581"/>
      <c r="AB38" s="581"/>
      <c r="AC38" s="581"/>
      <c r="AD38" s="581"/>
      <c r="AE38" s="581"/>
      <c r="AF38" s="581"/>
      <c r="AG38" s="581"/>
      <c r="AH38" s="581"/>
      <c r="AI38" s="581"/>
      <c r="AJ38" s="581"/>
      <c r="AK38" s="581"/>
      <c r="AL38" s="581"/>
      <c r="AM38" s="581"/>
      <c r="AN38" s="581"/>
      <c r="AO38" s="581"/>
      <c r="AP38" s="581"/>
      <c r="AQ38" s="581"/>
      <c r="AR38" s="581"/>
      <c r="AS38" s="581"/>
      <c r="AT38" s="581"/>
      <c r="AU38" s="581"/>
      <c r="AV38" s="581"/>
      <c r="AW38" s="581"/>
      <c r="AX38" s="581"/>
      <c r="AY38" s="581"/>
      <c r="AZ38" s="216"/>
      <c r="BA38" s="1883"/>
      <c r="BB38" s="151" t="s">
        <v>48</v>
      </c>
      <c r="BC38" s="994" t="s">
        <v>35</v>
      </c>
      <c r="BD38" s="1013" t="s">
        <v>35</v>
      </c>
      <c r="BE38" s="1013" t="s">
        <v>35</v>
      </c>
      <c r="BF38" s="1013" t="s">
        <v>35</v>
      </c>
      <c r="BG38" s="1033" t="s">
        <v>35</v>
      </c>
      <c r="BH38" s="1053" t="s">
        <v>35</v>
      </c>
      <c r="BI38" s="1013" t="s">
        <v>35</v>
      </c>
      <c r="BJ38" s="1013" t="s">
        <v>35</v>
      </c>
      <c r="BK38" s="1013" t="s">
        <v>35</v>
      </c>
      <c r="BL38" s="1033" t="s">
        <v>35</v>
      </c>
      <c r="BM38" s="1053" t="s">
        <v>35</v>
      </c>
      <c r="BN38" s="1013" t="s">
        <v>35</v>
      </c>
      <c r="BO38" s="1013" t="s">
        <v>35</v>
      </c>
      <c r="BP38" s="1013" t="s">
        <v>35</v>
      </c>
      <c r="BQ38" s="1033" t="s">
        <v>35</v>
      </c>
      <c r="BR38" s="1053" t="s">
        <v>35</v>
      </c>
      <c r="BS38" s="1013" t="s">
        <v>35</v>
      </c>
      <c r="BT38" s="1013" t="s">
        <v>35</v>
      </c>
      <c r="BU38" s="1013" t="s">
        <v>35</v>
      </c>
      <c r="BV38" s="1013" t="s">
        <v>35</v>
      </c>
      <c r="BW38" s="1013" t="s">
        <v>35</v>
      </c>
      <c r="BX38" s="1013" t="s">
        <v>35</v>
      </c>
      <c r="BY38" s="1072" t="s">
        <v>35</v>
      </c>
      <c r="BZ38" s="1072" t="s">
        <v>35</v>
      </c>
      <c r="CA38" s="1534"/>
      <c r="CB38" s="1534"/>
      <c r="CC38" s="1534"/>
      <c r="CD38" s="1534"/>
      <c r="CE38" s="1534"/>
      <c r="CF38" s="1534"/>
      <c r="CG38" s="1534"/>
      <c r="CH38" s="1534"/>
      <c r="CI38" s="1534"/>
      <c r="CJ38" s="1534"/>
      <c r="CK38" s="1534"/>
      <c r="CL38" s="1534"/>
      <c r="CM38" s="1534"/>
      <c r="CN38" s="1534"/>
      <c r="CO38" s="1534"/>
      <c r="CP38" s="1534"/>
      <c r="CQ38" s="1534"/>
      <c r="CR38" s="1534"/>
      <c r="CS38" s="1534"/>
      <c r="CT38" s="1534"/>
      <c r="CU38" s="1534"/>
      <c r="CV38" s="1534"/>
      <c r="CW38" s="1534"/>
      <c r="CX38" s="1534"/>
      <c r="CY38" s="1534"/>
      <c r="CZ38" s="1534"/>
    </row>
    <row r="39" s="130" customFormat="true" ht="15" customHeight="true" x14ac:dyDescent="0.2">
      <c r="A39" s="1882" t="s">
        <v>122</v>
      </c>
      <c r="B39" s="249" t="s">
        <v>49</v>
      </c>
      <c r="C39" s="946" t="s">
        <v>35</v>
      </c>
      <c r="D39" s="953" t="s">
        <v>35</v>
      </c>
      <c r="E39" s="953" t="s">
        <v>35</v>
      </c>
      <c r="F39" s="953" t="s">
        <v>35</v>
      </c>
      <c r="G39" s="960" t="s">
        <v>35</v>
      </c>
      <c r="H39" s="967" t="s">
        <v>35</v>
      </c>
      <c r="I39" s="953" t="s">
        <v>35</v>
      </c>
      <c r="J39" s="953" t="s">
        <v>35</v>
      </c>
      <c r="K39" s="953" t="s">
        <v>35</v>
      </c>
      <c r="L39" s="974" t="s">
        <v>35</v>
      </c>
      <c r="M39" s="981" t="s">
        <v>35</v>
      </c>
      <c r="N39" s="953" t="s">
        <v>35</v>
      </c>
      <c r="O39" s="953" t="s">
        <v>35</v>
      </c>
      <c r="P39" s="953" t="s">
        <v>35</v>
      </c>
      <c r="Q39" s="960" t="s">
        <v>35</v>
      </c>
      <c r="R39" s="967" t="s">
        <v>35</v>
      </c>
      <c r="S39" s="953" t="s">
        <v>35</v>
      </c>
      <c r="T39" s="953" t="s">
        <v>35</v>
      </c>
      <c r="U39" s="953" t="s">
        <v>35</v>
      </c>
      <c r="V39" s="953" t="s">
        <v>35</v>
      </c>
      <c r="W39" s="953" t="s">
        <v>35</v>
      </c>
      <c r="X39" s="953" t="s">
        <v>35</v>
      </c>
      <c r="Y39" s="988" t="s">
        <v>35</v>
      </c>
      <c r="Z39" s="1496" t="s">
        <v>35</v>
      </c>
      <c r="AA39" s="1523"/>
      <c r="AB39" s="1523"/>
      <c r="AC39" s="1523"/>
      <c r="AD39" s="1523"/>
      <c r="AE39" s="1523"/>
      <c r="AF39" s="1523"/>
      <c r="AG39" s="1523"/>
      <c r="AH39" s="1523"/>
      <c r="AI39" s="1523"/>
      <c r="AJ39" s="1523"/>
      <c r="AK39" s="1523"/>
      <c r="AL39" s="1523"/>
      <c r="AM39" s="1523"/>
      <c r="AN39" s="1523"/>
      <c r="AO39" s="1523"/>
      <c r="AP39" s="1523"/>
      <c r="AQ39" s="1523"/>
      <c r="AR39" s="1523"/>
      <c r="AS39" s="1523"/>
      <c r="AT39" s="1523"/>
      <c r="AU39" s="1523"/>
      <c r="AV39" s="1523"/>
      <c r="AW39" s="1523"/>
      <c r="AX39" s="1523"/>
      <c r="AY39" s="1523"/>
      <c r="AZ39" s="215"/>
      <c r="BA39" s="1883" t="s">
        <v>122</v>
      </c>
      <c r="BB39" s="151" t="s">
        <v>49</v>
      </c>
      <c r="BC39" s="994" t="s">
        <v>35</v>
      </c>
      <c r="BD39" s="1013" t="s">
        <v>35</v>
      </c>
      <c r="BE39" s="1013" t="s">
        <v>35</v>
      </c>
      <c r="BF39" s="1013" t="s">
        <v>35</v>
      </c>
      <c r="BG39" s="1033" t="s">
        <v>35</v>
      </c>
      <c r="BH39" s="1053" t="s">
        <v>35</v>
      </c>
      <c r="BI39" s="1013" t="s">
        <v>35</v>
      </c>
      <c r="BJ39" s="1013" t="s">
        <v>35</v>
      </c>
      <c r="BK39" s="1013" t="s">
        <v>35</v>
      </c>
      <c r="BL39" s="1033" t="s">
        <v>35</v>
      </c>
      <c r="BM39" s="1053" t="s">
        <v>35</v>
      </c>
      <c r="BN39" s="1013" t="s">
        <v>35</v>
      </c>
      <c r="BO39" s="1013" t="s">
        <v>35</v>
      </c>
      <c r="BP39" s="1013" t="s">
        <v>35</v>
      </c>
      <c r="BQ39" s="1033" t="s">
        <v>35</v>
      </c>
      <c r="BR39" s="1053" t="s">
        <v>35</v>
      </c>
      <c r="BS39" s="1013" t="s">
        <v>35</v>
      </c>
      <c r="BT39" s="1013" t="s">
        <v>35</v>
      </c>
      <c r="BU39" s="1013" t="s">
        <v>35</v>
      </c>
      <c r="BV39" s="1013" t="s">
        <v>35</v>
      </c>
      <c r="BW39" s="1013" t="s">
        <v>35</v>
      </c>
      <c r="BX39" s="1013" t="s">
        <v>35</v>
      </c>
      <c r="BY39" s="1072" t="s">
        <v>35</v>
      </c>
      <c r="BZ39" s="1072" t="s">
        <v>35</v>
      </c>
      <c r="CA39" s="1534"/>
      <c r="CB39" s="1534"/>
      <c r="CC39" s="1534"/>
      <c r="CD39" s="1534"/>
      <c r="CE39" s="1534"/>
      <c r="CF39" s="1534"/>
      <c r="CG39" s="1534"/>
      <c r="CH39" s="1534"/>
      <c r="CI39" s="1534"/>
      <c r="CJ39" s="1534"/>
      <c r="CK39" s="1534"/>
      <c r="CL39" s="1534"/>
      <c r="CM39" s="1534"/>
      <c r="CN39" s="1534"/>
      <c r="CO39" s="1534"/>
      <c r="CP39" s="1534"/>
      <c r="CQ39" s="1534"/>
      <c r="CR39" s="1534"/>
      <c r="CS39" s="1534"/>
      <c r="CT39" s="1534"/>
      <c r="CU39" s="1534"/>
      <c r="CV39" s="1534"/>
      <c r="CW39" s="1534"/>
      <c r="CX39" s="1534"/>
      <c r="CY39" s="1534"/>
      <c r="CZ39" s="1534"/>
    </row>
    <row r="40" s="130" customFormat="true" ht="15" customHeight="true" x14ac:dyDescent="0.2">
      <c r="A40" s="1882"/>
      <c r="B40" s="249" t="s">
        <v>48</v>
      </c>
      <c r="C40" s="946" t="s">
        <v>35</v>
      </c>
      <c r="D40" s="953" t="s">
        <v>35</v>
      </c>
      <c r="E40" s="953" t="s">
        <v>35</v>
      </c>
      <c r="F40" s="953" t="s">
        <v>35</v>
      </c>
      <c r="G40" s="960" t="s">
        <v>35</v>
      </c>
      <c r="H40" s="967" t="s">
        <v>35</v>
      </c>
      <c r="I40" s="953" t="s">
        <v>35</v>
      </c>
      <c r="J40" s="953" t="s">
        <v>35</v>
      </c>
      <c r="K40" s="953" t="s">
        <v>35</v>
      </c>
      <c r="L40" s="974" t="s">
        <v>35</v>
      </c>
      <c r="M40" s="981" t="s">
        <v>35</v>
      </c>
      <c r="N40" s="953" t="s">
        <v>35</v>
      </c>
      <c r="O40" s="953" t="s">
        <v>35</v>
      </c>
      <c r="P40" s="953" t="s">
        <v>35</v>
      </c>
      <c r="Q40" s="960" t="s">
        <v>35</v>
      </c>
      <c r="R40" s="967" t="s">
        <v>35</v>
      </c>
      <c r="S40" s="953" t="s">
        <v>35</v>
      </c>
      <c r="T40" s="953" t="s">
        <v>35</v>
      </c>
      <c r="U40" s="953" t="s">
        <v>35</v>
      </c>
      <c r="V40" s="953" t="s">
        <v>35</v>
      </c>
      <c r="W40" s="953" t="s">
        <v>35</v>
      </c>
      <c r="X40" s="953" t="s">
        <v>35</v>
      </c>
      <c r="Y40" s="988" t="s">
        <v>35</v>
      </c>
      <c r="Z40" s="1496" t="s">
        <v>35</v>
      </c>
      <c r="AA40" s="1523"/>
      <c r="AB40" s="1523"/>
      <c r="AC40" s="1523"/>
      <c r="AD40" s="1523"/>
      <c r="AE40" s="1523"/>
      <c r="AF40" s="1523"/>
      <c r="AG40" s="1523"/>
      <c r="AH40" s="1523"/>
      <c r="AI40" s="1523"/>
      <c r="AJ40" s="1523"/>
      <c r="AK40" s="1523"/>
      <c r="AL40" s="1523"/>
      <c r="AM40" s="1523"/>
      <c r="AN40" s="1523"/>
      <c r="AO40" s="1523"/>
      <c r="AP40" s="1523"/>
      <c r="AQ40" s="1523"/>
      <c r="AR40" s="1523"/>
      <c r="AS40" s="1523"/>
      <c r="AT40" s="1523"/>
      <c r="AU40" s="1523"/>
      <c r="AV40" s="1523"/>
      <c r="AW40" s="1523"/>
      <c r="AX40" s="1523"/>
      <c r="AY40" s="1523"/>
      <c r="AZ40" s="215"/>
      <c r="BA40" s="1883"/>
      <c r="BB40" s="151" t="s">
        <v>48</v>
      </c>
      <c r="BC40" s="994" t="s">
        <v>35</v>
      </c>
      <c r="BD40" s="1013" t="s">
        <v>35</v>
      </c>
      <c r="BE40" s="1013" t="s">
        <v>35</v>
      </c>
      <c r="BF40" s="1013" t="s">
        <v>35</v>
      </c>
      <c r="BG40" s="1033" t="s">
        <v>35</v>
      </c>
      <c r="BH40" s="1053" t="s">
        <v>35</v>
      </c>
      <c r="BI40" s="1013" t="s">
        <v>35</v>
      </c>
      <c r="BJ40" s="1013" t="s">
        <v>35</v>
      </c>
      <c r="BK40" s="1013" t="s">
        <v>35</v>
      </c>
      <c r="BL40" s="1033" t="s">
        <v>35</v>
      </c>
      <c r="BM40" s="1053" t="s">
        <v>35</v>
      </c>
      <c r="BN40" s="1013" t="s">
        <v>35</v>
      </c>
      <c r="BO40" s="1013" t="s">
        <v>35</v>
      </c>
      <c r="BP40" s="1013" t="s">
        <v>35</v>
      </c>
      <c r="BQ40" s="1033" t="s">
        <v>35</v>
      </c>
      <c r="BR40" s="1053" t="s">
        <v>35</v>
      </c>
      <c r="BS40" s="1013" t="s">
        <v>35</v>
      </c>
      <c r="BT40" s="1013" t="s">
        <v>35</v>
      </c>
      <c r="BU40" s="1013" t="s">
        <v>35</v>
      </c>
      <c r="BV40" s="1013" t="s">
        <v>35</v>
      </c>
      <c r="BW40" s="1013" t="s">
        <v>35</v>
      </c>
      <c r="BX40" s="1013" t="s">
        <v>35</v>
      </c>
      <c r="BY40" s="1072" t="s">
        <v>35</v>
      </c>
      <c r="BZ40" s="1072" t="s">
        <v>35</v>
      </c>
      <c r="CA40" s="1534"/>
      <c r="CB40" s="1534"/>
      <c r="CC40" s="1534"/>
      <c r="CD40" s="1534"/>
      <c r="CE40" s="1534"/>
      <c r="CF40" s="1534"/>
      <c r="CG40" s="1534"/>
      <c r="CH40" s="1534"/>
      <c r="CI40" s="1534"/>
      <c r="CJ40" s="1534"/>
      <c r="CK40" s="1534"/>
      <c r="CL40" s="1534"/>
      <c r="CM40" s="1534"/>
      <c r="CN40" s="1534"/>
      <c r="CO40" s="1534"/>
      <c r="CP40" s="1534"/>
      <c r="CQ40" s="1534"/>
      <c r="CR40" s="1534"/>
      <c r="CS40" s="1534"/>
      <c r="CT40" s="1534"/>
      <c r="CU40" s="1534"/>
      <c r="CV40" s="1534"/>
      <c r="CW40" s="1534"/>
      <c r="CX40" s="1534"/>
      <c r="CY40" s="1534"/>
      <c r="CZ40" s="1534"/>
    </row>
    <row r="41" s="424" customFormat="true" ht="15" customHeight="true" x14ac:dyDescent="0.2">
      <c r="A41" s="2041" t="s">
        <v>56</v>
      </c>
      <c r="B41" s="1413" t="s">
        <v>157</v>
      </c>
      <c r="C41" s="1264">
        <v>19.913311563035233</v>
      </c>
      <c r="D41" s="1265">
        <v>6.2199059188363535</v>
      </c>
      <c r="E41" s="1265">
        <v>2.3465654160193297</v>
      </c>
      <c r="F41" s="1265">
        <v>0.38111434438794417</v>
      </c>
      <c r="G41" s="1266">
        <v>0.15892257448223415</v>
      </c>
      <c r="H41" s="1267">
        <v>3.7190981573089128</v>
      </c>
      <c r="I41" s="1265">
        <v>0.12399074010794803</v>
      </c>
      <c r="J41" s="1265">
        <v>0.19543377258198655</v>
      </c>
      <c r="K41" s="1265">
        <v>0</v>
      </c>
      <c r="L41" s="1268">
        <v>0.18939621023056377</v>
      </c>
      <c r="M41" s="1269">
        <v>32.196021065670784</v>
      </c>
      <c r="N41" s="1265">
        <v>18.790741485065688</v>
      </c>
      <c r="O41" s="1265">
        <v>10.8447269779448</v>
      </c>
      <c r="P41" s="1265">
        <v>7.9206475497049622</v>
      </c>
      <c r="Q41" s="1266">
        <v>2.1564955847760832</v>
      </c>
      <c r="R41" s="1267">
        <v>17.403465314303325</v>
      </c>
      <c r="S41" s="1265">
        <v>1.0404761360214752</v>
      </c>
      <c r="T41" s="1265">
        <v>0.50231967276806078</v>
      </c>
      <c r="U41" s="1265">
        <v>6.0026737809247814</v>
      </c>
      <c r="V41" s="1265">
        <v>15.165840759928791</v>
      </c>
      <c r="W41" s="1265">
        <v>5.22353127346077</v>
      </c>
      <c r="X41" s="1265">
        <v>3.2023101664576781</v>
      </c>
      <c r="Y41" s="1265">
        <v>1.3827069054312644</v>
      </c>
      <c r="Z41" s="1494">
        <v>0</v>
      </c>
      <c r="AA41" s="581"/>
      <c r="AB41" s="581"/>
      <c r="AC41" s="581"/>
      <c r="AD41" s="581"/>
      <c r="AE41" s="581"/>
      <c r="AF41" s="581"/>
      <c r="AG41" s="581"/>
      <c r="AH41" s="581"/>
      <c r="AI41" s="581"/>
      <c r="AJ41" s="581"/>
      <c r="AK41" s="581"/>
      <c r="AL41" s="581"/>
      <c r="AM41" s="581"/>
      <c r="AN41" s="581"/>
      <c r="AO41" s="581"/>
      <c r="AP41" s="581"/>
      <c r="AQ41" s="581"/>
      <c r="AR41" s="581"/>
      <c r="AS41" s="581"/>
      <c r="AT41" s="581"/>
      <c r="AU41" s="581"/>
      <c r="AV41" s="581"/>
      <c r="AW41" s="581"/>
      <c r="AX41" s="581"/>
      <c r="AY41" s="581"/>
      <c r="AZ41" s="216"/>
      <c r="BA41" s="1883" t="s">
        <v>56</v>
      </c>
      <c r="BB41" s="151" t="s">
        <v>49</v>
      </c>
      <c r="BC41" s="994" t="s">
        <v>35</v>
      </c>
      <c r="BD41" s="1013" t="s">
        <v>35</v>
      </c>
      <c r="BE41" s="1013" t="s">
        <v>35</v>
      </c>
      <c r="BF41" s="1013" t="s">
        <v>35</v>
      </c>
      <c r="BG41" s="1033" t="s">
        <v>35</v>
      </c>
      <c r="BH41" s="1053" t="s">
        <v>35</v>
      </c>
      <c r="BI41" s="1013" t="s">
        <v>35</v>
      </c>
      <c r="BJ41" s="1013" t="s">
        <v>35</v>
      </c>
      <c r="BK41" s="1013" t="s">
        <v>35</v>
      </c>
      <c r="BL41" s="1033" t="s">
        <v>35</v>
      </c>
      <c r="BM41" s="1053" t="s">
        <v>35</v>
      </c>
      <c r="BN41" s="1013" t="s">
        <v>35</v>
      </c>
      <c r="BO41" s="1013" t="s">
        <v>35</v>
      </c>
      <c r="BP41" s="1013" t="s">
        <v>35</v>
      </c>
      <c r="BQ41" s="1033" t="s">
        <v>35</v>
      </c>
      <c r="BR41" s="1053" t="s">
        <v>35</v>
      </c>
      <c r="BS41" s="1013" t="s">
        <v>35</v>
      </c>
      <c r="BT41" s="1013" t="s">
        <v>35</v>
      </c>
      <c r="BU41" s="1013" t="s">
        <v>35</v>
      </c>
      <c r="BV41" s="1013" t="s">
        <v>35</v>
      </c>
      <c r="BW41" s="1013" t="s">
        <v>35</v>
      </c>
      <c r="BX41" s="1013" t="s">
        <v>35</v>
      </c>
      <c r="BY41" s="1072" t="s">
        <v>35</v>
      </c>
      <c r="BZ41" s="1072" t="s">
        <v>35</v>
      </c>
      <c r="CA41" s="1534"/>
      <c r="CB41" s="1534"/>
      <c r="CC41" s="1534"/>
      <c r="CD41" s="1534"/>
      <c r="CE41" s="1534"/>
      <c r="CF41" s="1534"/>
      <c r="CG41" s="1534"/>
      <c r="CH41" s="1534"/>
      <c r="CI41" s="1534"/>
      <c r="CJ41" s="1534"/>
      <c r="CK41" s="1534"/>
      <c r="CL41" s="1534"/>
      <c r="CM41" s="1534"/>
      <c r="CN41" s="1534"/>
      <c r="CO41" s="1534"/>
      <c r="CP41" s="1534"/>
      <c r="CQ41" s="1534"/>
      <c r="CR41" s="1534"/>
      <c r="CS41" s="1534"/>
      <c r="CT41" s="1534"/>
      <c r="CU41" s="1534"/>
      <c r="CV41" s="1534"/>
      <c r="CW41" s="1534"/>
      <c r="CX41" s="1534"/>
      <c r="CY41" s="1534"/>
      <c r="CZ41" s="1534"/>
    </row>
    <row r="42" s="424" customFormat="true" ht="15" customHeight="true" x14ac:dyDescent="0.2">
      <c r="A42" s="2041"/>
      <c r="B42" s="1413" t="s">
        <v>158</v>
      </c>
      <c r="C42" s="1264">
        <v>80.086688436964863</v>
      </c>
      <c r="D42" s="1265">
        <v>93.780094081163625</v>
      </c>
      <c r="E42" s="1265">
        <v>97.653434583980683</v>
      </c>
      <c r="F42" s="1265">
        <v>99.618885655612061</v>
      </c>
      <c r="G42" s="1266">
        <v>99.841077425517767</v>
      </c>
      <c r="H42" s="1267">
        <v>96.280901842691151</v>
      </c>
      <c r="I42" s="1265">
        <v>99.876009259892058</v>
      </c>
      <c r="J42" s="1265">
        <v>99.804566227417993</v>
      </c>
      <c r="K42" s="1265">
        <v>100</v>
      </c>
      <c r="L42" s="1268">
        <v>99.810603789769445</v>
      </c>
      <c r="M42" s="1269">
        <v>67.803978934329152</v>
      </c>
      <c r="N42" s="1265">
        <v>81.209258514934263</v>
      </c>
      <c r="O42" s="1265">
        <v>89.155273022055241</v>
      </c>
      <c r="P42" s="1265">
        <v>92.07935245029509</v>
      </c>
      <c r="Q42" s="1266">
        <v>97.843504415223947</v>
      </c>
      <c r="R42" s="1267">
        <v>82.596534685696511</v>
      </c>
      <c r="S42" s="1265">
        <v>98.959523863978546</v>
      </c>
      <c r="T42" s="1265">
        <v>99.497680327231961</v>
      </c>
      <c r="U42" s="1265">
        <v>93.997326219075305</v>
      </c>
      <c r="V42" s="1265">
        <v>84.834159240071173</v>
      </c>
      <c r="W42" s="1265">
        <v>94.776468726539136</v>
      </c>
      <c r="X42" s="1265">
        <v>96.79768983354235</v>
      </c>
      <c r="Y42" s="1265">
        <v>98.617293094568751</v>
      </c>
      <c r="Z42" s="1494">
        <v>100</v>
      </c>
      <c r="AA42" s="581"/>
      <c r="AB42" s="581"/>
      <c r="AC42" s="581"/>
      <c r="AD42" s="581"/>
      <c r="AE42" s="581"/>
      <c r="AF42" s="581"/>
      <c r="AG42" s="581"/>
      <c r="AH42" s="581"/>
      <c r="AI42" s="581"/>
      <c r="AJ42" s="581"/>
      <c r="AK42" s="581"/>
      <c r="AL42" s="581"/>
      <c r="AM42" s="581"/>
      <c r="AN42" s="581"/>
      <c r="AO42" s="581"/>
      <c r="AP42" s="581"/>
      <c r="AQ42" s="581"/>
      <c r="AR42" s="581"/>
      <c r="AS42" s="581"/>
      <c r="AT42" s="581"/>
      <c r="AU42" s="581"/>
      <c r="AV42" s="581"/>
      <c r="AW42" s="581"/>
      <c r="AX42" s="581"/>
      <c r="AY42" s="581"/>
      <c r="AZ42" s="216"/>
      <c r="BA42" s="1883"/>
      <c r="BB42" s="151" t="s">
        <v>48</v>
      </c>
      <c r="BC42" s="994" t="s">
        <v>35</v>
      </c>
      <c r="BD42" s="1013" t="s">
        <v>35</v>
      </c>
      <c r="BE42" s="1013" t="s">
        <v>35</v>
      </c>
      <c r="BF42" s="1013" t="s">
        <v>35</v>
      </c>
      <c r="BG42" s="1033" t="s">
        <v>35</v>
      </c>
      <c r="BH42" s="1053" t="s">
        <v>35</v>
      </c>
      <c r="BI42" s="1013" t="s">
        <v>35</v>
      </c>
      <c r="BJ42" s="1013" t="s">
        <v>35</v>
      </c>
      <c r="BK42" s="1013" t="s">
        <v>35</v>
      </c>
      <c r="BL42" s="1033" t="s">
        <v>35</v>
      </c>
      <c r="BM42" s="1053" t="s">
        <v>35</v>
      </c>
      <c r="BN42" s="1013" t="s">
        <v>35</v>
      </c>
      <c r="BO42" s="1013" t="s">
        <v>35</v>
      </c>
      <c r="BP42" s="1013" t="s">
        <v>35</v>
      </c>
      <c r="BQ42" s="1033" t="s">
        <v>35</v>
      </c>
      <c r="BR42" s="1053" t="s">
        <v>35</v>
      </c>
      <c r="BS42" s="1013" t="s">
        <v>35</v>
      </c>
      <c r="BT42" s="1013" t="s">
        <v>35</v>
      </c>
      <c r="BU42" s="1013" t="s">
        <v>35</v>
      </c>
      <c r="BV42" s="1013" t="s">
        <v>35</v>
      </c>
      <c r="BW42" s="1013" t="s">
        <v>35</v>
      </c>
      <c r="BX42" s="1013" t="s">
        <v>35</v>
      </c>
      <c r="BY42" s="1072" t="s">
        <v>35</v>
      </c>
      <c r="BZ42" s="1072" t="s">
        <v>35</v>
      </c>
      <c r="CA42" s="1534"/>
      <c r="CB42" s="1534"/>
      <c r="CC42" s="1534"/>
      <c r="CD42" s="1534"/>
      <c r="CE42" s="1534"/>
      <c r="CF42" s="1534"/>
      <c r="CG42" s="1534"/>
      <c r="CH42" s="1534"/>
      <c r="CI42" s="1534"/>
      <c r="CJ42" s="1534"/>
      <c r="CK42" s="1534"/>
      <c r="CL42" s="1534"/>
      <c r="CM42" s="1534"/>
      <c r="CN42" s="1534"/>
      <c r="CO42" s="1534"/>
      <c r="CP42" s="1534"/>
      <c r="CQ42" s="1534"/>
      <c r="CR42" s="1534"/>
      <c r="CS42" s="1534"/>
      <c r="CT42" s="1534"/>
      <c r="CU42" s="1534"/>
      <c r="CV42" s="1534"/>
      <c r="CW42" s="1534"/>
      <c r="CX42" s="1534"/>
      <c r="CY42" s="1534"/>
      <c r="CZ42" s="1534"/>
    </row>
    <row r="43" s="424" customFormat="true" ht="15" customHeight="true" x14ac:dyDescent="0.2">
      <c r="A43" s="2041" t="s">
        <v>53</v>
      </c>
      <c r="B43" s="1413" t="s">
        <v>157</v>
      </c>
      <c r="C43" s="1264">
        <v>50.710877592522053</v>
      </c>
      <c r="D43" s="1265">
        <v>53.579252932911814</v>
      </c>
      <c r="E43" s="1265">
        <v>63.952176196770594</v>
      </c>
      <c r="F43" s="1265">
        <v>73.330174437970058</v>
      </c>
      <c r="G43" s="1266">
        <v>83.028897020394083</v>
      </c>
      <c r="H43" s="1267">
        <v>62.460775290449874</v>
      </c>
      <c r="I43" s="1265">
        <v>72.910002284116288</v>
      </c>
      <c r="J43" s="1265">
        <v>76.75862419181189</v>
      </c>
      <c r="K43" s="1265">
        <v>79.554182084896098</v>
      </c>
      <c r="L43" s="1268">
        <v>85.643656070865532</v>
      </c>
      <c r="M43" s="1269">
        <v>42.566110091495787</v>
      </c>
      <c r="N43" s="1265">
        <v>36.228408446120973</v>
      </c>
      <c r="O43" s="1265">
        <v>39.887183222759063</v>
      </c>
      <c r="P43" s="1265">
        <v>47.829126908896576</v>
      </c>
      <c r="Q43" s="1266">
        <v>52.945119902440808</v>
      </c>
      <c r="R43" s="1267">
        <v>58.754052766991791</v>
      </c>
      <c r="S43" s="1265">
        <v>71.621016407076155</v>
      </c>
      <c r="T43" s="1265">
        <v>82.000664825376475</v>
      </c>
      <c r="U43" s="1265">
        <v>46.612011900899859</v>
      </c>
      <c r="V43" s="1265">
        <v>44.732792410993753</v>
      </c>
      <c r="W43" s="1265">
        <v>48.00730201880048</v>
      </c>
      <c r="X43" s="1265">
        <v>66.20579595709971</v>
      </c>
      <c r="Y43" s="1265">
        <v>77.087435142785168</v>
      </c>
      <c r="Z43" s="1494">
        <v>90.133976656404528</v>
      </c>
      <c r="AA43" s="581"/>
      <c r="AB43" s="581"/>
      <c r="AC43" s="581"/>
      <c r="AD43" s="581"/>
      <c r="AE43" s="581"/>
      <c r="AF43" s="581"/>
      <c r="AG43" s="581"/>
      <c r="AH43" s="581"/>
      <c r="AI43" s="581"/>
      <c r="AJ43" s="581"/>
      <c r="AK43" s="581"/>
      <c r="AL43" s="581"/>
      <c r="AM43" s="581"/>
      <c r="AN43" s="581"/>
      <c r="AO43" s="581"/>
      <c r="AP43" s="581"/>
      <c r="AQ43" s="581"/>
      <c r="AR43" s="581"/>
      <c r="AS43" s="581"/>
      <c r="AT43" s="581"/>
      <c r="AU43" s="581"/>
      <c r="AV43" s="581"/>
      <c r="AW43" s="581"/>
      <c r="AX43" s="581"/>
      <c r="AY43" s="581"/>
      <c r="AZ43" s="216"/>
      <c r="BA43" s="1883" t="s">
        <v>53</v>
      </c>
      <c r="BB43" s="151" t="s">
        <v>49</v>
      </c>
      <c r="BC43" s="994" t="s">
        <v>35</v>
      </c>
      <c r="BD43" s="1013" t="s">
        <v>35</v>
      </c>
      <c r="BE43" s="1013" t="s">
        <v>35</v>
      </c>
      <c r="BF43" s="1013" t="s">
        <v>35</v>
      </c>
      <c r="BG43" s="1033" t="s">
        <v>35</v>
      </c>
      <c r="BH43" s="1053" t="s">
        <v>35</v>
      </c>
      <c r="BI43" s="1013" t="s">
        <v>35</v>
      </c>
      <c r="BJ43" s="1013" t="s">
        <v>35</v>
      </c>
      <c r="BK43" s="1013" t="s">
        <v>35</v>
      </c>
      <c r="BL43" s="1033" t="s">
        <v>35</v>
      </c>
      <c r="BM43" s="1053" t="s">
        <v>35</v>
      </c>
      <c r="BN43" s="1013" t="s">
        <v>35</v>
      </c>
      <c r="BO43" s="1013" t="s">
        <v>35</v>
      </c>
      <c r="BP43" s="1013" t="s">
        <v>35</v>
      </c>
      <c r="BQ43" s="1033" t="s">
        <v>35</v>
      </c>
      <c r="BR43" s="1053" t="s">
        <v>35</v>
      </c>
      <c r="BS43" s="1013" t="s">
        <v>35</v>
      </c>
      <c r="BT43" s="1013" t="s">
        <v>35</v>
      </c>
      <c r="BU43" s="1013" t="s">
        <v>35</v>
      </c>
      <c r="BV43" s="1013" t="s">
        <v>35</v>
      </c>
      <c r="BW43" s="1013" t="s">
        <v>35</v>
      </c>
      <c r="BX43" s="1013" t="s">
        <v>35</v>
      </c>
      <c r="BY43" s="1072" t="s">
        <v>35</v>
      </c>
      <c r="BZ43" s="1072" t="s">
        <v>35</v>
      </c>
      <c r="CA43" s="1534"/>
      <c r="CB43" s="1534"/>
      <c r="CC43" s="1534"/>
      <c r="CD43" s="1534"/>
      <c r="CE43" s="1534"/>
      <c r="CF43" s="1534"/>
      <c r="CG43" s="1534"/>
      <c r="CH43" s="1534"/>
      <c r="CI43" s="1534"/>
      <c r="CJ43" s="1534"/>
      <c r="CK43" s="1534"/>
      <c r="CL43" s="1534"/>
      <c r="CM43" s="1534"/>
      <c r="CN43" s="1534"/>
      <c r="CO43" s="1534"/>
      <c r="CP43" s="1534"/>
      <c r="CQ43" s="1534"/>
      <c r="CR43" s="1534"/>
      <c r="CS43" s="1534"/>
      <c r="CT43" s="1534"/>
      <c r="CU43" s="1534"/>
      <c r="CV43" s="1534"/>
      <c r="CW43" s="1534"/>
      <c r="CX43" s="1534"/>
      <c r="CY43" s="1534"/>
      <c r="CZ43" s="1534"/>
    </row>
    <row r="44" s="424" customFormat="true" ht="15" customHeight="true" x14ac:dyDescent="0.2">
      <c r="A44" s="2041"/>
      <c r="B44" s="1413" t="s">
        <v>158</v>
      </c>
      <c r="C44" s="1264">
        <v>49.289122407477926</v>
      </c>
      <c r="D44" s="1265">
        <v>46.420747067088065</v>
      </c>
      <c r="E44" s="1265">
        <v>36.047823803229448</v>
      </c>
      <c r="F44" s="1265">
        <v>26.669825562030127</v>
      </c>
      <c r="G44" s="1266">
        <v>16.971102979605948</v>
      </c>
      <c r="H44" s="1267">
        <v>37.539224709550147</v>
      </c>
      <c r="I44" s="1265">
        <v>27.089997715883769</v>
      </c>
      <c r="J44" s="1265">
        <v>23.241375808188181</v>
      </c>
      <c r="K44" s="1265">
        <v>20.445817915103877</v>
      </c>
      <c r="L44" s="1268">
        <v>14.356343929134487</v>
      </c>
      <c r="M44" s="1269">
        <v>57.433889908504213</v>
      </c>
      <c r="N44" s="1265">
        <v>63.771591553879013</v>
      </c>
      <c r="O44" s="1265">
        <v>60.112816777240752</v>
      </c>
      <c r="P44" s="1265">
        <v>52.170873091103545</v>
      </c>
      <c r="Q44" s="1266">
        <v>47.054880097559071</v>
      </c>
      <c r="R44" s="1267">
        <v>41.245947233008138</v>
      </c>
      <c r="S44" s="1265">
        <v>28.378983592923834</v>
      </c>
      <c r="T44" s="1265">
        <v>17.999335174623376</v>
      </c>
      <c r="U44" s="1265">
        <v>53.38798809910066</v>
      </c>
      <c r="V44" s="1265">
        <v>55.26720758900597</v>
      </c>
      <c r="W44" s="1265">
        <v>51.992697981199676</v>
      </c>
      <c r="X44" s="1265">
        <v>33.794204042900091</v>
      </c>
      <c r="Y44" s="1265">
        <v>22.912564857215109</v>
      </c>
      <c r="Z44" s="1494">
        <v>9.8660233435954883</v>
      </c>
      <c r="AA44" s="581"/>
      <c r="AB44" s="581"/>
      <c r="AC44" s="581"/>
      <c r="AD44" s="581"/>
      <c r="AE44" s="581"/>
      <c r="AF44" s="581"/>
      <c r="AG44" s="581"/>
      <c r="AH44" s="581"/>
      <c r="AI44" s="581"/>
      <c r="AJ44" s="581"/>
      <c r="AK44" s="581"/>
      <c r="AL44" s="581"/>
      <c r="AM44" s="581"/>
      <c r="AN44" s="581"/>
      <c r="AO44" s="581"/>
      <c r="AP44" s="581"/>
      <c r="AQ44" s="581"/>
      <c r="AR44" s="581"/>
      <c r="AS44" s="581"/>
      <c r="AT44" s="581"/>
      <c r="AU44" s="581"/>
      <c r="AV44" s="581"/>
      <c r="AW44" s="581"/>
      <c r="AX44" s="581"/>
      <c r="AY44" s="581"/>
      <c r="AZ44" s="216"/>
      <c r="BA44" s="1883"/>
      <c r="BB44" s="151" t="s">
        <v>48</v>
      </c>
      <c r="BC44" s="994" t="s">
        <v>35</v>
      </c>
      <c r="BD44" s="1013" t="s">
        <v>35</v>
      </c>
      <c r="BE44" s="1013" t="s">
        <v>35</v>
      </c>
      <c r="BF44" s="1013" t="s">
        <v>35</v>
      </c>
      <c r="BG44" s="1033" t="s">
        <v>35</v>
      </c>
      <c r="BH44" s="1053" t="s">
        <v>35</v>
      </c>
      <c r="BI44" s="1013" t="s">
        <v>35</v>
      </c>
      <c r="BJ44" s="1013" t="s">
        <v>35</v>
      </c>
      <c r="BK44" s="1013" t="s">
        <v>35</v>
      </c>
      <c r="BL44" s="1033" t="s">
        <v>35</v>
      </c>
      <c r="BM44" s="1053" t="s">
        <v>35</v>
      </c>
      <c r="BN44" s="1013" t="s">
        <v>35</v>
      </c>
      <c r="BO44" s="1013" t="s">
        <v>35</v>
      </c>
      <c r="BP44" s="1013" t="s">
        <v>35</v>
      </c>
      <c r="BQ44" s="1033" t="s">
        <v>35</v>
      </c>
      <c r="BR44" s="1053" t="s">
        <v>35</v>
      </c>
      <c r="BS44" s="1013" t="s">
        <v>35</v>
      </c>
      <c r="BT44" s="1013" t="s">
        <v>35</v>
      </c>
      <c r="BU44" s="1013" t="s">
        <v>35</v>
      </c>
      <c r="BV44" s="1013" t="s">
        <v>35</v>
      </c>
      <c r="BW44" s="1013" t="s">
        <v>35</v>
      </c>
      <c r="BX44" s="1013" t="s">
        <v>35</v>
      </c>
      <c r="BY44" s="1072" t="s">
        <v>35</v>
      </c>
      <c r="BZ44" s="1072" t="s">
        <v>35</v>
      </c>
      <c r="CA44" s="1534"/>
      <c r="CB44" s="1534"/>
      <c r="CC44" s="1534"/>
      <c r="CD44" s="1534"/>
      <c r="CE44" s="1534"/>
      <c r="CF44" s="1534"/>
      <c r="CG44" s="1534"/>
      <c r="CH44" s="1534"/>
      <c r="CI44" s="1534"/>
      <c r="CJ44" s="1534"/>
      <c r="CK44" s="1534"/>
      <c r="CL44" s="1534"/>
      <c r="CM44" s="1534"/>
      <c r="CN44" s="1534"/>
      <c r="CO44" s="1534"/>
      <c r="CP44" s="1534"/>
      <c r="CQ44" s="1534"/>
      <c r="CR44" s="1534"/>
      <c r="CS44" s="1534"/>
      <c r="CT44" s="1534"/>
      <c r="CU44" s="1534"/>
      <c r="CV44" s="1534"/>
      <c r="CW44" s="1534"/>
      <c r="CX44" s="1534"/>
      <c r="CY44" s="1534"/>
      <c r="CZ44" s="1534"/>
    </row>
    <row r="45" s="424" customFormat="true" ht="15" customHeight="true" x14ac:dyDescent="0.2">
      <c r="A45" s="2041" t="s">
        <v>52</v>
      </c>
      <c r="B45" s="1413" t="s">
        <v>157</v>
      </c>
      <c r="C45" s="1264">
        <v>50.710877592522053</v>
      </c>
      <c r="D45" s="1265">
        <v>53.579252932911814</v>
      </c>
      <c r="E45" s="1265">
        <v>63.952176196770594</v>
      </c>
      <c r="F45" s="1265">
        <v>73.330174437970058</v>
      </c>
      <c r="G45" s="1266">
        <v>83.028897020394083</v>
      </c>
      <c r="H45" s="1267">
        <v>62.460775290449874</v>
      </c>
      <c r="I45" s="1265">
        <v>72.910002284116288</v>
      </c>
      <c r="J45" s="1265">
        <v>76.75862419181189</v>
      </c>
      <c r="K45" s="1265">
        <v>79.554182084896098</v>
      </c>
      <c r="L45" s="1268">
        <v>85.643656070865532</v>
      </c>
      <c r="M45" s="1269">
        <v>42.566110091495787</v>
      </c>
      <c r="N45" s="1265">
        <v>36.228408446120973</v>
      </c>
      <c r="O45" s="1265">
        <v>39.887183222759063</v>
      </c>
      <c r="P45" s="1265">
        <v>47.829126908896576</v>
      </c>
      <c r="Q45" s="1266">
        <v>52.945119902440808</v>
      </c>
      <c r="R45" s="1267">
        <v>58.754052766991791</v>
      </c>
      <c r="S45" s="1265">
        <v>71.621016407076155</v>
      </c>
      <c r="T45" s="1265">
        <v>82.000664825376475</v>
      </c>
      <c r="U45" s="1265">
        <v>46.612011900899859</v>
      </c>
      <c r="V45" s="1265">
        <v>44.732792410993753</v>
      </c>
      <c r="W45" s="1265">
        <v>48.00730201880048</v>
      </c>
      <c r="X45" s="1265">
        <v>66.20579595709971</v>
      </c>
      <c r="Y45" s="1265">
        <v>77.087435142785168</v>
      </c>
      <c r="Z45" s="1494">
        <v>90.133976656404528</v>
      </c>
      <c r="AA45" s="581"/>
      <c r="AB45" s="581"/>
      <c r="AC45" s="581"/>
      <c r="AD45" s="581"/>
      <c r="AE45" s="581"/>
      <c r="AF45" s="581"/>
      <c r="AG45" s="581"/>
      <c r="AH45" s="581"/>
      <c r="AI45" s="581"/>
      <c r="AJ45" s="581"/>
      <c r="AK45" s="581"/>
      <c r="AL45" s="581"/>
      <c r="AM45" s="581"/>
      <c r="AN45" s="581"/>
      <c r="AO45" s="581"/>
      <c r="AP45" s="581"/>
      <c r="AQ45" s="581"/>
      <c r="AR45" s="581"/>
      <c r="AS45" s="581"/>
      <c r="AT45" s="581"/>
      <c r="AU45" s="581"/>
      <c r="AV45" s="581"/>
      <c r="AW45" s="581"/>
      <c r="AX45" s="581"/>
      <c r="AY45" s="581"/>
      <c r="AZ45" s="216"/>
      <c r="BA45" s="1883" t="s">
        <v>52</v>
      </c>
      <c r="BB45" s="151" t="s">
        <v>49</v>
      </c>
      <c r="BC45" s="994" t="s">
        <v>35</v>
      </c>
      <c r="BD45" s="1013" t="s">
        <v>35</v>
      </c>
      <c r="BE45" s="1013" t="s">
        <v>35</v>
      </c>
      <c r="BF45" s="1013" t="s">
        <v>35</v>
      </c>
      <c r="BG45" s="1033" t="s">
        <v>35</v>
      </c>
      <c r="BH45" s="1053" t="s">
        <v>35</v>
      </c>
      <c r="BI45" s="1013" t="s">
        <v>35</v>
      </c>
      <c r="BJ45" s="1013" t="s">
        <v>35</v>
      </c>
      <c r="BK45" s="1013" t="s">
        <v>35</v>
      </c>
      <c r="BL45" s="1033" t="s">
        <v>35</v>
      </c>
      <c r="BM45" s="1053" t="s">
        <v>35</v>
      </c>
      <c r="BN45" s="1013" t="s">
        <v>35</v>
      </c>
      <c r="BO45" s="1013" t="s">
        <v>35</v>
      </c>
      <c r="BP45" s="1013" t="s">
        <v>35</v>
      </c>
      <c r="BQ45" s="1033" t="s">
        <v>35</v>
      </c>
      <c r="BR45" s="1053" t="s">
        <v>35</v>
      </c>
      <c r="BS45" s="1013" t="s">
        <v>35</v>
      </c>
      <c r="BT45" s="1013" t="s">
        <v>35</v>
      </c>
      <c r="BU45" s="1013" t="s">
        <v>35</v>
      </c>
      <c r="BV45" s="1013" t="s">
        <v>35</v>
      </c>
      <c r="BW45" s="1013" t="s">
        <v>35</v>
      </c>
      <c r="BX45" s="1013" t="s">
        <v>35</v>
      </c>
      <c r="BY45" s="1072" t="s">
        <v>35</v>
      </c>
      <c r="BZ45" s="1072" t="s">
        <v>35</v>
      </c>
      <c r="CA45" s="1534"/>
      <c r="CB45" s="1534"/>
      <c r="CC45" s="1534"/>
      <c r="CD45" s="1534"/>
      <c r="CE45" s="1534"/>
      <c r="CF45" s="1534"/>
      <c r="CG45" s="1534"/>
      <c r="CH45" s="1534"/>
      <c r="CI45" s="1534"/>
      <c r="CJ45" s="1534"/>
      <c r="CK45" s="1534"/>
      <c r="CL45" s="1534"/>
      <c r="CM45" s="1534"/>
      <c r="CN45" s="1534"/>
      <c r="CO45" s="1534"/>
      <c r="CP45" s="1534"/>
      <c r="CQ45" s="1534"/>
      <c r="CR45" s="1534"/>
      <c r="CS45" s="1534"/>
      <c r="CT45" s="1534"/>
      <c r="CU45" s="1534"/>
      <c r="CV45" s="1534"/>
      <c r="CW45" s="1534"/>
      <c r="CX45" s="1534"/>
      <c r="CY45" s="1534"/>
      <c r="CZ45" s="1534"/>
    </row>
    <row r="46" s="424" customFormat="true" ht="15" customHeight="true" x14ac:dyDescent="0.2">
      <c r="A46" s="2041"/>
      <c r="B46" s="1413" t="s">
        <v>158</v>
      </c>
      <c r="C46" s="1264">
        <v>49.289122407477926</v>
      </c>
      <c r="D46" s="1265">
        <v>46.420747067088065</v>
      </c>
      <c r="E46" s="1265">
        <v>36.047823803229448</v>
      </c>
      <c r="F46" s="1265">
        <v>26.669825562030127</v>
      </c>
      <c r="G46" s="1266">
        <v>16.971102979605948</v>
      </c>
      <c r="H46" s="1267">
        <v>37.539224709550147</v>
      </c>
      <c r="I46" s="1265">
        <v>27.089997715883769</v>
      </c>
      <c r="J46" s="1265">
        <v>23.241375808188181</v>
      </c>
      <c r="K46" s="1265">
        <v>20.445817915103877</v>
      </c>
      <c r="L46" s="1268">
        <v>14.356343929134487</v>
      </c>
      <c r="M46" s="1269">
        <v>57.433889908504213</v>
      </c>
      <c r="N46" s="1265">
        <v>63.771591553879013</v>
      </c>
      <c r="O46" s="1265">
        <v>60.112816777240752</v>
      </c>
      <c r="P46" s="1265">
        <v>52.170873091103545</v>
      </c>
      <c r="Q46" s="1266">
        <v>47.054880097559071</v>
      </c>
      <c r="R46" s="1267">
        <v>41.245947233008138</v>
      </c>
      <c r="S46" s="1265">
        <v>28.378983592923834</v>
      </c>
      <c r="T46" s="1265">
        <v>17.999335174623376</v>
      </c>
      <c r="U46" s="1265">
        <v>53.38798809910066</v>
      </c>
      <c r="V46" s="1265">
        <v>55.26720758900597</v>
      </c>
      <c r="W46" s="1265">
        <v>51.992697981199676</v>
      </c>
      <c r="X46" s="1265">
        <v>33.794204042900091</v>
      </c>
      <c r="Y46" s="1265">
        <v>22.912564857215109</v>
      </c>
      <c r="Z46" s="1494">
        <v>9.8660233435954883</v>
      </c>
      <c r="AA46" s="581"/>
      <c r="AB46" s="581"/>
      <c r="AC46" s="581"/>
      <c r="AD46" s="581"/>
      <c r="AE46" s="581"/>
      <c r="AF46" s="581"/>
      <c r="AG46" s="581"/>
      <c r="AH46" s="581"/>
      <c r="AI46" s="581"/>
      <c r="AJ46" s="581"/>
      <c r="AK46" s="581"/>
      <c r="AL46" s="581"/>
      <c r="AM46" s="581"/>
      <c r="AN46" s="581"/>
      <c r="AO46" s="581"/>
      <c r="AP46" s="581"/>
      <c r="AQ46" s="581"/>
      <c r="AR46" s="581"/>
      <c r="AS46" s="581"/>
      <c r="AT46" s="581"/>
      <c r="AU46" s="581"/>
      <c r="AV46" s="581"/>
      <c r="AW46" s="581"/>
      <c r="AX46" s="581"/>
      <c r="AY46" s="581"/>
      <c r="AZ46" s="216"/>
      <c r="BA46" s="1883"/>
      <c r="BB46" s="151" t="s">
        <v>48</v>
      </c>
      <c r="BC46" s="994" t="s">
        <v>35</v>
      </c>
      <c r="BD46" s="1013" t="s">
        <v>35</v>
      </c>
      <c r="BE46" s="1013" t="s">
        <v>35</v>
      </c>
      <c r="BF46" s="1013" t="s">
        <v>35</v>
      </c>
      <c r="BG46" s="1033" t="s">
        <v>35</v>
      </c>
      <c r="BH46" s="1053" t="s">
        <v>35</v>
      </c>
      <c r="BI46" s="1013" t="s">
        <v>35</v>
      </c>
      <c r="BJ46" s="1013" t="s">
        <v>35</v>
      </c>
      <c r="BK46" s="1013" t="s">
        <v>35</v>
      </c>
      <c r="BL46" s="1033" t="s">
        <v>35</v>
      </c>
      <c r="BM46" s="1053" t="s">
        <v>35</v>
      </c>
      <c r="BN46" s="1013" t="s">
        <v>35</v>
      </c>
      <c r="BO46" s="1013" t="s">
        <v>35</v>
      </c>
      <c r="BP46" s="1013" t="s">
        <v>35</v>
      </c>
      <c r="BQ46" s="1033" t="s">
        <v>35</v>
      </c>
      <c r="BR46" s="1053" t="s">
        <v>35</v>
      </c>
      <c r="BS46" s="1013" t="s">
        <v>35</v>
      </c>
      <c r="BT46" s="1013" t="s">
        <v>35</v>
      </c>
      <c r="BU46" s="1013" t="s">
        <v>35</v>
      </c>
      <c r="BV46" s="1013" t="s">
        <v>35</v>
      </c>
      <c r="BW46" s="1013" t="s">
        <v>35</v>
      </c>
      <c r="BX46" s="1013" t="s">
        <v>35</v>
      </c>
      <c r="BY46" s="1072" t="s">
        <v>35</v>
      </c>
      <c r="BZ46" s="1072" t="s">
        <v>35</v>
      </c>
      <c r="CA46" s="1534"/>
      <c r="CB46" s="1534"/>
      <c r="CC46" s="1534"/>
      <c r="CD46" s="1534"/>
      <c r="CE46" s="1534"/>
      <c r="CF46" s="1534"/>
      <c r="CG46" s="1534"/>
      <c r="CH46" s="1534"/>
      <c r="CI46" s="1534"/>
      <c r="CJ46" s="1534"/>
      <c r="CK46" s="1534"/>
      <c r="CL46" s="1534"/>
      <c r="CM46" s="1534"/>
      <c r="CN46" s="1534"/>
      <c r="CO46" s="1534"/>
      <c r="CP46" s="1534"/>
      <c r="CQ46" s="1534"/>
      <c r="CR46" s="1534"/>
      <c r="CS46" s="1534"/>
      <c r="CT46" s="1534"/>
      <c r="CU46" s="1534"/>
      <c r="CV46" s="1534"/>
      <c r="CW46" s="1534"/>
      <c r="CX46" s="1534"/>
      <c r="CY46" s="1534"/>
      <c r="CZ46" s="1534"/>
    </row>
    <row r="47" s="130" customFormat="true" ht="15" customHeight="true" x14ac:dyDescent="0.2">
      <c r="A47" s="1882" t="s">
        <v>101</v>
      </c>
      <c r="B47" s="250" t="s">
        <v>100</v>
      </c>
      <c r="C47" s="946" t="s">
        <v>35</v>
      </c>
      <c r="D47" s="953" t="s">
        <v>35</v>
      </c>
      <c r="E47" s="953" t="s">
        <v>35</v>
      </c>
      <c r="F47" s="953" t="s">
        <v>35</v>
      </c>
      <c r="G47" s="960" t="s">
        <v>35</v>
      </c>
      <c r="H47" s="967" t="s">
        <v>35</v>
      </c>
      <c r="I47" s="953" t="s">
        <v>35</v>
      </c>
      <c r="J47" s="953" t="s">
        <v>35</v>
      </c>
      <c r="K47" s="953" t="s">
        <v>35</v>
      </c>
      <c r="L47" s="974" t="s">
        <v>35</v>
      </c>
      <c r="M47" s="981" t="s">
        <v>35</v>
      </c>
      <c r="N47" s="953" t="s">
        <v>35</v>
      </c>
      <c r="O47" s="953" t="s">
        <v>35</v>
      </c>
      <c r="P47" s="953" t="s">
        <v>35</v>
      </c>
      <c r="Q47" s="960" t="s">
        <v>35</v>
      </c>
      <c r="R47" s="967" t="s">
        <v>35</v>
      </c>
      <c r="S47" s="953" t="s">
        <v>35</v>
      </c>
      <c r="T47" s="953" t="s">
        <v>35</v>
      </c>
      <c r="U47" s="953" t="s">
        <v>35</v>
      </c>
      <c r="V47" s="953" t="s">
        <v>35</v>
      </c>
      <c r="W47" s="953" t="s">
        <v>35</v>
      </c>
      <c r="X47" s="953" t="s">
        <v>35</v>
      </c>
      <c r="Y47" s="988" t="s">
        <v>35</v>
      </c>
      <c r="Z47" s="1496" t="s">
        <v>35</v>
      </c>
      <c r="AA47" s="1523"/>
      <c r="AB47" s="1523"/>
      <c r="AC47" s="1523"/>
      <c r="AD47" s="1523"/>
      <c r="AE47" s="1523"/>
      <c r="AF47" s="1523"/>
      <c r="AG47" s="1523"/>
      <c r="AH47" s="1523"/>
      <c r="AI47" s="1523"/>
      <c r="AJ47" s="1523"/>
      <c r="AK47" s="1523"/>
      <c r="AL47" s="1523"/>
      <c r="AM47" s="1523"/>
      <c r="AN47" s="1523"/>
      <c r="AO47" s="1523"/>
      <c r="AP47" s="1523"/>
      <c r="AQ47" s="1523"/>
      <c r="AR47" s="1523"/>
      <c r="AS47" s="1523"/>
      <c r="AT47" s="1523"/>
      <c r="AU47" s="1523"/>
      <c r="AV47" s="1523"/>
      <c r="AW47" s="1523"/>
      <c r="AX47" s="1523"/>
      <c r="AY47" s="1523"/>
      <c r="AZ47" s="215"/>
      <c r="BA47" s="1883" t="s">
        <v>101</v>
      </c>
      <c r="BB47" s="151" t="s">
        <v>100</v>
      </c>
      <c r="BC47" s="994" t="s">
        <v>35</v>
      </c>
      <c r="BD47" s="1013" t="s">
        <v>35</v>
      </c>
      <c r="BE47" s="1013" t="s">
        <v>35</v>
      </c>
      <c r="BF47" s="1013" t="s">
        <v>35</v>
      </c>
      <c r="BG47" s="1033" t="s">
        <v>35</v>
      </c>
      <c r="BH47" s="1053" t="s">
        <v>35</v>
      </c>
      <c r="BI47" s="1013" t="s">
        <v>35</v>
      </c>
      <c r="BJ47" s="1013" t="s">
        <v>35</v>
      </c>
      <c r="BK47" s="1013" t="s">
        <v>35</v>
      </c>
      <c r="BL47" s="1033" t="s">
        <v>35</v>
      </c>
      <c r="BM47" s="1053" t="s">
        <v>35</v>
      </c>
      <c r="BN47" s="1013" t="s">
        <v>35</v>
      </c>
      <c r="BO47" s="1013" t="s">
        <v>35</v>
      </c>
      <c r="BP47" s="1013" t="s">
        <v>35</v>
      </c>
      <c r="BQ47" s="1033" t="s">
        <v>35</v>
      </c>
      <c r="BR47" s="1053" t="s">
        <v>35</v>
      </c>
      <c r="BS47" s="1013" t="s">
        <v>35</v>
      </c>
      <c r="BT47" s="1013" t="s">
        <v>35</v>
      </c>
      <c r="BU47" s="1013" t="s">
        <v>35</v>
      </c>
      <c r="BV47" s="1013" t="s">
        <v>35</v>
      </c>
      <c r="BW47" s="1013" t="s">
        <v>35</v>
      </c>
      <c r="BX47" s="1013" t="s">
        <v>35</v>
      </c>
      <c r="BY47" s="1072" t="s">
        <v>35</v>
      </c>
      <c r="BZ47" s="1072" t="s">
        <v>35</v>
      </c>
      <c r="CA47" s="1534"/>
      <c r="CB47" s="1534"/>
      <c r="CC47" s="1534"/>
      <c r="CD47" s="1534"/>
      <c r="CE47" s="1534"/>
      <c r="CF47" s="1534"/>
      <c r="CG47" s="1534"/>
      <c r="CH47" s="1534"/>
      <c r="CI47" s="1534"/>
      <c r="CJ47" s="1534"/>
      <c r="CK47" s="1534"/>
      <c r="CL47" s="1534"/>
      <c r="CM47" s="1534"/>
      <c r="CN47" s="1534"/>
      <c r="CO47" s="1534"/>
      <c r="CP47" s="1534"/>
      <c r="CQ47" s="1534"/>
      <c r="CR47" s="1534"/>
      <c r="CS47" s="1534"/>
      <c r="CT47" s="1534"/>
      <c r="CU47" s="1534"/>
      <c r="CV47" s="1534"/>
      <c r="CW47" s="1534"/>
      <c r="CX47" s="1534"/>
      <c r="CY47" s="1534"/>
      <c r="CZ47" s="1534"/>
    </row>
    <row r="48" s="130" customFormat="true" ht="15" customHeight="true" x14ac:dyDescent="0.2">
      <c r="A48" s="1882"/>
      <c r="B48" s="250" t="s">
        <v>99</v>
      </c>
      <c r="C48" s="946" t="s">
        <v>35</v>
      </c>
      <c r="D48" s="953" t="s">
        <v>35</v>
      </c>
      <c r="E48" s="953" t="s">
        <v>35</v>
      </c>
      <c r="F48" s="953" t="s">
        <v>35</v>
      </c>
      <c r="G48" s="960" t="s">
        <v>35</v>
      </c>
      <c r="H48" s="967" t="s">
        <v>35</v>
      </c>
      <c r="I48" s="953" t="s">
        <v>35</v>
      </c>
      <c r="J48" s="953" t="s">
        <v>35</v>
      </c>
      <c r="K48" s="953" t="s">
        <v>35</v>
      </c>
      <c r="L48" s="974" t="s">
        <v>35</v>
      </c>
      <c r="M48" s="981" t="s">
        <v>35</v>
      </c>
      <c r="N48" s="953" t="s">
        <v>35</v>
      </c>
      <c r="O48" s="953" t="s">
        <v>35</v>
      </c>
      <c r="P48" s="953" t="s">
        <v>35</v>
      </c>
      <c r="Q48" s="960" t="s">
        <v>35</v>
      </c>
      <c r="R48" s="967" t="s">
        <v>35</v>
      </c>
      <c r="S48" s="953" t="s">
        <v>35</v>
      </c>
      <c r="T48" s="953" t="s">
        <v>35</v>
      </c>
      <c r="U48" s="953" t="s">
        <v>35</v>
      </c>
      <c r="V48" s="953" t="s">
        <v>35</v>
      </c>
      <c r="W48" s="953" t="s">
        <v>35</v>
      </c>
      <c r="X48" s="953" t="s">
        <v>35</v>
      </c>
      <c r="Y48" s="988" t="s">
        <v>35</v>
      </c>
      <c r="Z48" s="1496" t="s">
        <v>35</v>
      </c>
      <c r="AA48" s="1523"/>
      <c r="AB48" s="1523"/>
      <c r="AC48" s="1523"/>
      <c r="AD48" s="1523"/>
      <c r="AE48" s="1523"/>
      <c r="AF48" s="1523"/>
      <c r="AG48" s="1523"/>
      <c r="AH48" s="1523"/>
      <c r="AI48" s="1523"/>
      <c r="AJ48" s="1523"/>
      <c r="AK48" s="1523"/>
      <c r="AL48" s="1523"/>
      <c r="AM48" s="1523"/>
      <c r="AN48" s="1523"/>
      <c r="AO48" s="1523"/>
      <c r="AP48" s="1523"/>
      <c r="AQ48" s="1523"/>
      <c r="AR48" s="1523"/>
      <c r="AS48" s="1523"/>
      <c r="AT48" s="1523"/>
      <c r="AU48" s="1523"/>
      <c r="AV48" s="1523"/>
      <c r="AW48" s="1523"/>
      <c r="AX48" s="1523"/>
      <c r="AY48" s="1523"/>
      <c r="AZ48" s="215"/>
      <c r="BA48" s="1883"/>
      <c r="BB48" s="151" t="s">
        <v>99</v>
      </c>
      <c r="BC48" s="994" t="s">
        <v>35</v>
      </c>
      <c r="BD48" s="1013" t="s">
        <v>35</v>
      </c>
      <c r="BE48" s="1013" t="s">
        <v>35</v>
      </c>
      <c r="BF48" s="1013" t="s">
        <v>35</v>
      </c>
      <c r="BG48" s="1033" t="s">
        <v>35</v>
      </c>
      <c r="BH48" s="1053" t="s">
        <v>35</v>
      </c>
      <c r="BI48" s="1013" t="s">
        <v>35</v>
      </c>
      <c r="BJ48" s="1013" t="s">
        <v>35</v>
      </c>
      <c r="BK48" s="1013" t="s">
        <v>35</v>
      </c>
      <c r="BL48" s="1033" t="s">
        <v>35</v>
      </c>
      <c r="BM48" s="1053" t="s">
        <v>35</v>
      </c>
      <c r="BN48" s="1013" t="s">
        <v>35</v>
      </c>
      <c r="BO48" s="1013" t="s">
        <v>35</v>
      </c>
      <c r="BP48" s="1013" t="s">
        <v>35</v>
      </c>
      <c r="BQ48" s="1033" t="s">
        <v>35</v>
      </c>
      <c r="BR48" s="1053" t="s">
        <v>35</v>
      </c>
      <c r="BS48" s="1013" t="s">
        <v>35</v>
      </c>
      <c r="BT48" s="1013" t="s">
        <v>35</v>
      </c>
      <c r="BU48" s="1013" t="s">
        <v>35</v>
      </c>
      <c r="BV48" s="1013" t="s">
        <v>35</v>
      </c>
      <c r="BW48" s="1013" t="s">
        <v>35</v>
      </c>
      <c r="BX48" s="1013" t="s">
        <v>35</v>
      </c>
      <c r="BY48" s="1072" t="s">
        <v>35</v>
      </c>
      <c r="BZ48" s="1072" t="s">
        <v>35</v>
      </c>
      <c r="CA48" s="1534"/>
      <c r="CB48" s="1534"/>
      <c r="CC48" s="1534"/>
      <c r="CD48" s="1534"/>
      <c r="CE48" s="1534"/>
      <c r="CF48" s="1534"/>
      <c r="CG48" s="1534"/>
      <c r="CH48" s="1534"/>
      <c r="CI48" s="1534"/>
      <c r="CJ48" s="1534"/>
      <c r="CK48" s="1534"/>
      <c r="CL48" s="1534"/>
      <c r="CM48" s="1534"/>
      <c r="CN48" s="1534"/>
      <c r="CO48" s="1534"/>
      <c r="CP48" s="1534"/>
      <c r="CQ48" s="1534"/>
      <c r="CR48" s="1534"/>
      <c r="CS48" s="1534"/>
      <c r="CT48" s="1534"/>
      <c r="CU48" s="1534"/>
      <c r="CV48" s="1534"/>
      <c r="CW48" s="1534"/>
      <c r="CX48" s="1534"/>
      <c r="CY48" s="1534"/>
      <c r="CZ48" s="1534"/>
    </row>
    <row r="49" s="130" customFormat="true" ht="15" customHeight="true" x14ac:dyDescent="0.2">
      <c r="A49" s="1882"/>
      <c r="B49" s="250" t="s">
        <v>68</v>
      </c>
      <c r="C49" s="946" t="s">
        <v>35</v>
      </c>
      <c r="D49" s="953" t="s">
        <v>35</v>
      </c>
      <c r="E49" s="953" t="s">
        <v>35</v>
      </c>
      <c r="F49" s="953" t="s">
        <v>35</v>
      </c>
      <c r="G49" s="960" t="s">
        <v>35</v>
      </c>
      <c r="H49" s="967" t="s">
        <v>35</v>
      </c>
      <c r="I49" s="953" t="s">
        <v>35</v>
      </c>
      <c r="J49" s="953" t="s">
        <v>35</v>
      </c>
      <c r="K49" s="953" t="s">
        <v>35</v>
      </c>
      <c r="L49" s="974" t="s">
        <v>35</v>
      </c>
      <c r="M49" s="981" t="s">
        <v>35</v>
      </c>
      <c r="N49" s="953" t="s">
        <v>35</v>
      </c>
      <c r="O49" s="953" t="s">
        <v>35</v>
      </c>
      <c r="P49" s="953" t="s">
        <v>35</v>
      </c>
      <c r="Q49" s="960" t="s">
        <v>35</v>
      </c>
      <c r="R49" s="967" t="s">
        <v>35</v>
      </c>
      <c r="S49" s="953" t="s">
        <v>35</v>
      </c>
      <c r="T49" s="953" t="s">
        <v>35</v>
      </c>
      <c r="U49" s="953" t="s">
        <v>35</v>
      </c>
      <c r="V49" s="953" t="s">
        <v>35</v>
      </c>
      <c r="W49" s="953" t="s">
        <v>35</v>
      </c>
      <c r="X49" s="953" t="s">
        <v>35</v>
      </c>
      <c r="Y49" s="988" t="s">
        <v>35</v>
      </c>
      <c r="Z49" s="1496" t="s">
        <v>35</v>
      </c>
      <c r="AA49" s="1523"/>
      <c r="AB49" s="1523"/>
      <c r="AC49" s="1523"/>
      <c r="AD49" s="1523"/>
      <c r="AE49" s="1523"/>
      <c r="AF49" s="1523"/>
      <c r="AG49" s="1523"/>
      <c r="AH49" s="1523"/>
      <c r="AI49" s="1523"/>
      <c r="AJ49" s="1523"/>
      <c r="AK49" s="1523"/>
      <c r="AL49" s="1523"/>
      <c r="AM49" s="1523"/>
      <c r="AN49" s="1523"/>
      <c r="AO49" s="1523"/>
      <c r="AP49" s="1523"/>
      <c r="AQ49" s="1523"/>
      <c r="AR49" s="1523"/>
      <c r="AS49" s="1523"/>
      <c r="AT49" s="1523"/>
      <c r="AU49" s="1523"/>
      <c r="AV49" s="1523"/>
      <c r="AW49" s="1523"/>
      <c r="AX49" s="1523"/>
      <c r="AY49" s="1523"/>
      <c r="AZ49" s="215"/>
      <c r="BA49" s="1883"/>
      <c r="BB49" s="151" t="s">
        <v>68</v>
      </c>
      <c r="BC49" s="994" t="s">
        <v>35</v>
      </c>
      <c r="BD49" s="1013" t="s">
        <v>35</v>
      </c>
      <c r="BE49" s="1013" t="s">
        <v>35</v>
      </c>
      <c r="BF49" s="1013" t="s">
        <v>35</v>
      </c>
      <c r="BG49" s="1033" t="s">
        <v>35</v>
      </c>
      <c r="BH49" s="1053" t="s">
        <v>35</v>
      </c>
      <c r="BI49" s="1013" t="s">
        <v>35</v>
      </c>
      <c r="BJ49" s="1013" t="s">
        <v>35</v>
      </c>
      <c r="BK49" s="1013" t="s">
        <v>35</v>
      </c>
      <c r="BL49" s="1033" t="s">
        <v>35</v>
      </c>
      <c r="BM49" s="1053" t="s">
        <v>35</v>
      </c>
      <c r="BN49" s="1013" t="s">
        <v>35</v>
      </c>
      <c r="BO49" s="1013" t="s">
        <v>35</v>
      </c>
      <c r="BP49" s="1013" t="s">
        <v>35</v>
      </c>
      <c r="BQ49" s="1033" t="s">
        <v>35</v>
      </c>
      <c r="BR49" s="1053" t="s">
        <v>35</v>
      </c>
      <c r="BS49" s="1013" t="s">
        <v>35</v>
      </c>
      <c r="BT49" s="1013" t="s">
        <v>35</v>
      </c>
      <c r="BU49" s="1013" t="s">
        <v>35</v>
      </c>
      <c r="BV49" s="1013" t="s">
        <v>35</v>
      </c>
      <c r="BW49" s="1013" t="s">
        <v>35</v>
      </c>
      <c r="BX49" s="1013" t="s">
        <v>35</v>
      </c>
      <c r="BY49" s="1072" t="s">
        <v>35</v>
      </c>
      <c r="BZ49" s="1072" t="s">
        <v>35</v>
      </c>
      <c r="CA49" s="1534"/>
      <c r="CB49" s="1534"/>
      <c r="CC49" s="1534"/>
      <c r="CD49" s="1534"/>
      <c r="CE49" s="1534"/>
      <c r="CF49" s="1534"/>
      <c r="CG49" s="1534"/>
      <c r="CH49" s="1534"/>
      <c r="CI49" s="1534"/>
      <c r="CJ49" s="1534"/>
      <c r="CK49" s="1534"/>
      <c r="CL49" s="1534"/>
      <c r="CM49" s="1534"/>
      <c r="CN49" s="1534"/>
      <c r="CO49" s="1534"/>
      <c r="CP49" s="1534"/>
      <c r="CQ49" s="1534"/>
      <c r="CR49" s="1534"/>
      <c r="CS49" s="1534"/>
      <c r="CT49" s="1534"/>
      <c r="CU49" s="1534"/>
      <c r="CV49" s="1534"/>
      <c r="CW49" s="1534"/>
      <c r="CX49" s="1534"/>
      <c r="CY49" s="1534"/>
      <c r="CZ49" s="1534"/>
    </row>
    <row r="50" s="130" customFormat="true" ht="15" customHeight="true" x14ac:dyDescent="0.2">
      <c r="A50" s="1882" t="s">
        <v>102</v>
      </c>
      <c r="B50" s="250" t="s">
        <v>100</v>
      </c>
      <c r="C50" s="946" t="s">
        <v>35</v>
      </c>
      <c r="D50" s="953" t="s">
        <v>35</v>
      </c>
      <c r="E50" s="953" t="s">
        <v>35</v>
      </c>
      <c r="F50" s="953" t="s">
        <v>35</v>
      </c>
      <c r="G50" s="960" t="s">
        <v>35</v>
      </c>
      <c r="H50" s="967" t="s">
        <v>35</v>
      </c>
      <c r="I50" s="953" t="s">
        <v>35</v>
      </c>
      <c r="J50" s="953" t="s">
        <v>35</v>
      </c>
      <c r="K50" s="953" t="s">
        <v>35</v>
      </c>
      <c r="L50" s="974" t="s">
        <v>35</v>
      </c>
      <c r="M50" s="981" t="s">
        <v>35</v>
      </c>
      <c r="N50" s="953" t="s">
        <v>35</v>
      </c>
      <c r="O50" s="953" t="s">
        <v>35</v>
      </c>
      <c r="P50" s="953" t="s">
        <v>35</v>
      </c>
      <c r="Q50" s="960" t="s">
        <v>35</v>
      </c>
      <c r="R50" s="967" t="s">
        <v>35</v>
      </c>
      <c r="S50" s="953" t="s">
        <v>35</v>
      </c>
      <c r="T50" s="953" t="s">
        <v>35</v>
      </c>
      <c r="U50" s="953" t="s">
        <v>35</v>
      </c>
      <c r="V50" s="953" t="s">
        <v>35</v>
      </c>
      <c r="W50" s="953" t="s">
        <v>35</v>
      </c>
      <c r="X50" s="953" t="s">
        <v>35</v>
      </c>
      <c r="Y50" s="988" t="s">
        <v>35</v>
      </c>
      <c r="Z50" s="1496" t="s">
        <v>35</v>
      </c>
      <c r="AA50" s="1523"/>
      <c r="AB50" s="1523"/>
      <c r="AC50" s="1523"/>
      <c r="AD50" s="1523"/>
      <c r="AE50" s="1523"/>
      <c r="AF50" s="1523"/>
      <c r="AG50" s="1523"/>
      <c r="AH50" s="1523"/>
      <c r="AI50" s="1523"/>
      <c r="AJ50" s="1523"/>
      <c r="AK50" s="1523"/>
      <c r="AL50" s="1523"/>
      <c r="AM50" s="1523"/>
      <c r="AN50" s="1523"/>
      <c r="AO50" s="1523"/>
      <c r="AP50" s="1523"/>
      <c r="AQ50" s="1523"/>
      <c r="AR50" s="1523"/>
      <c r="AS50" s="1523"/>
      <c r="AT50" s="1523"/>
      <c r="AU50" s="1523"/>
      <c r="AV50" s="1523"/>
      <c r="AW50" s="1523"/>
      <c r="AX50" s="1523"/>
      <c r="AY50" s="1523"/>
      <c r="AZ50" s="215"/>
      <c r="BA50" s="1883" t="s">
        <v>102</v>
      </c>
      <c r="BB50" s="151" t="s">
        <v>100</v>
      </c>
      <c r="BC50" s="994" t="s">
        <v>35</v>
      </c>
      <c r="BD50" s="1013" t="s">
        <v>35</v>
      </c>
      <c r="BE50" s="1013" t="s">
        <v>35</v>
      </c>
      <c r="BF50" s="1013" t="s">
        <v>35</v>
      </c>
      <c r="BG50" s="1033" t="s">
        <v>35</v>
      </c>
      <c r="BH50" s="1053" t="s">
        <v>35</v>
      </c>
      <c r="BI50" s="1013" t="s">
        <v>35</v>
      </c>
      <c r="BJ50" s="1013" t="s">
        <v>35</v>
      </c>
      <c r="BK50" s="1013" t="s">
        <v>35</v>
      </c>
      <c r="BL50" s="1033" t="s">
        <v>35</v>
      </c>
      <c r="BM50" s="1053" t="s">
        <v>35</v>
      </c>
      <c r="BN50" s="1013" t="s">
        <v>35</v>
      </c>
      <c r="BO50" s="1013" t="s">
        <v>35</v>
      </c>
      <c r="BP50" s="1013" t="s">
        <v>35</v>
      </c>
      <c r="BQ50" s="1033" t="s">
        <v>35</v>
      </c>
      <c r="BR50" s="1053" t="s">
        <v>35</v>
      </c>
      <c r="BS50" s="1013" t="s">
        <v>35</v>
      </c>
      <c r="BT50" s="1013" t="s">
        <v>35</v>
      </c>
      <c r="BU50" s="1013" t="s">
        <v>35</v>
      </c>
      <c r="BV50" s="1013" t="s">
        <v>35</v>
      </c>
      <c r="BW50" s="1013" t="s">
        <v>35</v>
      </c>
      <c r="BX50" s="1013" t="s">
        <v>35</v>
      </c>
      <c r="BY50" s="1072" t="s">
        <v>35</v>
      </c>
      <c r="BZ50" s="1072" t="s">
        <v>35</v>
      </c>
      <c r="CA50" s="1534"/>
      <c r="CB50" s="1534"/>
      <c r="CC50" s="1534"/>
      <c r="CD50" s="1534"/>
      <c r="CE50" s="1534"/>
      <c r="CF50" s="1534"/>
      <c r="CG50" s="1534"/>
      <c r="CH50" s="1534"/>
      <c r="CI50" s="1534"/>
      <c r="CJ50" s="1534"/>
      <c r="CK50" s="1534"/>
      <c r="CL50" s="1534"/>
      <c r="CM50" s="1534"/>
      <c r="CN50" s="1534"/>
      <c r="CO50" s="1534"/>
      <c r="CP50" s="1534"/>
      <c r="CQ50" s="1534"/>
      <c r="CR50" s="1534"/>
      <c r="CS50" s="1534"/>
      <c r="CT50" s="1534"/>
      <c r="CU50" s="1534"/>
      <c r="CV50" s="1534"/>
      <c r="CW50" s="1534"/>
      <c r="CX50" s="1534"/>
      <c r="CY50" s="1534"/>
      <c r="CZ50" s="1534"/>
    </row>
    <row r="51" s="130" customFormat="true" ht="15" customHeight="true" x14ac:dyDescent="0.2">
      <c r="A51" s="1882"/>
      <c r="B51" s="250" t="s">
        <v>99</v>
      </c>
      <c r="C51" s="946" t="s">
        <v>35</v>
      </c>
      <c r="D51" s="953" t="s">
        <v>35</v>
      </c>
      <c r="E51" s="953" t="s">
        <v>35</v>
      </c>
      <c r="F51" s="953" t="s">
        <v>35</v>
      </c>
      <c r="G51" s="960" t="s">
        <v>35</v>
      </c>
      <c r="H51" s="967" t="s">
        <v>35</v>
      </c>
      <c r="I51" s="953" t="s">
        <v>35</v>
      </c>
      <c r="J51" s="953" t="s">
        <v>35</v>
      </c>
      <c r="K51" s="953" t="s">
        <v>35</v>
      </c>
      <c r="L51" s="974" t="s">
        <v>35</v>
      </c>
      <c r="M51" s="981" t="s">
        <v>35</v>
      </c>
      <c r="N51" s="953" t="s">
        <v>35</v>
      </c>
      <c r="O51" s="953" t="s">
        <v>35</v>
      </c>
      <c r="P51" s="953" t="s">
        <v>35</v>
      </c>
      <c r="Q51" s="960" t="s">
        <v>35</v>
      </c>
      <c r="R51" s="967" t="s">
        <v>35</v>
      </c>
      <c r="S51" s="953" t="s">
        <v>35</v>
      </c>
      <c r="T51" s="953" t="s">
        <v>35</v>
      </c>
      <c r="U51" s="953" t="s">
        <v>35</v>
      </c>
      <c r="V51" s="953" t="s">
        <v>35</v>
      </c>
      <c r="W51" s="953" t="s">
        <v>35</v>
      </c>
      <c r="X51" s="953" t="s">
        <v>35</v>
      </c>
      <c r="Y51" s="988" t="s">
        <v>35</v>
      </c>
      <c r="Z51" s="1496" t="s">
        <v>35</v>
      </c>
      <c r="AA51" s="1523"/>
      <c r="AB51" s="1523"/>
      <c r="AC51" s="1523"/>
      <c r="AD51" s="1523"/>
      <c r="AE51" s="1523"/>
      <c r="AF51" s="1523"/>
      <c r="AG51" s="1523"/>
      <c r="AH51" s="1523"/>
      <c r="AI51" s="1523"/>
      <c r="AJ51" s="1523"/>
      <c r="AK51" s="1523"/>
      <c r="AL51" s="1523"/>
      <c r="AM51" s="1523"/>
      <c r="AN51" s="1523"/>
      <c r="AO51" s="1523"/>
      <c r="AP51" s="1523"/>
      <c r="AQ51" s="1523"/>
      <c r="AR51" s="1523"/>
      <c r="AS51" s="1523"/>
      <c r="AT51" s="1523"/>
      <c r="AU51" s="1523"/>
      <c r="AV51" s="1523"/>
      <c r="AW51" s="1523"/>
      <c r="AX51" s="1523"/>
      <c r="AY51" s="1523"/>
      <c r="AZ51" s="215"/>
      <c r="BA51" s="1883"/>
      <c r="BB51" s="151" t="s">
        <v>99</v>
      </c>
      <c r="BC51" s="994" t="s">
        <v>35</v>
      </c>
      <c r="BD51" s="1013" t="s">
        <v>35</v>
      </c>
      <c r="BE51" s="1013" t="s">
        <v>35</v>
      </c>
      <c r="BF51" s="1013" t="s">
        <v>35</v>
      </c>
      <c r="BG51" s="1033" t="s">
        <v>35</v>
      </c>
      <c r="BH51" s="1053" t="s">
        <v>35</v>
      </c>
      <c r="BI51" s="1013" t="s">
        <v>35</v>
      </c>
      <c r="BJ51" s="1013" t="s">
        <v>35</v>
      </c>
      <c r="BK51" s="1013" t="s">
        <v>35</v>
      </c>
      <c r="BL51" s="1033" t="s">
        <v>35</v>
      </c>
      <c r="BM51" s="1053" t="s">
        <v>35</v>
      </c>
      <c r="BN51" s="1013" t="s">
        <v>35</v>
      </c>
      <c r="BO51" s="1013" t="s">
        <v>35</v>
      </c>
      <c r="BP51" s="1013" t="s">
        <v>35</v>
      </c>
      <c r="BQ51" s="1033" t="s">
        <v>35</v>
      </c>
      <c r="BR51" s="1053" t="s">
        <v>35</v>
      </c>
      <c r="BS51" s="1013" t="s">
        <v>35</v>
      </c>
      <c r="BT51" s="1013" t="s">
        <v>35</v>
      </c>
      <c r="BU51" s="1013" t="s">
        <v>35</v>
      </c>
      <c r="BV51" s="1013" t="s">
        <v>35</v>
      </c>
      <c r="BW51" s="1013" t="s">
        <v>35</v>
      </c>
      <c r="BX51" s="1013" t="s">
        <v>35</v>
      </c>
      <c r="BY51" s="1072" t="s">
        <v>35</v>
      </c>
      <c r="BZ51" s="1072" t="s">
        <v>35</v>
      </c>
      <c r="CA51" s="1534"/>
      <c r="CB51" s="1534"/>
      <c r="CC51" s="1534"/>
      <c r="CD51" s="1534"/>
      <c r="CE51" s="1534"/>
      <c r="CF51" s="1534"/>
      <c r="CG51" s="1534"/>
      <c r="CH51" s="1534"/>
      <c r="CI51" s="1534"/>
      <c r="CJ51" s="1534"/>
      <c r="CK51" s="1534"/>
      <c r="CL51" s="1534"/>
      <c r="CM51" s="1534"/>
      <c r="CN51" s="1534"/>
      <c r="CO51" s="1534"/>
      <c r="CP51" s="1534"/>
      <c r="CQ51" s="1534"/>
      <c r="CR51" s="1534"/>
      <c r="CS51" s="1534"/>
      <c r="CT51" s="1534"/>
      <c r="CU51" s="1534"/>
      <c r="CV51" s="1534"/>
      <c r="CW51" s="1534"/>
      <c r="CX51" s="1534"/>
      <c r="CY51" s="1534"/>
      <c r="CZ51" s="1534"/>
    </row>
    <row r="52" s="130" customFormat="true" ht="15" customHeight="true" x14ac:dyDescent="0.2">
      <c r="A52" s="1882"/>
      <c r="B52" s="250" t="s">
        <v>68</v>
      </c>
      <c r="C52" s="946" t="s">
        <v>35</v>
      </c>
      <c r="D52" s="953" t="s">
        <v>35</v>
      </c>
      <c r="E52" s="953" t="s">
        <v>35</v>
      </c>
      <c r="F52" s="953" t="s">
        <v>35</v>
      </c>
      <c r="G52" s="960" t="s">
        <v>35</v>
      </c>
      <c r="H52" s="967" t="s">
        <v>35</v>
      </c>
      <c r="I52" s="953" t="s">
        <v>35</v>
      </c>
      <c r="J52" s="953" t="s">
        <v>35</v>
      </c>
      <c r="K52" s="953" t="s">
        <v>35</v>
      </c>
      <c r="L52" s="974" t="s">
        <v>35</v>
      </c>
      <c r="M52" s="981" t="s">
        <v>35</v>
      </c>
      <c r="N52" s="953" t="s">
        <v>35</v>
      </c>
      <c r="O52" s="953" t="s">
        <v>35</v>
      </c>
      <c r="P52" s="953" t="s">
        <v>35</v>
      </c>
      <c r="Q52" s="960" t="s">
        <v>35</v>
      </c>
      <c r="R52" s="967" t="s">
        <v>35</v>
      </c>
      <c r="S52" s="953" t="s">
        <v>35</v>
      </c>
      <c r="T52" s="953" t="s">
        <v>35</v>
      </c>
      <c r="U52" s="953" t="s">
        <v>35</v>
      </c>
      <c r="V52" s="953" t="s">
        <v>35</v>
      </c>
      <c r="W52" s="953" t="s">
        <v>35</v>
      </c>
      <c r="X52" s="953" t="s">
        <v>35</v>
      </c>
      <c r="Y52" s="988" t="s">
        <v>35</v>
      </c>
      <c r="Z52" s="1496" t="s">
        <v>35</v>
      </c>
      <c r="AA52" s="1523"/>
      <c r="AB52" s="1523"/>
      <c r="AC52" s="1523"/>
      <c r="AD52" s="1523"/>
      <c r="AE52" s="1523"/>
      <c r="AF52" s="1523"/>
      <c r="AG52" s="1523"/>
      <c r="AH52" s="1523"/>
      <c r="AI52" s="1523"/>
      <c r="AJ52" s="1523"/>
      <c r="AK52" s="1523"/>
      <c r="AL52" s="1523"/>
      <c r="AM52" s="1523"/>
      <c r="AN52" s="1523"/>
      <c r="AO52" s="1523"/>
      <c r="AP52" s="1523"/>
      <c r="AQ52" s="1523"/>
      <c r="AR52" s="1523"/>
      <c r="AS52" s="1523"/>
      <c r="AT52" s="1523"/>
      <c r="AU52" s="1523"/>
      <c r="AV52" s="1523"/>
      <c r="AW52" s="1523"/>
      <c r="AX52" s="1523"/>
      <c r="AY52" s="1523"/>
      <c r="AZ52" s="215"/>
      <c r="BA52" s="1883"/>
      <c r="BB52" s="151" t="s">
        <v>68</v>
      </c>
      <c r="BC52" s="994" t="s">
        <v>35</v>
      </c>
      <c r="BD52" s="1013" t="s">
        <v>35</v>
      </c>
      <c r="BE52" s="1013" t="s">
        <v>35</v>
      </c>
      <c r="BF52" s="1013" t="s">
        <v>35</v>
      </c>
      <c r="BG52" s="1033" t="s">
        <v>35</v>
      </c>
      <c r="BH52" s="1053" t="s">
        <v>35</v>
      </c>
      <c r="BI52" s="1013" t="s">
        <v>35</v>
      </c>
      <c r="BJ52" s="1013" t="s">
        <v>35</v>
      </c>
      <c r="BK52" s="1013" t="s">
        <v>35</v>
      </c>
      <c r="BL52" s="1033" t="s">
        <v>35</v>
      </c>
      <c r="BM52" s="1053" t="s">
        <v>35</v>
      </c>
      <c r="BN52" s="1013" t="s">
        <v>35</v>
      </c>
      <c r="BO52" s="1013" t="s">
        <v>35</v>
      </c>
      <c r="BP52" s="1013" t="s">
        <v>35</v>
      </c>
      <c r="BQ52" s="1033" t="s">
        <v>35</v>
      </c>
      <c r="BR52" s="1053" t="s">
        <v>35</v>
      </c>
      <c r="BS52" s="1013" t="s">
        <v>35</v>
      </c>
      <c r="BT52" s="1013" t="s">
        <v>35</v>
      </c>
      <c r="BU52" s="1013" t="s">
        <v>35</v>
      </c>
      <c r="BV52" s="1013" t="s">
        <v>35</v>
      </c>
      <c r="BW52" s="1013" t="s">
        <v>35</v>
      </c>
      <c r="BX52" s="1013" t="s">
        <v>35</v>
      </c>
      <c r="BY52" s="1072" t="s">
        <v>35</v>
      </c>
      <c r="BZ52" s="1072" t="s">
        <v>35</v>
      </c>
      <c r="CA52" s="1534"/>
      <c r="CB52" s="1534"/>
      <c r="CC52" s="1534"/>
      <c r="CD52" s="1534"/>
      <c r="CE52" s="1534"/>
      <c r="CF52" s="1534"/>
      <c r="CG52" s="1534"/>
      <c r="CH52" s="1534"/>
      <c r="CI52" s="1534"/>
      <c r="CJ52" s="1534"/>
      <c r="CK52" s="1534"/>
      <c r="CL52" s="1534"/>
      <c r="CM52" s="1534"/>
      <c r="CN52" s="1534"/>
      <c r="CO52" s="1534"/>
      <c r="CP52" s="1534"/>
      <c r="CQ52" s="1534"/>
      <c r="CR52" s="1534"/>
      <c r="CS52" s="1534"/>
      <c r="CT52" s="1534"/>
      <c r="CU52" s="1534"/>
      <c r="CV52" s="1534"/>
      <c r="CW52" s="1534"/>
      <c r="CX52" s="1534"/>
      <c r="CY52" s="1534"/>
      <c r="CZ52" s="1534"/>
    </row>
    <row r="53" s="130" customFormat="true" ht="15" customHeight="true" x14ac:dyDescent="0.2">
      <c r="A53" s="1882" t="s">
        <v>105</v>
      </c>
      <c r="B53" s="250" t="s">
        <v>100</v>
      </c>
      <c r="C53" s="946" t="s">
        <v>35</v>
      </c>
      <c r="D53" s="953" t="s">
        <v>35</v>
      </c>
      <c r="E53" s="953" t="s">
        <v>35</v>
      </c>
      <c r="F53" s="953" t="s">
        <v>35</v>
      </c>
      <c r="G53" s="960" t="s">
        <v>35</v>
      </c>
      <c r="H53" s="967" t="s">
        <v>35</v>
      </c>
      <c r="I53" s="953" t="s">
        <v>35</v>
      </c>
      <c r="J53" s="953" t="s">
        <v>35</v>
      </c>
      <c r="K53" s="953" t="s">
        <v>35</v>
      </c>
      <c r="L53" s="974" t="s">
        <v>35</v>
      </c>
      <c r="M53" s="981" t="s">
        <v>35</v>
      </c>
      <c r="N53" s="953" t="s">
        <v>35</v>
      </c>
      <c r="O53" s="953" t="s">
        <v>35</v>
      </c>
      <c r="P53" s="953" t="s">
        <v>35</v>
      </c>
      <c r="Q53" s="960" t="s">
        <v>35</v>
      </c>
      <c r="R53" s="967" t="s">
        <v>35</v>
      </c>
      <c r="S53" s="953" t="s">
        <v>35</v>
      </c>
      <c r="T53" s="953" t="s">
        <v>35</v>
      </c>
      <c r="U53" s="953" t="s">
        <v>35</v>
      </c>
      <c r="V53" s="953" t="s">
        <v>35</v>
      </c>
      <c r="W53" s="953" t="s">
        <v>35</v>
      </c>
      <c r="X53" s="953" t="s">
        <v>35</v>
      </c>
      <c r="Y53" s="988" t="s">
        <v>35</v>
      </c>
      <c r="Z53" s="1496" t="s">
        <v>35</v>
      </c>
      <c r="AA53" s="1523"/>
      <c r="AB53" s="1523"/>
      <c r="AC53" s="1523"/>
      <c r="AD53" s="1523"/>
      <c r="AE53" s="1523"/>
      <c r="AF53" s="1523"/>
      <c r="AG53" s="1523"/>
      <c r="AH53" s="1523"/>
      <c r="AI53" s="1523"/>
      <c r="AJ53" s="1523"/>
      <c r="AK53" s="1523"/>
      <c r="AL53" s="1523"/>
      <c r="AM53" s="1523"/>
      <c r="AN53" s="1523"/>
      <c r="AO53" s="1523"/>
      <c r="AP53" s="1523"/>
      <c r="AQ53" s="1523"/>
      <c r="AR53" s="1523"/>
      <c r="AS53" s="1523"/>
      <c r="AT53" s="1523"/>
      <c r="AU53" s="1523"/>
      <c r="AV53" s="1523"/>
      <c r="AW53" s="1523"/>
      <c r="AX53" s="1523"/>
      <c r="AY53" s="1523"/>
      <c r="AZ53" s="215"/>
      <c r="BA53" s="1883" t="s">
        <v>105</v>
      </c>
      <c r="BB53" s="151" t="s">
        <v>100</v>
      </c>
      <c r="BC53" s="994" t="s">
        <v>35</v>
      </c>
      <c r="BD53" s="1013" t="s">
        <v>35</v>
      </c>
      <c r="BE53" s="1013" t="s">
        <v>35</v>
      </c>
      <c r="BF53" s="1013" t="s">
        <v>35</v>
      </c>
      <c r="BG53" s="1033" t="s">
        <v>35</v>
      </c>
      <c r="BH53" s="1053" t="s">
        <v>35</v>
      </c>
      <c r="BI53" s="1013" t="s">
        <v>35</v>
      </c>
      <c r="BJ53" s="1013" t="s">
        <v>35</v>
      </c>
      <c r="BK53" s="1013" t="s">
        <v>35</v>
      </c>
      <c r="BL53" s="1033" t="s">
        <v>35</v>
      </c>
      <c r="BM53" s="1053" t="s">
        <v>35</v>
      </c>
      <c r="BN53" s="1013" t="s">
        <v>35</v>
      </c>
      <c r="BO53" s="1013" t="s">
        <v>35</v>
      </c>
      <c r="BP53" s="1013" t="s">
        <v>35</v>
      </c>
      <c r="BQ53" s="1033" t="s">
        <v>35</v>
      </c>
      <c r="BR53" s="1053" t="s">
        <v>35</v>
      </c>
      <c r="BS53" s="1013" t="s">
        <v>35</v>
      </c>
      <c r="BT53" s="1013" t="s">
        <v>35</v>
      </c>
      <c r="BU53" s="1013" t="s">
        <v>35</v>
      </c>
      <c r="BV53" s="1013" t="s">
        <v>35</v>
      </c>
      <c r="BW53" s="1013" t="s">
        <v>35</v>
      </c>
      <c r="BX53" s="1013" t="s">
        <v>35</v>
      </c>
      <c r="BY53" s="1072" t="s">
        <v>35</v>
      </c>
      <c r="BZ53" s="1072" t="s">
        <v>35</v>
      </c>
      <c r="CA53" s="1534"/>
      <c r="CB53" s="1534"/>
      <c r="CC53" s="1534"/>
      <c r="CD53" s="1534"/>
      <c r="CE53" s="1534"/>
      <c r="CF53" s="1534"/>
      <c r="CG53" s="1534"/>
      <c r="CH53" s="1534"/>
      <c r="CI53" s="1534"/>
      <c r="CJ53" s="1534"/>
      <c r="CK53" s="1534"/>
      <c r="CL53" s="1534"/>
      <c r="CM53" s="1534"/>
      <c r="CN53" s="1534"/>
      <c r="CO53" s="1534"/>
      <c r="CP53" s="1534"/>
      <c r="CQ53" s="1534"/>
      <c r="CR53" s="1534"/>
      <c r="CS53" s="1534"/>
      <c r="CT53" s="1534"/>
      <c r="CU53" s="1534"/>
      <c r="CV53" s="1534"/>
      <c r="CW53" s="1534"/>
      <c r="CX53" s="1534"/>
      <c r="CY53" s="1534"/>
      <c r="CZ53" s="1534"/>
    </row>
    <row r="54" s="130" customFormat="true" ht="15" customHeight="true" x14ac:dyDescent="0.2">
      <c r="A54" s="1882"/>
      <c r="B54" s="250" t="s">
        <v>99</v>
      </c>
      <c r="C54" s="946" t="s">
        <v>35</v>
      </c>
      <c r="D54" s="953" t="s">
        <v>35</v>
      </c>
      <c r="E54" s="953" t="s">
        <v>35</v>
      </c>
      <c r="F54" s="953" t="s">
        <v>35</v>
      </c>
      <c r="G54" s="960" t="s">
        <v>35</v>
      </c>
      <c r="H54" s="967" t="s">
        <v>35</v>
      </c>
      <c r="I54" s="953" t="s">
        <v>35</v>
      </c>
      <c r="J54" s="953" t="s">
        <v>35</v>
      </c>
      <c r="K54" s="953" t="s">
        <v>35</v>
      </c>
      <c r="L54" s="974" t="s">
        <v>35</v>
      </c>
      <c r="M54" s="981" t="s">
        <v>35</v>
      </c>
      <c r="N54" s="953" t="s">
        <v>35</v>
      </c>
      <c r="O54" s="953" t="s">
        <v>35</v>
      </c>
      <c r="P54" s="953" t="s">
        <v>35</v>
      </c>
      <c r="Q54" s="960" t="s">
        <v>35</v>
      </c>
      <c r="R54" s="967" t="s">
        <v>35</v>
      </c>
      <c r="S54" s="953" t="s">
        <v>35</v>
      </c>
      <c r="T54" s="953" t="s">
        <v>35</v>
      </c>
      <c r="U54" s="953" t="s">
        <v>35</v>
      </c>
      <c r="V54" s="953" t="s">
        <v>35</v>
      </c>
      <c r="W54" s="953" t="s">
        <v>35</v>
      </c>
      <c r="X54" s="953" t="s">
        <v>35</v>
      </c>
      <c r="Y54" s="988" t="s">
        <v>35</v>
      </c>
      <c r="Z54" s="1496" t="s">
        <v>35</v>
      </c>
      <c r="AA54" s="1523"/>
      <c r="AB54" s="1523"/>
      <c r="AC54" s="1523"/>
      <c r="AD54" s="1523"/>
      <c r="AE54" s="1523"/>
      <c r="AF54" s="1523"/>
      <c r="AG54" s="1523"/>
      <c r="AH54" s="1523"/>
      <c r="AI54" s="1523"/>
      <c r="AJ54" s="1523"/>
      <c r="AK54" s="1523"/>
      <c r="AL54" s="1523"/>
      <c r="AM54" s="1523"/>
      <c r="AN54" s="1523"/>
      <c r="AO54" s="1523"/>
      <c r="AP54" s="1523"/>
      <c r="AQ54" s="1523"/>
      <c r="AR54" s="1523"/>
      <c r="AS54" s="1523"/>
      <c r="AT54" s="1523"/>
      <c r="AU54" s="1523"/>
      <c r="AV54" s="1523"/>
      <c r="AW54" s="1523"/>
      <c r="AX54" s="1523"/>
      <c r="AY54" s="1523"/>
      <c r="AZ54" s="215"/>
      <c r="BA54" s="1883"/>
      <c r="BB54" s="151" t="s">
        <v>99</v>
      </c>
      <c r="BC54" s="994" t="s">
        <v>35</v>
      </c>
      <c r="BD54" s="1013" t="s">
        <v>35</v>
      </c>
      <c r="BE54" s="1013" t="s">
        <v>35</v>
      </c>
      <c r="BF54" s="1013" t="s">
        <v>35</v>
      </c>
      <c r="BG54" s="1033" t="s">
        <v>35</v>
      </c>
      <c r="BH54" s="1053" t="s">
        <v>35</v>
      </c>
      <c r="BI54" s="1013" t="s">
        <v>35</v>
      </c>
      <c r="BJ54" s="1013" t="s">
        <v>35</v>
      </c>
      <c r="BK54" s="1013" t="s">
        <v>35</v>
      </c>
      <c r="BL54" s="1033" t="s">
        <v>35</v>
      </c>
      <c r="BM54" s="1053" t="s">
        <v>35</v>
      </c>
      <c r="BN54" s="1013" t="s">
        <v>35</v>
      </c>
      <c r="BO54" s="1013" t="s">
        <v>35</v>
      </c>
      <c r="BP54" s="1013" t="s">
        <v>35</v>
      </c>
      <c r="BQ54" s="1033" t="s">
        <v>35</v>
      </c>
      <c r="BR54" s="1053" t="s">
        <v>35</v>
      </c>
      <c r="BS54" s="1013" t="s">
        <v>35</v>
      </c>
      <c r="BT54" s="1013" t="s">
        <v>35</v>
      </c>
      <c r="BU54" s="1013" t="s">
        <v>35</v>
      </c>
      <c r="BV54" s="1013" t="s">
        <v>35</v>
      </c>
      <c r="BW54" s="1013" t="s">
        <v>35</v>
      </c>
      <c r="BX54" s="1013" t="s">
        <v>35</v>
      </c>
      <c r="BY54" s="1072" t="s">
        <v>35</v>
      </c>
      <c r="BZ54" s="1072" t="s">
        <v>35</v>
      </c>
      <c r="CA54" s="1534"/>
      <c r="CB54" s="1534"/>
      <c r="CC54" s="1534"/>
      <c r="CD54" s="1534"/>
      <c r="CE54" s="1534"/>
      <c r="CF54" s="1534"/>
      <c r="CG54" s="1534"/>
      <c r="CH54" s="1534"/>
      <c r="CI54" s="1534"/>
      <c r="CJ54" s="1534"/>
      <c r="CK54" s="1534"/>
      <c r="CL54" s="1534"/>
      <c r="CM54" s="1534"/>
      <c r="CN54" s="1534"/>
      <c r="CO54" s="1534"/>
      <c r="CP54" s="1534"/>
      <c r="CQ54" s="1534"/>
      <c r="CR54" s="1534"/>
      <c r="CS54" s="1534"/>
      <c r="CT54" s="1534"/>
      <c r="CU54" s="1534"/>
      <c r="CV54" s="1534"/>
      <c r="CW54" s="1534"/>
      <c r="CX54" s="1534"/>
      <c r="CY54" s="1534"/>
      <c r="CZ54" s="1534"/>
    </row>
    <row r="55" s="130" customFormat="true" ht="15" customHeight="true" x14ac:dyDescent="0.2">
      <c r="A55" s="1904"/>
      <c r="B55" s="251" t="s">
        <v>68</v>
      </c>
      <c r="C55" s="948" t="s">
        <v>35</v>
      </c>
      <c r="D55" s="955" t="s">
        <v>35</v>
      </c>
      <c r="E55" s="955" t="s">
        <v>35</v>
      </c>
      <c r="F55" s="955" t="s">
        <v>35</v>
      </c>
      <c r="G55" s="962" t="s">
        <v>35</v>
      </c>
      <c r="H55" s="969" t="s">
        <v>35</v>
      </c>
      <c r="I55" s="955" t="s">
        <v>35</v>
      </c>
      <c r="J55" s="955" t="s">
        <v>35</v>
      </c>
      <c r="K55" s="955" t="s">
        <v>35</v>
      </c>
      <c r="L55" s="976" t="s">
        <v>35</v>
      </c>
      <c r="M55" s="983" t="s">
        <v>35</v>
      </c>
      <c r="N55" s="955" t="s">
        <v>35</v>
      </c>
      <c r="O55" s="955" t="s">
        <v>35</v>
      </c>
      <c r="P55" s="955" t="s">
        <v>35</v>
      </c>
      <c r="Q55" s="962" t="s">
        <v>35</v>
      </c>
      <c r="R55" s="1444" t="s">
        <v>35</v>
      </c>
      <c r="S55" s="1445" t="s">
        <v>35</v>
      </c>
      <c r="T55" s="1445" t="s">
        <v>35</v>
      </c>
      <c r="U55" s="1445" t="s">
        <v>35</v>
      </c>
      <c r="V55" s="1445" t="s">
        <v>35</v>
      </c>
      <c r="W55" s="1445" t="s">
        <v>35</v>
      </c>
      <c r="X55" s="1445" t="s">
        <v>35</v>
      </c>
      <c r="Y55" s="1445" t="s">
        <v>35</v>
      </c>
      <c r="Z55" s="1497" t="s">
        <v>35</v>
      </c>
      <c r="AA55" s="1524"/>
      <c r="AB55" s="1524"/>
      <c r="AC55" s="1524"/>
      <c r="AD55" s="1524"/>
      <c r="AE55" s="1524"/>
      <c r="AF55" s="1524"/>
      <c r="AG55" s="1524"/>
      <c r="AH55" s="1524"/>
      <c r="AI55" s="1524"/>
      <c r="AJ55" s="1524"/>
      <c r="AK55" s="1524"/>
      <c r="AL55" s="1524"/>
      <c r="AM55" s="1524"/>
      <c r="AN55" s="1524"/>
      <c r="AO55" s="1524"/>
      <c r="AP55" s="1524"/>
      <c r="AQ55" s="1524"/>
      <c r="AR55" s="1524"/>
      <c r="AS55" s="1524"/>
      <c r="AT55" s="1524"/>
      <c r="AU55" s="1524"/>
      <c r="AV55" s="1524"/>
      <c r="AW55" s="1524"/>
      <c r="AX55" s="1524"/>
      <c r="AY55" s="1524"/>
      <c r="AZ55" s="215"/>
      <c r="BA55" s="1905"/>
      <c r="BB55" s="152" t="s">
        <v>68</v>
      </c>
      <c r="BC55" s="995" t="s">
        <v>35</v>
      </c>
      <c r="BD55" s="1014" t="s">
        <v>35</v>
      </c>
      <c r="BE55" s="1014" t="s">
        <v>35</v>
      </c>
      <c r="BF55" s="1014" t="s">
        <v>35</v>
      </c>
      <c r="BG55" s="1034" t="s">
        <v>35</v>
      </c>
      <c r="BH55" s="1054" t="s">
        <v>35</v>
      </c>
      <c r="BI55" s="1014" t="s">
        <v>35</v>
      </c>
      <c r="BJ55" s="1014" t="s">
        <v>35</v>
      </c>
      <c r="BK55" s="1014" t="s">
        <v>35</v>
      </c>
      <c r="BL55" s="1034" t="s">
        <v>35</v>
      </c>
      <c r="BM55" s="1054" t="s">
        <v>35</v>
      </c>
      <c r="BN55" s="1014" t="s">
        <v>35</v>
      </c>
      <c r="BO55" s="1014" t="s">
        <v>35</v>
      </c>
      <c r="BP55" s="1014" t="s">
        <v>35</v>
      </c>
      <c r="BQ55" s="1034" t="s">
        <v>35</v>
      </c>
      <c r="BR55" s="1446" t="s">
        <v>35</v>
      </c>
      <c r="BS55" s="1447" t="s">
        <v>35</v>
      </c>
      <c r="BT55" s="1447" t="s">
        <v>35</v>
      </c>
      <c r="BU55" s="1447" t="s">
        <v>35</v>
      </c>
      <c r="BV55" s="1447" t="s">
        <v>35</v>
      </c>
      <c r="BW55" s="1447" t="s">
        <v>35</v>
      </c>
      <c r="BX55" s="1447" t="s">
        <v>35</v>
      </c>
      <c r="BY55" s="1447" t="s">
        <v>35</v>
      </c>
      <c r="BZ55" s="1086" t="s">
        <v>35</v>
      </c>
      <c r="CA55" s="1535"/>
      <c r="CB55" s="1535"/>
      <c r="CC55" s="1535"/>
      <c r="CD55" s="1535"/>
      <c r="CE55" s="1535"/>
      <c r="CF55" s="1535"/>
      <c r="CG55" s="1535"/>
      <c r="CH55" s="1535"/>
      <c r="CI55" s="1535"/>
      <c r="CJ55" s="1535"/>
      <c r="CK55" s="1535"/>
      <c r="CL55" s="1535"/>
      <c r="CM55" s="1535"/>
      <c r="CN55" s="1535"/>
      <c r="CO55" s="1535"/>
      <c r="CP55" s="1535"/>
      <c r="CQ55" s="1535"/>
      <c r="CR55" s="1535"/>
      <c r="CS55" s="1535"/>
      <c r="CT55" s="1535"/>
      <c r="CU55" s="1535"/>
      <c r="CV55" s="1535"/>
      <c r="CW55" s="1535"/>
      <c r="CX55" s="1535"/>
      <c r="CY55" s="1535"/>
      <c r="CZ55" s="1535"/>
    </row>
    <row r="56" s="424" customFormat="true" ht="15" customHeight="true" x14ac:dyDescent="0.2">
      <c r="A56" s="132"/>
      <c r="B56" s="185"/>
      <c r="C56" s="1850" t="s">
        <v>114</v>
      </c>
      <c r="D56" s="1851"/>
      <c r="E56" s="1851"/>
      <c r="F56" s="1851"/>
      <c r="G56" s="1852"/>
      <c r="H56" s="2015" t="s">
        <v>38</v>
      </c>
      <c r="I56" s="2016"/>
      <c r="J56" s="2016"/>
      <c r="K56" s="2016"/>
      <c r="L56" s="2017"/>
      <c r="M56" s="2018" t="s">
        <v>37</v>
      </c>
      <c r="N56" s="2016"/>
      <c r="O56" s="2016"/>
      <c r="P56" s="2016"/>
      <c r="Q56" s="2017"/>
      <c r="R56" s="1471" t="s">
        <v>137</v>
      </c>
      <c r="S56" s="1481"/>
      <c r="T56" s="1481"/>
      <c r="U56" s="1481"/>
      <c r="V56" s="1481"/>
      <c r="W56" s="1481"/>
      <c r="X56" s="1481"/>
      <c r="Y56" s="1481"/>
      <c r="Z56" s="1482"/>
      <c r="AA56" s="581"/>
      <c r="AB56" s="581"/>
      <c r="AC56" s="581"/>
      <c r="AD56" s="581"/>
      <c r="AE56" s="581"/>
      <c r="AF56" s="581"/>
      <c r="AG56" s="581"/>
      <c r="AH56" s="581"/>
      <c r="AI56" s="581"/>
      <c r="AJ56" s="581"/>
      <c r="AK56" s="581"/>
      <c r="AL56" s="581"/>
      <c r="AM56" s="581"/>
      <c r="AN56" s="581"/>
      <c r="AO56" s="581"/>
      <c r="AP56" s="581"/>
      <c r="AQ56" s="581"/>
      <c r="AR56" s="581"/>
      <c r="AS56" s="581"/>
      <c r="AT56" s="581"/>
      <c r="AU56" s="581"/>
      <c r="AV56" s="581"/>
      <c r="AW56" s="581"/>
      <c r="AX56" s="581"/>
      <c r="AY56" s="581"/>
      <c r="AZ56" s="216"/>
      <c r="BA56" s="217" t="s">
        <v>128</v>
      </c>
      <c r="BB56" s="115" t="s">
        <v>95</v>
      </c>
      <c r="BC56" s="1924" t="s">
        <v>114</v>
      </c>
      <c r="BD56" s="1925"/>
      <c r="BE56" s="1925"/>
      <c r="BF56" s="1925"/>
      <c r="BG56" s="1926"/>
      <c r="BH56" s="1927" t="s">
        <v>38</v>
      </c>
      <c r="BI56" s="1925"/>
      <c r="BJ56" s="1925"/>
      <c r="BK56" s="1925"/>
      <c r="BL56" s="1926"/>
      <c r="BM56" s="1927" t="s">
        <v>37</v>
      </c>
      <c r="BN56" s="1925"/>
      <c r="BO56" s="1925"/>
      <c r="BP56" s="1925"/>
      <c r="BQ56" s="1928"/>
      <c r="BR56" s="1443" t="s">
        <v>137</v>
      </c>
      <c r="BS56" s="296"/>
      <c r="BT56" s="296"/>
      <c r="BU56" s="296"/>
      <c r="BV56" s="296"/>
      <c r="BW56" s="296"/>
      <c r="BX56" s="296"/>
      <c r="BY56" s="297"/>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424" customFormat="true" ht="24" x14ac:dyDescent="0.2">
      <c r="A57" s="186" t="s">
        <v>69</v>
      </c>
      <c r="B57" s="244"/>
      <c r="C57" s="274" t="s">
        <v>0</v>
      </c>
      <c r="D57" s="275" t="s">
        <v>1</v>
      </c>
      <c r="E57" s="275" t="s">
        <v>2</v>
      </c>
      <c r="F57" s="275" t="s">
        <v>3</v>
      </c>
      <c r="G57" s="276" t="s">
        <v>4</v>
      </c>
      <c r="H57" s="1193" t="s">
        <v>146</v>
      </c>
      <c r="I57" s="1145" t="s">
        <v>147</v>
      </c>
      <c r="J57" s="1145" t="s">
        <v>148</v>
      </c>
      <c r="K57" s="1145" t="s">
        <v>149</v>
      </c>
      <c r="L57" s="1146" t="s">
        <v>150</v>
      </c>
      <c r="M57" s="1182" t="s">
        <v>146</v>
      </c>
      <c r="N57" s="1145" t="s">
        <v>147</v>
      </c>
      <c r="O57" s="1145" t="s">
        <v>148</v>
      </c>
      <c r="P57" s="1145" t="s">
        <v>149</v>
      </c>
      <c r="Q57" s="1207" t="s">
        <v>150</v>
      </c>
      <c r="R57" s="1193" t="s">
        <v>258</v>
      </c>
      <c r="S57" s="1145" t="s">
        <v>259</v>
      </c>
      <c r="T57" s="1145" t="s">
        <v>260</v>
      </c>
      <c r="U57" s="1145" t="s">
        <v>261</v>
      </c>
      <c r="V57" s="1145" t="s">
        <v>262</v>
      </c>
      <c r="W57" s="1145" t="s">
        <v>263</v>
      </c>
      <c r="X57" s="1145" t="s">
        <v>264</v>
      </c>
      <c r="Y57" s="1145" t="s">
        <v>265</v>
      </c>
      <c r="Z57" s="1147" t="s">
        <v>266</v>
      </c>
      <c r="AA57" s="581"/>
      <c r="AB57" s="581"/>
      <c r="AC57" s="581"/>
      <c r="AD57" s="581"/>
      <c r="AE57" s="581"/>
      <c r="AF57" s="581"/>
      <c r="AG57" s="581"/>
      <c r="AH57" s="581"/>
      <c r="AI57" s="581"/>
      <c r="AJ57" s="581"/>
      <c r="AK57" s="581"/>
      <c r="AL57" s="581"/>
      <c r="AM57" s="581"/>
      <c r="AN57" s="581"/>
      <c r="AO57" s="581"/>
      <c r="AP57" s="581"/>
      <c r="AQ57" s="581"/>
      <c r="AR57" s="581"/>
      <c r="AS57" s="581"/>
      <c r="AT57" s="581"/>
      <c r="AU57" s="581"/>
      <c r="AV57" s="581"/>
      <c r="AW57" s="581"/>
      <c r="AX57" s="581"/>
      <c r="AY57" s="581"/>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258</v>
      </c>
      <c r="BS57" s="170" t="s">
        <v>259</v>
      </c>
      <c r="BT57" s="170" t="s">
        <v>260</v>
      </c>
      <c r="BU57" s="170" t="s">
        <v>261</v>
      </c>
      <c r="BV57" s="170" t="s">
        <v>262</v>
      </c>
      <c r="BW57" s="170" t="s">
        <v>263</v>
      </c>
      <c r="BX57" s="170" t="s">
        <v>264</v>
      </c>
      <c r="BY57" s="171" t="s">
        <v>265</v>
      </c>
      <c r="BZ57" s="171" t="s">
        <v>266</v>
      </c>
      <c r="CA57" s="1536"/>
      <c r="CB57" s="1536"/>
      <c r="CC57" s="1536"/>
      <c r="CD57" s="1536"/>
      <c r="CE57" s="1536"/>
      <c r="CF57" s="1536"/>
      <c r="CG57" s="1536"/>
      <c r="CH57" s="1536"/>
      <c r="CI57" s="1536"/>
      <c r="CJ57" s="1536"/>
      <c r="CK57" s="1536"/>
      <c r="CL57" s="1536"/>
      <c r="CM57" s="1536"/>
      <c r="CN57" s="1536"/>
      <c r="CO57" s="1536"/>
      <c r="CP57" s="1536"/>
      <c r="CQ57" s="1536"/>
      <c r="CR57" s="1536"/>
      <c r="CS57" s="1536"/>
      <c r="CT57" s="1536"/>
      <c r="CU57" s="1536"/>
      <c r="CV57" s="1536"/>
      <c r="CW57" s="1536"/>
      <c r="CX57" s="1536"/>
      <c r="CY57" s="1536"/>
      <c r="CZ57" s="1536"/>
    </row>
    <row r="58" s="424" customFormat="true" ht="15" customHeight="true" x14ac:dyDescent="0.2">
      <c r="A58" s="2013" t="s">
        <v>267</v>
      </c>
      <c r="B58" s="1414" t="s">
        <v>268</v>
      </c>
      <c r="C58" s="1278">
        <v>5.6730596082474083</v>
      </c>
      <c r="D58" s="1279">
        <v>17.760524891243161</v>
      </c>
      <c r="E58" s="1279">
        <v>39.397476174796239</v>
      </c>
      <c r="F58" s="1279">
        <v>72.165046040184251</v>
      </c>
      <c r="G58" s="1280">
        <v>91.549111817025391</v>
      </c>
      <c r="H58" s="1281">
        <v>21.148100617596416</v>
      </c>
      <c r="I58" s="1279">
        <v>50.857238115083902</v>
      </c>
      <c r="J58" s="1279">
        <v>76.522691784945437</v>
      </c>
      <c r="K58" s="1279">
        <v>90.438590072599126</v>
      </c>
      <c r="L58" s="1282">
        <v>93.956986755960443</v>
      </c>
      <c r="M58" s="1283">
        <v>0.81699394644432544</v>
      </c>
      <c r="N58" s="1279">
        <v>2.6746987509669817</v>
      </c>
      <c r="O58" s="1279">
        <v>5.6977422875559087</v>
      </c>
      <c r="P58" s="1279">
        <v>11.443677873126539</v>
      </c>
      <c r="Q58" s="1280">
        <v>21.948071572063458</v>
      </c>
      <c r="R58" s="1281">
        <v>28.730379534252894</v>
      </c>
      <c r="S58" s="1279">
        <v>65.123597304038412</v>
      </c>
      <c r="T58" s="1279">
        <v>63.87811372025056</v>
      </c>
      <c r="U58" s="1279">
        <v>34.895659594451843</v>
      </c>
      <c r="V58" s="1279">
        <v>12.611952007822063</v>
      </c>
      <c r="W58" s="1279">
        <v>27.667275262337643</v>
      </c>
      <c r="X58" s="1279">
        <v>26.0357608825997</v>
      </c>
      <c r="Y58" s="1279">
        <v>50.86396386345843</v>
      </c>
      <c r="Z58" s="1498">
        <v>87.009797316727926</v>
      </c>
      <c r="AA58" s="581"/>
      <c r="AB58" s="581"/>
      <c r="AC58" s="581"/>
      <c r="AD58" s="581"/>
      <c r="AE58" s="581"/>
      <c r="AF58" s="581"/>
      <c r="AG58" s="581"/>
      <c r="AH58" s="581"/>
      <c r="AI58" s="581"/>
      <c r="AJ58" s="581"/>
      <c r="AK58" s="581"/>
      <c r="AL58" s="581"/>
      <c r="AM58" s="581"/>
      <c r="AN58" s="581"/>
      <c r="AO58" s="581"/>
      <c r="AP58" s="581"/>
      <c r="AQ58" s="581"/>
      <c r="AR58" s="581"/>
      <c r="AS58" s="581"/>
      <c r="AT58" s="581"/>
      <c r="AU58" s="581"/>
      <c r="AV58" s="581"/>
      <c r="AW58" s="581"/>
      <c r="AX58" s="581"/>
      <c r="AY58" s="581"/>
      <c r="AZ58" s="216"/>
      <c r="BA58" s="236"/>
      <c r="BB58" s="153"/>
      <c r="BC58" s="320"/>
      <c r="BD58" s="300"/>
      <c r="BE58" s="300"/>
      <c r="BF58" s="300"/>
      <c r="BG58" s="321"/>
      <c r="BH58" s="329"/>
      <c r="BI58" s="300"/>
      <c r="BJ58" s="300"/>
      <c r="BK58" s="300"/>
      <c r="BL58" s="321"/>
      <c r="BM58" s="329"/>
      <c r="BN58" s="300"/>
      <c r="BO58" s="300"/>
      <c r="BP58" s="300"/>
      <c r="BQ58" s="321"/>
      <c r="BR58" s="329"/>
      <c r="BS58" s="300"/>
      <c r="BT58" s="300"/>
      <c r="BU58" s="300"/>
      <c r="BV58" s="300"/>
      <c r="BW58" s="300"/>
      <c r="BX58" s="300"/>
      <c r="BY58" s="301"/>
      <c r="BZ58" s="301"/>
      <c r="CA58" s="1537"/>
      <c r="CB58" s="1537"/>
      <c r="CC58" s="1537"/>
      <c r="CD58" s="1537"/>
      <c r="CE58" s="1537"/>
      <c r="CF58" s="1537"/>
      <c r="CG58" s="1537"/>
      <c r="CH58" s="1537"/>
      <c r="CI58" s="1537"/>
      <c r="CJ58" s="1537"/>
      <c r="CK58" s="1537"/>
      <c r="CL58" s="1537"/>
      <c r="CM58" s="1537"/>
      <c r="CN58" s="1537"/>
      <c r="CO58" s="1537"/>
      <c r="CP58" s="1537"/>
      <c r="CQ58" s="1537"/>
      <c r="CR58" s="1537"/>
      <c r="CS58" s="1537"/>
      <c r="CT58" s="1537"/>
      <c r="CU58" s="1537"/>
      <c r="CV58" s="1537"/>
      <c r="CW58" s="1537"/>
      <c r="CX58" s="1537"/>
      <c r="CY58" s="1537"/>
      <c r="CZ58" s="1537"/>
    </row>
    <row r="59" s="424" customFormat="true" ht="15" customHeight="true" x14ac:dyDescent="0.2">
      <c r="A59" s="2014"/>
      <c r="B59" s="1415" t="s">
        <v>269</v>
      </c>
      <c r="C59" s="1284">
        <v>19.491001310078776</v>
      </c>
      <c r="D59" s="1285">
        <v>39.635803503876922</v>
      </c>
      <c r="E59" s="1285">
        <v>37.110733927562627</v>
      </c>
      <c r="F59" s="1285">
        <v>19.214713024342988</v>
      </c>
      <c r="G59" s="1286">
        <v>4.8597169582375255</v>
      </c>
      <c r="H59" s="1287">
        <v>41.135958940823571</v>
      </c>
      <c r="I59" s="1285">
        <v>38.130784498711371</v>
      </c>
      <c r="J59" s="1285">
        <v>20.706798293956293</v>
      </c>
      <c r="K59" s="1285">
        <v>7.8939326097930129</v>
      </c>
      <c r="L59" s="1288">
        <v>2.6019757852274035</v>
      </c>
      <c r="M59" s="1289">
        <v>6.9613536831463501</v>
      </c>
      <c r="N59" s="1285">
        <v>24.699633507614514</v>
      </c>
      <c r="O59" s="1285">
        <v>28.126078098917713</v>
      </c>
      <c r="P59" s="1285">
        <v>37.854482845820606</v>
      </c>
      <c r="Q59" s="1286">
        <v>39.667238591884981</v>
      </c>
      <c r="R59" s="1287">
        <v>14.072205013157667</v>
      </c>
      <c r="S59" s="1285">
        <v>26.990108903741238</v>
      </c>
      <c r="T59" s="1285">
        <v>23.879868410370626</v>
      </c>
      <c r="U59" s="1285">
        <v>31.953576799344525</v>
      </c>
      <c r="V59" s="1285">
        <v>22.172833334970914</v>
      </c>
      <c r="W59" s="1285">
        <v>39.677377157579663</v>
      </c>
      <c r="X59" s="1285">
        <v>34.596084905314314</v>
      </c>
      <c r="Y59" s="1285">
        <v>21.064706874252529</v>
      </c>
      <c r="Z59" s="1499">
        <v>5.3563713008967797</v>
      </c>
      <c r="AA59" s="581"/>
      <c r="AB59" s="581"/>
      <c r="AC59" s="581"/>
      <c r="AD59" s="581"/>
      <c r="AE59" s="581"/>
      <c r="AF59" s="581"/>
      <c r="AG59" s="581"/>
      <c r="AH59" s="581"/>
      <c r="AI59" s="581"/>
      <c r="AJ59" s="581"/>
      <c r="AK59" s="581"/>
      <c r="AL59" s="581"/>
      <c r="AM59" s="581"/>
      <c r="AN59" s="581"/>
      <c r="AO59" s="581"/>
      <c r="AP59" s="581"/>
      <c r="AQ59" s="581"/>
      <c r="AR59" s="581"/>
      <c r="AS59" s="581"/>
      <c r="AT59" s="581"/>
      <c r="AU59" s="581"/>
      <c r="AV59" s="581"/>
      <c r="AW59" s="581"/>
      <c r="AX59" s="581"/>
      <c r="AY59" s="581"/>
      <c r="AZ59" s="216"/>
      <c r="BA59" s="237"/>
      <c r="BB59" s="154"/>
      <c r="BC59" s="322"/>
      <c r="BD59" s="302"/>
      <c r="BE59" s="302"/>
      <c r="BF59" s="302"/>
      <c r="BG59" s="323"/>
      <c r="BH59" s="330"/>
      <c r="BI59" s="302"/>
      <c r="BJ59" s="302"/>
      <c r="BK59" s="302"/>
      <c r="BL59" s="323"/>
      <c r="BM59" s="330"/>
      <c r="BN59" s="302"/>
      <c r="BO59" s="302"/>
      <c r="BP59" s="302"/>
      <c r="BQ59" s="323"/>
      <c r="BR59" s="330"/>
      <c r="BS59" s="302"/>
      <c r="BT59" s="302"/>
      <c r="BU59" s="302"/>
      <c r="BV59" s="302"/>
      <c r="BW59" s="302"/>
      <c r="BX59" s="302"/>
      <c r="BY59" s="303"/>
      <c r="BZ59" s="303"/>
      <c r="CA59" s="1538"/>
      <c r="CB59" s="1538"/>
      <c r="CC59" s="1538"/>
      <c r="CD59" s="1538"/>
      <c r="CE59" s="1538"/>
      <c r="CF59" s="1538"/>
      <c r="CG59" s="1538"/>
      <c r="CH59" s="1538"/>
      <c r="CI59" s="1538"/>
      <c r="CJ59" s="1538"/>
      <c r="CK59" s="1538"/>
      <c r="CL59" s="1538"/>
      <c r="CM59" s="1538"/>
      <c r="CN59" s="1538"/>
      <c r="CO59" s="1538"/>
      <c r="CP59" s="1538"/>
      <c r="CQ59" s="1538"/>
      <c r="CR59" s="1538"/>
      <c r="CS59" s="1538"/>
      <c r="CT59" s="1538"/>
      <c r="CU59" s="1538"/>
      <c r="CV59" s="1538"/>
      <c r="CW59" s="1538"/>
      <c r="CX59" s="1538"/>
      <c r="CY59" s="1538"/>
      <c r="CZ59" s="1538"/>
    </row>
    <row r="60" s="424" customFormat="true" ht="15" customHeight="true" x14ac:dyDescent="0.2">
      <c r="A60" s="2014"/>
      <c r="B60" s="1415" t="s">
        <v>270</v>
      </c>
      <c r="C60" s="1284">
        <v>4.1422849291648411</v>
      </c>
      <c r="D60" s="1285">
        <v>5.3240140638463513</v>
      </c>
      <c r="E60" s="1285">
        <v>3.4891351835971474</v>
      </c>
      <c r="F60" s="1285">
        <v>1.0331558023252758</v>
      </c>
      <c r="G60" s="1286">
        <v>0</v>
      </c>
      <c r="H60" s="1287">
        <v>4.240502546901018</v>
      </c>
      <c r="I60" s="1285">
        <v>2.1646689005078077</v>
      </c>
      <c r="J60" s="1285">
        <v>0.3341557794030019</v>
      </c>
      <c r="K60" s="1285">
        <v>5.7906311895169191E-2</v>
      </c>
      <c r="L60" s="1288">
        <v>0</v>
      </c>
      <c r="M60" s="1289">
        <v>3.6467785387736846</v>
      </c>
      <c r="N60" s="1285">
        <v>2.8317690463315959</v>
      </c>
      <c r="O60" s="1285">
        <v>5.8299116972001341</v>
      </c>
      <c r="P60" s="1285">
        <v>8.7299404336117732</v>
      </c>
      <c r="Q60" s="1286">
        <v>5.3916481872246012</v>
      </c>
      <c r="R60" s="1287">
        <v>1.2490149783958966</v>
      </c>
      <c r="S60" s="1285">
        <v>1.3048315192762621</v>
      </c>
      <c r="T60" s="1285">
        <v>0.79226716657940444</v>
      </c>
      <c r="U60" s="1285">
        <v>4.2412598932009944</v>
      </c>
      <c r="V60" s="1285">
        <v>3.2849732843217438</v>
      </c>
      <c r="W60" s="1285">
        <v>6.8286111023431868</v>
      </c>
      <c r="X60" s="1285">
        <v>9.3488811146142776</v>
      </c>
      <c r="Y60" s="1285">
        <v>1.1227347314942064</v>
      </c>
      <c r="Z60" s="1499">
        <v>0.12035534173918663</v>
      </c>
      <c r="AA60" s="581"/>
      <c r="AB60" s="581"/>
      <c r="AC60" s="581"/>
      <c r="AD60" s="581"/>
      <c r="AE60" s="581"/>
      <c r="AF60" s="581"/>
      <c r="AG60" s="581"/>
      <c r="AH60" s="581"/>
      <c r="AI60" s="581"/>
      <c r="AJ60" s="581"/>
      <c r="AK60" s="581"/>
      <c r="AL60" s="581"/>
      <c r="AM60" s="581"/>
      <c r="AN60" s="581"/>
      <c r="AO60" s="581"/>
      <c r="AP60" s="581"/>
      <c r="AQ60" s="581"/>
      <c r="AR60" s="581"/>
      <c r="AS60" s="581"/>
      <c r="AT60" s="581"/>
      <c r="AU60" s="581"/>
      <c r="AV60" s="581"/>
      <c r="AW60" s="581"/>
      <c r="AX60" s="581"/>
      <c r="AY60" s="581"/>
      <c r="AZ60" s="216"/>
      <c r="BA60" s="237"/>
      <c r="BB60" s="154"/>
      <c r="BC60" s="322"/>
      <c r="BD60" s="302"/>
      <c r="BE60" s="302"/>
      <c r="BF60" s="302"/>
      <c r="BG60" s="323"/>
      <c r="BH60" s="330"/>
      <c r="BI60" s="302"/>
      <c r="BJ60" s="302"/>
      <c r="BK60" s="302"/>
      <c r="BL60" s="323"/>
      <c r="BM60" s="330"/>
      <c r="BN60" s="302"/>
      <c r="BO60" s="302"/>
      <c r="BP60" s="302"/>
      <c r="BQ60" s="323"/>
      <c r="BR60" s="330"/>
      <c r="BS60" s="302"/>
      <c r="BT60" s="302"/>
      <c r="BU60" s="302"/>
      <c r="BV60" s="302"/>
      <c r="BW60" s="302"/>
      <c r="BX60" s="302"/>
      <c r="BY60" s="303"/>
      <c r="BZ60" s="303"/>
      <c r="CA60" s="1538"/>
      <c r="CB60" s="1538"/>
      <c r="CC60" s="1538"/>
      <c r="CD60" s="1538"/>
      <c r="CE60" s="1538"/>
      <c r="CF60" s="1538"/>
      <c r="CG60" s="1538"/>
      <c r="CH60" s="1538"/>
      <c r="CI60" s="1538"/>
      <c r="CJ60" s="1538"/>
      <c r="CK60" s="1538"/>
      <c r="CL60" s="1538"/>
      <c r="CM60" s="1538"/>
      <c r="CN60" s="1538"/>
      <c r="CO60" s="1538"/>
      <c r="CP60" s="1538"/>
      <c r="CQ60" s="1538"/>
      <c r="CR60" s="1538"/>
      <c r="CS60" s="1538"/>
      <c r="CT60" s="1538"/>
      <c r="CU60" s="1538"/>
      <c r="CV60" s="1538"/>
      <c r="CW60" s="1538"/>
      <c r="CX60" s="1538"/>
      <c r="CY60" s="1538"/>
      <c r="CZ60" s="1538"/>
    </row>
    <row r="61" s="424" customFormat="true" ht="15" customHeight="true" x14ac:dyDescent="0.2">
      <c r="A61" s="2014"/>
      <c r="B61" s="1415" t="s">
        <v>271</v>
      </c>
      <c r="C61" s="1284">
        <v>33.535112449646938</v>
      </c>
      <c r="D61" s="1285">
        <v>22.004813868390428</v>
      </c>
      <c r="E61" s="1285">
        <v>10.09485101620319</v>
      </c>
      <c r="F61" s="1285">
        <v>2.8406728567234603</v>
      </c>
      <c r="G61" s="1286">
        <v>0.19721417607217079</v>
      </c>
      <c r="H61" s="1287">
        <v>28.233197858824973</v>
      </c>
      <c r="I61" s="1285">
        <v>7.0203795200784791</v>
      </c>
      <c r="J61" s="1285">
        <v>1.14126255408846</v>
      </c>
      <c r="K61" s="1285">
        <v>7.0765073274262583E-2</v>
      </c>
      <c r="L61" s="1288">
        <v>0.10562714759514417</v>
      </c>
      <c r="M61" s="1289">
        <v>27.217376755987505</v>
      </c>
      <c r="N61" s="1285">
        <v>33.559752328291111</v>
      </c>
      <c r="O61" s="1285">
        <v>31.146743199786826</v>
      </c>
      <c r="P61" s="1285">
        <v>20.4551981299511</v>
      </c>
      <c r="Q61" s="1286">
        <v>11.785339241065655</v>
      </c>
      <c r="R61" s="1287">
        <v>20.270135167682245</v>
      </c>
      <c r="S61" s="1285">
        <v>3.0436506461259305</v>
      </c>
      <c r="T61" s="1285">
        <v>9.0280895201242828</v>
      </c>
      <c r="U61" s="1285">
        <v>12.186020841326693</v>
      </c>
      <c r="V61" s="1285">
        <v>30.861573544750847</v>
      </c>
      <c r="W61" s="1285">
        <v>8.7113165285787009</v>
      </c>
      <c r="X61" s="1285">
        <v>19.465748969907608</v>
      </c>
      <c r="Y61" s="1285">
        <v>23.464971950960692</v>
      </c>
      <c r="Z61" s="1499">
        <v>6.1116838904026434</v>
      </c>
      <c r="AA61" s="581"/>
      <c r="AB61" s="581"/>
      <c r="AC61" s="581"/>
      <c r="AD61" s="581"/>
      <c r="AE61" s="581"/>
      <c r="AF61" s="581"/>
      <c r="AG61" s="581"/>
      <c r="AH61" s="581"/>
      <c r="AI61" s="581"/>
      <c r="AJ61" s="581"/>
      <c r="AK61" s="581"/>
      <c r="AL61" s="581"/>
      <c r="AM61" s="581"/>
      <c r="AN61" s="581"/>
      <c r="AO61" s="581"/>
      <c r="AP61" s="581"/>
      <c r="AQ61" s="581"/>
      <c r="AR61" s="581"/>
      <c r="AS61" s="581"/>
      <c r="AT61" s="581"/>
      <c r="AU61" s="581"/>
      <c r="AV61" s="581"/>
      <c r="AW61" s="581"/>
      <c r="AX61" s="581"/>
      <c r="AY61" s="581"/>
      <c r="AZ61" s="216"/>
      <c r="BA61" s="237"/>
      <c r="BB61" s="154"/>
      <c r="BC61" s="322"/>
      <c r="BD61" s="302"/>
      <c r="BE61" s="302"/>
      <c r="BF61" s="302"/>
      <c r="BG61" s="323"/>
      <c r="BH61" s="330"/>
      <c r="BI61" s="302"/>
      <c r="BJ61" s="302"/>
      <c r="BK61" s="302"/>
      <c r="BL61" s="323"/>
      <c r="BM61" s="330"/>
      <c r="BN61" s="302"/>
      <c r="BO61" s="302"/>
      <c r="BP61" s="302"/>
      <c r="BQ61" s="323"/>
      <c r="BR61" s="330"/>
      <c r="BS61" s="302"/>
      <c r="BT61" s="302"/>
      <c r="BU61" s="302"/>
      <c r="BV61" s="302"/>
      <c r="BW61" s="302"/>
      <c r="BX61" s="302"/>
      <c r="BY61" s="303"/>
      <c r="BZ61" s="303"/>
      <c r="CA61" s="1538"/>
      <c r="CB61" s="1538"/>
      <c r="CC61" s="1538"/>
      <c r="CD61" s="1538"/>
      <c r="CE61" s="1538"/>
      <c r="CF61" s="1538"/>
      <c r="CG61" s="1538"/>
      <c r="CH61" s="1538"/>
      <c r="CI61" s="1538"/>
      <c r="CJ61" s="1538"/>
      <c r="CK61" s="1538"/>
      <c r="CL61" s="1538"/>
      <c r="CM61" s="1538"/>
      <c r="CN61" s="1538"/>
      <c r="CO61" s="1538"/>
      <c r="CP61" s="1538"/>
      <c r="CQ61" s="1538"/>
      <c r="CR61" s="1538"/>
      <c r="CS61" s="1538"/>
      <c r="CT61" s="1538"/>
      <c r="CU61" s="1538"/>
      <c r="CV61" s="1538"/>
      <c r="CW61" s="1538"/>
      <c r="CX61" s="1538"/>
      <c r="CY61" s="1538"/>
      <c r="CZ61" s="1538"/>
    </row>
    <row r="62" s="424" customFormat="true" ht="15" customHeight="true" x14ac:dyDescent="0.2">
      <c r="A62" s="2014"/>
      <c r="B62" s="1415" t="s">
        <v>272</v>
      </c>
      <c r="C62" s="1284">
        <v>3.4404728545397485</v>
      </c>
      <c r="D62" s="1285">
        <v>4.4607757475037859</v>
      </c>
      <c r="E62" s="1285">
        <v>3.7947459685526654</v>
      </c>
      <c r="F62" s="1285">
        <v>1.8850547442426751</v>
      </c>
      <c r="G62" s="1286">
        <v>0.76310884085486119</v>
      </c>
      <c r="H62" s="1287">
        <v>0.13278308003866177</v>
      </c>
      <c r="I62" s="1285">
        <v>0.40735877273304599</v>
      </c>
      <c r="J62" s="1285">
        <v>0.22970832226999952</v>
      </c>
      <c r="K62" s="1285">
        <v>0.19727506144795545</v>
      </c>
      <c r="L62" s="1288">
        <v>0.15142736496444792</v>
      </c>
      <c r="M62" s="1289">
        <v>5.006919506311589</v>
      </c>
      <c r="N62" s="1285">
        <v>5.5977141072538679</v>
      </c>
      <c r="O62" s="1285">
        <v>8.0544971820030842</v>
      </c>
      <c r="P62" s="1285">
        <v>8.1586214521180267</v>
      </c>
      <c r="Q62" s="1286">
        <v>10.404901213190415</v>
      </c>
      <c r="R62" s="1287">
        <v>0.85894244472458947</v>
      </c>
      <c r="S62" s="1285">
        <v>0.60315367431892719</v>
      </c>
      <c r="T62" s="1285">
        <v>8.0253522294381985E-2</v>
      </c>
      <c r="U62" s="1285">
        <v>1.5938805492800394</v>
      </c>
      <c r="V62" s="1285">
        <v>14.505918679548561</v>
      </c>
      <c r="W62" s="1285">
        <v>5.9784621687558941</v>
      </c>
      <c r="X62" s="1285">
        <v>5.0318788995667747</v>
      </c>
      <c r="Y62" s="1285">
        <v>1.7364113208092564</v>
      </c>
      <c r="Z62" s="1499">
        <v>7.7572725449431168E-2</v>
      </c>
      <c r="AA62" s="581"/>
      <c r="AB62" s="581"/>
      <c r="AC62" s="581"/>
      <c r="AD62" s="581"/>
      <c r="AE62" s="581"/>
      <c r="AF62" s="581"/>
      <c r="AG62" s="581"/>
      <c r="AH62" s="581"/>
      <c r="AI62" s="581"/>
      <c r="AJ62" s="581"/>
      <c r="AK62" s="581"/>
      <c r="AL62" s="581"/>
      <c r="AM62" s="581"/>
      <c r="AN62" s="581"/>
      <c r="AO62" s="581"/>
      <c r="AP62" s="581"/>
      <c r="AQ62" s="581"/>
      <c r="AR62" s="581"/>
      <c r="AS62" s="581"/>
      <c r="AT62" s="581"/>
      <c r="AU62" s="581"/>
      <c r="AV62" s="581"/>
      <c r="AW62" s="581"/>
      <c r="AX62" s="581"/>
      <c r="AY62" s="581"/>
      <c r="AZ62" s="216"/>
      <c r="BA62" s="237"/>
      <c r="BB62" s="154"/>
      <c r="BC62" s="322"/>
      <c r="BD62" s="302"/>
      <c r="BE62" s="302"/>
      <c r="BF62" s="302"/>
      <c r="BG62" s="323"/>
      <c r="BH62" s="330"/>
      <c r="BI62" s="302"/>
      <c r="BJ62" s="302"/>
      <c r="BK62" s="302"/>
      <c r="BL62" s="323"/>
      <c r="BM62" s="330"/>
      <c r="BN62" s="302"/>
      <c r="BO62" s="302"/>
      <c r="BP62" s="302"/>
      <c r="BQ62" s="323"/>
      <c r="BR62" s="330"/>
      <c r="BS62" s="302"/>
      <c r="BT62" s="302"/>
      <c r="BU62" s="302"/>
      <c r="BV62" s="302"/>
      <c r="BW62" s="302"/>
      <c r="BX62" s="302"/>
      <c r="BY62" s="303"/>
      <c r="BZ62" s="303"/>
      <c r="CA62" s="1538"/>
      <c r="CB62" s="1538"/>
      <c r="CC62" s="1538"/>
      <c r="CD62" s="1538"/>
      <c r="CE62" s="1538"/>
      <c r="CF62" s="1538"/>
      <c r="CG62" s="1538"/>
      <c r="CH62" s="1538"/>
      <c r="CI62" s="1538"/>
      <c r="CJ62" s="1538"/>
      <c r="CK62" s="1538"/>
      <c r="CL62" s="1538"/>
      <c r="CM62" s="1538"/>
      <c r="CN62" s="1538"/>
      <c r="CO62" s="1538"/>
      <c r="CP62" s="1538"/>
      <c r="CQ62" s="1538"/>
      <c r="CR62" s="1538"/>
      <c r="CS62" s="1538"/>
      <c r="CT62" s="1538"/>
      <c r="CU62" s="1538"/>
      <c r="CV62" s="1538"/>
      <c r="CW62" s="1538"/>
      <c r="CX62" s="1538"/>
      <c r="CY62" s="1538"/>
      <c r="CZ62" s="1538"/>
    </row>
    <row r="63" s="424" customFormat="true" ht="15" customHeight="true" x14ac:dyDescent="0.2">
      <c r="A63" s="2014"/>
      <c r="B63" s="1415" t="s">
        <v>273</v>
      </c>
      <c r="C63" s="1284">
        <v>0.46526382737067629</v>
      </c>
      <c r="D63" s="1285">
        <v>0.16319775546263426</v>
      </c>
      <c r="E63" s="1285">
        <v>0.20443838516192603</v>
      </c>
      <c r="F63" s="1285">
        <v>3.8727196776762375E-2</v>
      </c>
      <c r="G63" s="1286">
        <v>1.1631702331944046E-2</v>
      </c>
      <c r="H63" s="1287">
        <v>1.7422306534844102E-2</v>
      </c>
      <c r="I63" s="1285">
        <v>3.4788985840099526E-2</v>
      </c>
      <c r="J63" s="1285">
        <v>1.8366003219726919E-2</v>
      </c>
      <c r="K63" s="1285">
        <v>0</v>
      </c>
      <c r="L63" s="1288">
        <v>1.8365897902357788E-2</v>
      </c>
      <c r="M63" s="1289">
        <v>1.0642141975257857</v>
      </c>
      <c r="N63" s="1285">
        <v>0.2067463841711083</v>
      </c>
      <c r="O63" s="1285">
        <v>0.28615613116067617</v>
      </c>
      <c r="P63" s="1285">
        <v>0.34463497195452064</v>
      </c>
      <c r="Q63" s="1286">
        <v>0.35696876778237968</v>
      </c>
      <c r="R63" s="1287">
        <v>0.67599864730482861</v>
      </c>
      <c r="S63" s="1285">
        <v>0</v>
      </c>
      <c r="T63" s="1285">
        <v>0</v>
      </c>
      <c r="U63" s="1285">
        <v>0.14717799865834311</v>
      </c>
      <c r="V63" s="1285">
        <v>0.30831481362392787</v>
      </c>
      <c r="W63" s="1285">
        <v>0</v>
      </c>
      <c r="X63" s="1285">
        <v>0.35708738216994257</v>
      </c>
      <c r="Y63" s="1285">
        <v>0</v>
      </c>
      <c r="Z63" s="1499">
        <v>5.0005003834581389E-2</v>
      </c>
      <c r="AA63" s="581"/>
      <c r="AB63" s="581"/>
      <c r="AC63" s="581"/>
      <c r="AD63" s="581"/>
      <c r="AE63" s="581"/>
      <c r="AF63" s="581"/>
      <c r="AG63" s="581"/>
      <c r="AH63" s="581"/>
      <c r="AI63" s="581"/>
      <c r="AJ63" s="581"/>
      <c r="AK63" s="581"/>
      <c r="AL63" s="581"/>
      <c r="AM63" s="581"/>
      <c r="AN63" s="581"/>
      <c r="AO63" s="581"/>
      <c r="AP63" s="581"/>
      <c r="AQ63" s="581"/>
      <c r="AR63" s="581"/>
      <c r="AS63" s="581"/>
      <c r="AT63" s="581"/>
      <c r="AU63" s="581"/>
      <c r="AV63" s="581"/>
      <c r="AW63" s="581"/>
      <c r="AX63" s="581"/>
      <c r="AY63" s="581"/>
      <c r="AZ63" s="216"/>
      <c r="BA63" s="237"/>
      <c r="BB63" s="154"/>
      <c r="BC63" s="322"/>
      <c r="BD63" s="302"/>
      <c r="BE63" s="302"/>
      <c r="BF63" s="302"/>
      <c r="BG63" s="323"/>
      <c r="BH63" s="330"/>
      <c r="BI63" s="302"/>
      <c r="BJ63" s="302"/>
      <c r="BK63" s="302"/>
      <c r="BL63" s="323"/>
      <c r="BM63" s="330"/>
      <c r="BN63" s="302"/>
      <c r="BO63" s="302"/>
      <c r="BP63" s="302"/>
      <c r="BQ63" s="323"/>
      <c r="BR63" s="330"/>
      <c r="BS63" s="302"/>
      <c r="BT63" s="302"/>
      <c r="BU63" s="302"/>
      <c r="BV63" s="302"/>
      <c r="BW63" s="302"/>
      <c r="BX63" s="302"/>
      <c r="BY63" s="303"/>
      <c r="BZ63" s="303"/>
      <c r="CA63" s="1538"/>
      <c r="CB63" s="1538"/>
      <c r="CC63" s="1538"/>
      <c r="CD63" s="1538"/>
      <c r="CE63" s="1538"/>
      <c r="CF63" s="1538"/>
      <c r="CG63" s="1538"/>
      <c r="CH63" s="1538"/>
      <c r="CI63" s="1538"/>
      <c r="CJ63" s="1538"/>
      <c r="CK63" s="1538"/>
      <c r="CL63" s="1538"/>
      <c r="CM63" s="1538"/>
      <c r="CN63" s="1538"/>
      <c r="CO63" s="1538"/>
      <c r="CP63" s="1538"/>
      <c r="CQ63" s="1538"/>
      <c r="CR63" s="1538"/>
      <c r="CS63" s="1538"/>
      <c r="CT63" s="1538"/>
      <c r="CU63" s="1538"/>
      <c r="CV63" s="1538"/>
      <c r="CW63" s="1538"/>
      <c r="CX63" s="1538"/>
      <c r="CY63" s="1538"/>
      <c r="CZ63" s="1538"/>
    </row>
    <row r="64" s="424" customFormat="true" ht="15" customHeight="true" x14ac:dyDescent="0.2">
      <c r="A64" s="2014"/>
      <c r="B64" s="1415" t="s">
        <v>274</v>
      </c>
      <c r="C64" s="1284">
        <v>7.0268963686676251</v>
      </c>
      <c r="D64" s="1285">
        <v>1.8587893137171982</v>
      </c>
      <c r="E64" s="1285">
        <v>0.22940302256339182</v>
      </c>
      <c r="F64" s="1285">
        <v>0</v>
      </c>
      <c r="G64" s="1286">
        <v>0</v>
      </c>
      <c r="H64" s="1287">
        <v>2.6281309560802539E-2</v>
      </c>
      <c r="I64" s="1285">
        <v>2.6239353105785911E-2</v>
      </c>
      <c r="J64" s="1285">
        <v>0</v>
      </c>
      <c r="K64" s="1285">
        <v>0</v>
      </c>
      <c r="L64" s="1288">
        <v>0</v>
      </c>
      <c r="M64" s="1289">
        <v>12.749445482111643</v>
      </c>
      <c r="N64" s="1285">
        <v>6.8206958377444975</v>
      </c>
      <c r="O64" s="1285">
        <v>4.011686584412093</v>
      </c>
      <c r="P64" s="1285">
        <v>0.84525499281528049</v>
      </c>
      <c r="Q64" s="1286">
        <v>0.36290568367328835</v>
      </c>
      <c r="R64" s="1287">
        <v>9.1915166936080741</v>
      </c>
      <c r="S64" s="1285">
        <v>0</v>
      </c>
      <c r="T64" s="1285">
        <v>0</v>
      </c>
      <c r="U64" s="1285">
        <v>1.6880633301878718</v>
      </c>
      <c r="V64" s="1285">
        <v>1.9792569222628318</v>
      </c>
      <c r="W64" s="1285">
        <v>1.4957761479280609</v>
      </c>
      <c r="X64" s="1285">
        <v>0</v>
      </c>
      <c r="Y64" s="1285">
        <v>0</v>
      </c>
      <c r="Z64" s="1499">
        <v>0</v>
      </c>
      <c r="AA64" s="581"/>
      <c r="AB64" s="581"/>
      <c r="AC64" s="581"/>
      <c r="AD64" s="581"/>
      <c r="AE64" s="581"/>
      <c r="AF64" s="581"/>
      <c r="AG64" s="581"/>
      <c r="AH64" s="581"/>
      <c r="AI64" s="581"/>
      <c r="AJ64" s="581"/>
      <c r="AK64" s="581"/>
      <c r="AL64" s="581"/>
      <c r="AM64" s="581"/>
      <c r="AN64" s="581"/>
      <c r="AO64" s="581"/>
      <c r="AP64" s="581"/>
      <c r="AQ64" s="581"/>
      <c r="AR64" s="581"/>
      <c r="AS64" s="581"/>
      <c r="AT64" s="581"/>
      <c r="AU64" s="581"/>
      <c r="AV64" s="581"/>
      <c r="AW64" s="581"/>
      <c r="AX64" s="581"/>
      <c r="AY64" s="581"/>
      <c r="AZ64" s="216"/>
      <c r="BA64" s="237"/>
      <c r="BB64" s="154"/>
      <c r="BC64" s="322"/>
      <c r="BD64" s="302"/>
      <c r="BE64" s="302"/>
      <c r="BF64" s="302"/>
      <c r="BG64" s="323"/>
      <c r="BH64" s="330"/>
      <c r="BI64" s="302"/>
      <c r="BJ64" s="302"/>
      <c r="BK64" s="302"/>
      <c r="BL64" s="323"/>
      <c r="BM64" s="330"/>
      <c r="BN64" s="302"/>
      <c r="BO64" s="302"/>
      <c r="BP64" s="302"/>
      <c r="BQ64" s="323"/>
      <c r="BR64" s="330"/>
      <c r="BS64" s="302"/>
      <c r="BT64" s="302"/>
      <c r="BU64" s="302"/>
      <c r="BV64" s="302"/>
      <c r="BW64" s="302"/>
      <c r="BX64" s="302"/>
      <c r="BY64" s="303"/>
      <c r="BZ64" s="303"/>
      <c r="CA64" s="1538"/>
      <c r="CB64" s="1538"/>
      <c r="CC64" s="1538"/>
      <c r="CD64" s="1538"/>
      <c r="CE64" s="1538"/>
      <c r="CF64" s="1538"/>
      <c r="CG64" s="1538"/>
      <c r="CH64" s="1538"/>
      <c r="CI64" s="1538"/>
      <c r="CJ64" s="1538"/>
      <c r="CK64" s="1538"/>
      <c r="CL64" s="1538"/>
      <c r="CM64" s="1538"/>
      <c r="CN64" s="1538"/>
      <c r="CO64" s="1538"/>
      <c r="CP64" s="1538"/>
      <c r="CQ64" s="1538"/>
      <c r="CR64" s="1538"/>
      <c r="CS64" s="1538"/>
      <c r="CT64" s="1538"/>
      <c r="CU64" s="1538"/>
      <c r="CV64" s="1538"/>
      <c r="CW64" s="1538"/>
      <c r="CX64" s="1538"/>
      <c r="CY64" s="1538"/>
      <c r="CZ64" s="1538"/>
    </row>
    <row r="65" s="424" customFormat="true" ht="15" customHeight="true" x14ac:dyDescent="0.2">
      <c r="A65" s="2014"/>
      <c r="B65" s="1415" t="s">
        <v>275</v>
      </c>
      <c r="C65" s="1284">
        <v>1.2841823360462408</v>
      </c>
      <c r="D65" s="1285">
        <v>0.29833252448079894</v>
      </c>
      <c r="E65" s="1285">
        <v>0.19096024273587545</v>
      </c>
      <c r="F65" s="1285">
        <v>0.19335538682213987</v>
      </c>
      <c r="G65" s="1286">
        <v>0</v>
      </c>
      <c r="H65" s="1287">
        <v>0</v>
      </c>
      <c r="I65" s="1285">
        <v>0.10495741242314365</v>
      </c>
      <c r="J65" s="1285">
        <v>0</v>
      </c>
      <c r="K65" s="1285">
        <v>0.21003671192493198</v>
      </c>
      <c r="L65" s="1288">
        <v>0</v>
      </c>
      <c r="M65" s="1289">
        <v>3.1006924378171519</v>
      </c>
      <c r="N65" s="1285">
        <v>0.4489328242465192</v>
      </c>
      <c r="O65" s="1285">
        <v>0.43698211330131181</v>
      </c>
      <c r="P65" s="1285">
        <v>0.67636281363619888</v>
      </c>
      <c r="Q65" s="1286">
        <v>0.16407800298253589</v>
      </c>
      <c r="R65" s="1287">
        <v>1.0958511901435253</v>
      </c>
      <c r="S65" s="1285">
        <v>0.10050369259486508</v>
      </c>
      <c r="T65" s="1285">
        <v>0</v>
      </c>
      <c r="U65" s="1285">
        <v>0.96876669102287749</v>
      </c>
      <c r="V65" s="1285">
        <v>0.20091036557383793</v>
      </c>
      <c r="W65" s="1285">
        <v>0.48271693725889586</v>
      </c>
      <c r="X65" s="1285">
        <v>0.10326322786600146</v>
      </c>
      <c r="Y65" s="1285">
        <v>0</v>
      </c>
      <c r="Z65" s="1499">
        <v>0</v>
      </c>
      <c r="AA65" s="581"/>
      <c r="AB65" s="581"/>
      <c r="AC65" s="581"/>
      <c r="AD65" s="581"/>
      <c r="AE65" s="581"/>
      <c r="AF65" s="581"/>
      <c r="AG65" s="581"/>
      <c r="AH65" s="581"/>
      <c r="AI65" s="581"/>
      <c r="AJ65" s="581"/>
      <c r="AK65" s="581"/>
      <c r="AL65" s="581"/>
      <c r="AM65" s="581"/>
      <c r="AN65" s="581"/>
      <c r="AO65" s="581"/>
      <c r="AP65" s="581"/>
      <c r="AQ65" s="581"/>
      <c r="AR65" s="581"/>
      <c r="AS65" s="581"/>
      <c r="AT65" s="581"/>
      <c r="AU65" s="581"/>
      <c r="AV65" s="581"/>
      <c r="AW65" s="581"/>
      <c r="AX65" s="581"/>
      <c r="AY65" s="581"/>
      <c r="AZ65" s="216"/>
      <c r="BA65" s="237"/>
      <c r="BB65" s="154"/>
      <c r="BC65" s="322"/>
      <c r="BD65" s="302"/>
      <c r="BE65" s="302"/>
      <c r="BF65" s="302"/>
      <c r="BG65" s="323"/>
      <c r="BH65" s="330"/>
      <c r="BI65" s="302"/>
      <c r="BJ65" s="302"/>
      <c r="BK65" s="302"/>
      <c r="BL65" s="323"/>
      <c r="BM65" s="330"/>
      <c r="BN65" s="302"/>
      <c r="BO65" s="302"/>
      <c r="BP65" s="302"/>
      <c r="BQ65" s="323"/>
      <c r="BR65" s="330"/>
      <c r="BS65" s="302"/>
      <c r="BT65" s="302"/>
      <c r="BU65" s="302"/>
      <c r="BV65" s="302"/>
      <c r="BW65" s="302"/>
      <c r="BX65" s="302"/>
      <c r="BY65" s="303"/>
      <c r="BZ65" s="303"/>
      <c r="CA65" s="1538"/>
      <c r="CB65" s="1538"/>
      <c r="CC65" s="1538"/>
      <c r="CD65" s="1538"/>
      <c r="CE65" s="1538"/>
      <c r="CF65" s="1538"/>
      <c r="CG65" s="1538"/>
      <c r="CH65" s="1538"/>
      <c r="CI65" s="1538"/>
      <c r="CJ65" s="1538"/>
      <c r="CK65" s="1538"/>
      <c r="CL65" s="1538"/>
      <c r="CM65" s="1538"/>
      <c r="CN65" s="1538"/>
      <c r="CO65" s="1538"/>
      <c r="CP65" s="1538"/>
      <c r="CQ65" s="1538"/>
      <c r="CR65" s="1538"/>
      <c r="CS65" s="1538"/>
      <c r="CT65" s="1538"/>
      <c r="CU65" s="1538"/>
      <c r="CV65" s="1538"/>
      <c r="CW65" s="1538"/>
      <c r="CX65" s="1538"/>
      <c r="CY65" s="1538"/>
      <c r="CZ65" s="1538"/>
    </row>
    <row r="66" s="424" customFormat="true" ht="15" customHeight="true" x14ac:dyDescent="0.2">
      <c r="A66" s="2014"/>
      <c r="B66" s="1415" t="s">
        <v>276</v>
      </c>
      <c r="C66" s="1284">
        <v>4.0627147271231125</v>
      </c>
      <c r="D66" s="1285">
        <v>0.88099737441081749</v>
      </c>
      <c r="E66" s="1285">
        <v>0.72588586058049887</v>
      </c>
      <c r="F66" s="1285">
        <v>6.1355119049364915E-2</v>
      </c>
      <c r="G66" s="1286">
        <v>3.3385227933654137E-2</v>
      </c>
      <c r="H66" s="1287">
        <v>0.15768785736481522</v>
      </c>
      <c r="I66" s="1285">
        <v>0.15743611863471549</v>
      </c>
      <c r="J66" s="1285">
        <v>7.8489664168908679E-3</v>
      </c>
      <c r="K66" s="1285">
        <v>0</v>
      </c>
      <c r="L66" s="1288">
        <v>0</v>
      </c>
      <c r="M66" s="1289">
        <v>8.0613219396528315</v>
      </c>
      <c r="N66" s="1285">
        <v>3.1901904406256469</v>
      </c>
      <c r="O66" s="1285">
        <v>1.3095013340174437</v>
      </c>
      <c r="P66" s="1285">
        <v>1.8724860725880046</v>
      </c>
      <c r="Q66" s="1286">
        <v>0.74887563096585774</v>
      </c>
      <c r="R66" s="1287">
        <v>3.6049554128830508</v>
      </c>
      <c r="S66" s="1285">
        <v>0</v>
      </c>
      <c r="T66" s="1285">
        <v>0</v>
      </c>
      <c r="U66" s="1285">
        <v>3.1431814885049021</v>
      </c>
      <c r="V66" s="1285">
        <v>0.27311418283483757</v>
      </c>
      <c r="W66" s="1285">
        <v>0.86420984958605551</v>
      </c>
      <c r="X66" s="1285">
        <v>0</v>
      </c>
      <c r="Y66" s="1285">
        <v>4.7250323565246402E-2</v>
      </c>
      <c r="Z66" s="1499">
        <v>6.1636910643114856E-2</v>
      </c>
      <c r="AA66" s="581"/>
      <c r="AB66" s="581"/>
      <c r="AC66" s="581"/>
      <c r="AD66" s="581"/>
      <c r="AE66" s="581"/>
      <c r="AF66" s="581"/>
      <c r="AG66" s="581"/>
      <c r="AH66" s="581"/>
      <c r="AI66" s="581"/>
      <c r="AJ66" s="581"/>
      <c r="AK66" s="581"/>
      <c r="AL66" s="581"/>
      <c r="AM66" s="581"/>
      <c r="AN66" s="581"/>
      <c r="AO66" s="581"/>
      <c r="AP66" s="581"/>
      <c r="AQ66" s="581"/>
      <c r="AR66" s="581"/>
      <c r="AS66" s="581"/>
      <c r="AT66" s="581"/>
      <c r="AU66" s="581"/>
      <c r="AV66" s="581"/>
      <c r="AW66" s="581"/>
      <c r="AX66" s="581"/>
      <c r="AY66" s="581"/>
      <c r="AZ66" s="216"/>
      <c r="BA66" s="237"/>
      <c r="BB66" s="154"/>
      <c r="BC66" s="322"/>
      <c r="BD66" s="302"/>
      <c r="BE66" s="302"/>
      <c r="BF66" s="302"/>
      <c r="BG66" s="323"/>
      <c r="BH66" s="330"/>
      <c r="BI66" s="302"/>
      <c r="BJ66" s="302"/>
      <c r="BK66" s="302"/>
      <c r="BL66" s="323"/>
      <c r="BM66" s="330"/>
      <c r="BN66" s="302"/>
      <c r="BO66" s="302"/>
      <c r="BP66" s="302"/>
      <c r="BQ66" s="323"/>
      <c r="BR66" s="330"/>
      <c r="BS66" s="302"/>
      <c r="BT66" s="302"/>
      <c r="BU66" s="302"/>
      <c r="BV66" s="302"/>
      <c r="BW66" s="302"/>
      <c r="BX66" s="302"/>
      <c r="BY66" s="303"/>
      <c r="BZ66" s="303"/>
      <c r="CA66" s="1538"/>
      <c r="CB66" s="1538"/>
      <c r="CC66" s="1538"/>
      <c r="CD66" s="1538"/>
      <c r="CE66" s="1538"/>
      <c r="CF66" s="1538"/>
      <c r="CG66" s="1538"/>
      <c r="CH66" s="1538"/>
      <c r="CI66" s="1538"/>
      <c r="CJ66" s="1538"/>
      <c r="CK66" s="1538"/>
      <c r="CL66" s="1538"/>
      <c r="CM66" s="1538"/>
      <c r="CN66" s="1538"/>
      <c r="CO66" s="1538"/>
      <c r="CP66" s="1538"/>
      <c r="CQ66" s="1538"/>
      <c r="CR66" s="1538"/>
      <c r="CS66" s="1538"/>
      <c r="CT66" s="1538"/>
      <c r="CU66" s="1538"/>
      <c r="CV66" s="1538"/>
      <c r="CW66" s="1538"/>
      <c r="CX66" s="1538"/>
      <c r="CY66" s="1538"/>
      <c r="CZ66" s="1538"/>
    </row>
    <row r="67" s="424" customFormat="true" ht="15" customHeight="true" x14ac:dyDescent="0.2">
      <c r="A67" s="2014"/>
      <c r="B67" s="1415" t="s">
        <v>277</v>
      </c>
      <c r="C67" s="1284">
        <v>12.813930325505698</v>
      </c>
      <c r="D67" s="1285">
        <v>2.8052585472491978</v>
      </c>
      <c r="E67" s="1285">
        <v>1.1904586384886864</v>
      </c>
      <c r="F67" s="1285">
        <v>9.9075024081315105E-2</v>
      </c>
      <c r="G67" s="1286">
        <v>0</v>
      </c>
      <c r="H67" s="1287">
        <v>0.82907445193692053</v>
      </c>
      <c r="I67" s="1285">
        <v>0</v>
      </c>
      <c r="J67" s="1285">
        <v>2.0521277900165068E-2</v>
      </c>
      <c r="K67" s="1285">
        <v>0</v>
      </c>
      <c r="L67" s="1288">
        <v>0</v>
      </c>
      <c r="M67" s="1289">
        <v>25.234945132474774</v>
      </c>
      <c r="N67" s="1285">
        <v>9.6293616145697669</v>
      </c>
      <c r="O67" s="1285">
        <v>5.5710219084107333</v>
      </c>
      <c r="P67" s="1285">
        <v>3.5827630758975304</v>
      </c>
      <c r="Q67" s="1286">
        <v>0.68254316424229666</v>
      </c>
      <c r="R67" s="1287">
        <v>13.138174803545525</v>
      </c>
      <c r="S67" s="1285">
        <v>0</v>
      </c>
      <c r="T67" s="1285">
        <v>0</v>
      </c>
      <c r="U67" s="1285">
        <v>5.5972032424655334</v>
      </c>
      <c r="V67" s="1285">
        <v>4.6324370660097252</v>
      </c>
      <c r="W67" s="1285">
        <v>1.9662238962753129</v>
      </c>
      <c r="X67" s="1285">
        <v>0</v>
      </c>
      <c r="Y67" s="1285">
        <v>0.37412055196798744</v>
      </c>
      <c r="Z67" s="1499">
        <v>0</v>
      </c>
      <c r="AA67" s="581"/>
      <c r="AB67" s="581"/>
      <c r="AC67" s="581"/>
      <c r="AD67" s="581"/>
      <c r="AE67" s="581"/>
      <c r="AF67" s="581"/>
      <c r="AG67" s="581"/>
      <c r="AH67" s="581"/>
      <c r="AI67" s="581"/>
      <c r="AJ67" s="581"/>
      <c r="AK67" s="581"/>
      <c r="AL67" s="581"/>
      <c r="AM67" s="581"/>
      <c r="AN67" s="581"/>
      <c r="AO67" s="581"/>
      <c r="AP67" s="581"/>
      <c r="AQ67" s="581"/>
      <c r="AR67" s="581"/>
      <c r="AS67" s="581"/>
      <c r="AT67" s="581"/>
      <c r="AU67" s="581"/>
      <c r="AV67" s="581"/>
      <c r="AW67" s="581"/>
      <c r="AX67" s="581"/>
      <c r="AY67" s="581"/>
      <c r="AZ67" s="216"/>
      <c r="BA67" s="237"/>
      <c r="BB67" s="154"/>
      <c r="BC67" s="322"/>
      <c r="BD67" s="302"/>
      <c r="BE67" s="302"/>
      <c r="BF67" s="302"/>
      <c r="BG67" s="323"/>
      <c r="BH67" s="330"/>
      <c r="BI67" s="302"/>
      <c r="BJ67" s="302"/>
      <c r="BK67" s="302"/>
      <c r="BL67" s="323"/>
      <c r="BM67" s="330"/>
      <c r="BN67" s="302"/>
      <c r="BO67" s="302"/>
      <c r="BP67" s="302"/>
      <c r="BQ67" s="323"/>
      <c r="BR67" s="330"/>
      <c r="BS67" s="302"/>
      <c r="BT67" s="302"/>
      <c r="BU67" s="302"/>
      <c r="BV67" s="302"/>
      <c r="BW67" s="302"/>
      <c r="BX67" s="302"/>
      <c r="BY67" s="303"/>
      <c r="BZ67" s="303"/>
      <c r="CA67" s="1538"/>
      <c r="CB67" s="1538"/>
      <c r="CC67" s="1538"/>
      <c r="CD67" s="1538"/>
      <c r="CE67" s="1538"/>
      <c r="CF67" s="1538"/>
      <c r="CG67" s="1538"/>
      <c r="CH67" s="1538"/>
      <c r="CI67" s="1538"/>
      <c r="CJ67" s="1538"/>
      <c r="CK67" s="1538"/>
      <c r="CL67" s="1538"/>
      <c r="CM67" s="1538"/>
      <c r="CN67" s="1538"/>
      <c r="CO67" s="1538"/>
      <c r="CP67" s="1538"/>
      <c r="CQ67" s="1538"/>
      <c r="CR67" s="1538"/>
      <c r="CS67" s="1538"/>
      <c r="CT67" s="1538"/>
      <c r="CU67" s="1538"/>
      <c r="CV67" s="1538"/>
      <c r="CW67" s="1538"/>
      <c r="CX67" s="1538"/>
      <c r="CY67" s="1538"/>
      <c r="CZ67" s="1538"/>
    </row>
    <row r="68" s="424" customFormat="true" ht="15" customHeight="true" x14ac:dyDescent="0.2">
      <c r="A68" s="2014"/>
      <c r="B68" s="1415" t="s">
        <v>278</v>
      </c>
      <c r="C68" s="1284">
        <v>0.91871457390965205</v>
      </c>
      <c r="D68" s="1285">
        <v>0.79933459120262329</v>
      </c>
      <c r="E68" s="1285">
        <v>0.6990545986421689</v>
      </c>
      <c r="F68" s="1285">
        <v>0.14320205981594147</v>
      </c>
      <c r="G68" s="1286">
        <v>2.1643182670185744E-2</v>
      </c>
      <c r="H68" s="1287">
        <v>3.2540196143534934E-2</v>
      </c>
      <c r="I68" s="1285">
        <v>0</v>
      </c>
      <c r="J68" s="1285">
        <v>0</v>
      </c>
      <c r="K68" s="1285">
        <v>1.0310518198399459E-2</v>
      </c>
      <c r="L68" s="1288">
        <v>0</v>
      </c>
      <c r="M68" s="1289">
        <v>1.4945702536364882</v>
      </c>
      <c r="N68" s="1285">
        <v>1.2259065543356367</v>
      </c>
      <c r="O68" s="1285">
        <v>1.6941190974519638</v>
      </c>
      <c r="P68" s="1285">
        <v>1.3124499387482678</v>
      </c>
      <c r="Q68" s="1286">
        <v>1.2480127976225559</v>
      </c>
      <c r="R68" s="1287">
        <v>3.7794253324109932</v>
      </c>
      <c r="S68" s="1285">
        <v>0</v>
      </c>
      <c r="T68" s="1285">
        <v>0</v>
      </c>
      <c r="U68" s="1285">
        <v>3.8251812294478091E-2</v>
      </c>
      <c r="V68" s="1285">
        <v>3.6045512642329164E-2</v>
      </c>
      <c r="W68" s="1285">
        <v>0.24275750194977733</v>
      </c>
      <c r="X68" s="1285">
        <v>0</v>
      </c>
      <c r="Y68" s="1285">
        <v>6.2136839778120768E-2</v>
      </c>
      <c r="Z68" s="1499">
        <v>0</v>
      </c>
      <c r="AA68" s="581"/>
      <c r="AB68" s="581"/>
      <c r="AC68" s="581"/>
      <c r="AD68" s="581"/>
      <c r="AE68" s="581"/>
      <c r="AF68" s="581"/>
      <c r="AG68" s="581"/>
      <c r="AH68" s="581"/>
      <c r="AI68" s="581"/>
      <c r="AJ68" s="581"/>
      <c r="AK68" s="581"/>
      <c r="AL68" s="581"/>
      <c r="AM68" s="581"/>
      <c r="AN68" s="581"/>
      <c r="AO68" s="581"/>
      <c r="AP68" s="581"/>
      <c r="AQ68" s="581"/>
      <c r="AR68" s="581"/>
      <c r="AS68" s="581"/>
      <c r="AT68" s="581"/>
      <c r="AU68" s="581"/>
      <c r="AV68" s="581"/>
      <c r="AW68" s="581"/>
      <c r="AX68" s="581"/>
      <c r="AY68" s="581"/>
      <c r="AZ68" s="216"/>
      <c r="BA68" s="237"/>
      <c r="BB68" s="154"/>
      <c r="BC68" s="322"/>
      <c r="BD68" s="302"/>
      <c r="BE68" s="302"/>
      <c r="BF68" s="302"/>
      <c r="BG68" s="323"/>
      <c r="BH68" s="330"/>
      <c r="BI68" s="302"/>
      <c r="BJ68" s="302"/>
      <c r="BK68" s="302"/>
      <c r="BL68" s="323"/>
      <c r="BM68" s="330"/>
      <c r="BN68" s="302"/>
      <c r="BO68" s="302"/>
      <c r="BP68" s="302"/>
      <c r="BQ68" s="323"/>
      <c r="BR68" s="330"/>
      <c r="BS68" s="302"/>
      <c r="BT68" s="302"/>
      <c r="BU68" s="302"/>
      <c r="BV68" s="302"/>
      <c r="BW68" s="302"/>
      <c r="BX68" s="302"/>
      <c r="BY68" s="303"/>
      <c r="BZ68" s="303"/>
      <c r="CA68" s="1538"/>
      <c r="CB68" s="1538"/>
      <c r="CC68" s="1538"/>
      <c r="CD68" s="1538"/>
      <c r="CE68" s="1538"/>
      <c r="CF68" s="1538"/>
      <c r="CG68" s="1538"/>
      <c r="CH68" s="1538"/>
      <c r="CI68" s="1538"/>
      <c r="CJ68" s="1538"/>
      <c r="CK68" s="1538"/>
      <c r="CL68" s="1538"/>
      <c r="CM68" s="1538"/>
      <c r="CN68" s="1538"/>
      <c r="CO68" s="1538"/>
      <c r="CP68" s="1538"/>
      <c r="CQ68" s="1538"/>
      <c r="CR68" s="1538"/>
      <c r="CS68" s="1538"/>
      <c r="CT68" s="1538"/>
      <c r="CU68" s="1538"/>
      <c r="CV68" s="1538"/>
      <c r="CW68" s="1538"/>
      <c r="CX68" s="1538"/>
      <c r="CY68" s="1538"/>
      <c r="CZ68" s="1538"/>
    </row>
    <row r="69" s="424" customFormat="true" ht="15" customHeight="true" x14ac:dyDescent="0.2">
      <c r="A69" s="2014"/>
      <c r="B69" s="1415" t="s">
        <v>279</v>
      </c>
      <c r="C69" s="1284">
        <v>5.1303650867149635</v>
      </c>
      <c r="D69" s="1285">
        <v>2.3056064376280565</v>
      </c>
      <c r="E69" s="1285">
        <v>1.3749040725714394</v>
      </c>
      <c r="F69" s="1285">
        <v>1.0478524993847655</v>
      </c>
      <c r="G69" s="1286">
        <v>0.12115040938160825</v>
      </c>
      <c r="H69" s="1287">
        <v>3.6282630826155757</v>
      </c>
      <c r="I69" s="1285">
        <v>0.59817786139471973</v>
      </c>
      <c r="J69" s="1285">
        <v>0.56878075973216946</v>
      </c>
      <c r="K69" s="1285">
        <v>0.14867378300585318</v>
      </c>
      <c r="L69" s="1288">
        <v>0</v>
      </c>
      <c r="M69" s="1289">
        <v>3.4478510760495942</v>
      </c>
      <c r="N69" s="1285">
        <v>4.9875298924905938</v>
      </c>
      <c r="O69" s="1285">
        <v>4.6219931205386482</v>
      </c>
      <c r="P69" s="1285">
        <v>1.9312622208032024</v>
      </c>
      <c r="Q69" s="1286">
        <v>3.6970825504564764</v>
      </c>
      <c r="R69" s="1287">
        <v>1.7160239569878384</v>
      </c>
      <c r="S69" s="1285">
        <v>2.4802153346403357</v>
      </c>
      <c r="T69" s="1285">
        <v>1.1619307720312932</v>
      </c>
      <c r="U69" s="1285">
        <v>2.4721670611534745</v>
      </c>
      <c r="V69" s="1285">
        <v>4.149991305844595</v>
      </c>
      <c r="W69" s="1285">
        <v>3.6787932856770991</v>
      </c>
      <c r="X69" s="1285">
        <v>2.1805968746332951</v>
      </c>
      <c r="Y69" s="1285">
        <v>5.5268198096872306E-2</v>
      </c>
      <c r="Z69" s="1499">
        <v>7.8369266064191936E-2</v>
      </c>
      <c r="AA69" s="581"/>
      <c r="AB69" s="581"/>
      <c r="AC69" s="581"/>
      <c r="AD69" s="581"/>
      <c r="AE69" s="581"/>
      <c r="AF69" s="581"/>
      <c r="AG69" s="581"/>
      <c r="AH69" s="581"/>
      <c r="AI69" s="581"/>
      <c r="AJ69" s="581"/>
      <c r="AK69" s="581"/>
      <c r="AL69" s="581"/>
      <c r="AM69" s="581"/>
      <c r="AN69" s="581"/>
      <c r="AO69" s="581"/>
      <c r="AP69" s="581"/>
      <c r="AQ69" s="581"/>
      <c r="AR69" s="581"/>
      <c r="AS69" s="581"/>
      <c r="AT69" s="581"/>
      <c r="AU69" s="581"/>
      <c r="AV69" s="581"/>
      <c r="AW69" s="581"/>
      <c r="AX69" s="581"/>
      <c r="AY69" s="581"/>
      <c r="AZ69" s="216"/>
      <c r="BA69" s="237"/>
      <c r="BB69" s="154"/>
      <c r="BC69" s="322"/>
      <c r="BD69" s="302"/>
      <c r="BE69" s="302"/>
      <c r="BF69" s="302"/>
      <c r="BG69" s="323"/>
      <c r="BH69" s="330"/>
      <c r="BI69" s="302"/>
      <c r="BJ69" s="302"/>
      <c r="BK69" s="302"/>
      <c r="BL69" s="323"/>
      <c r="BM69" s="330"/>
      <c r="BN69" s="302"/>
      <c r="BO69" s="302"/>
      <c r="BP69" s="302"/>
      <c r="BQ69" s="323"/>
      <c r="BR69" s="330"/>
      <c r="BS69" s="302"/>
      <c r="BT69" s="302"/>
      <c r="BU69" s="302"/>
      <c r="BV69" s="302"/>
      <c r="BW69" s="302"/>
      <c r="BX69" s="302"/>
      <c r="BY69" s="303"/>
      <c r="BZ69" s="303"/>
      <c r="CA69" s="1538"/>
      <c r="CB69" s="1538"/>
      <c r="CC69" s="1538"/>
      <c r="CD69" s="1538"/>
      <c r="CE69" s="1538"/>
      <c r="CF69" s="1538"/>
      <c r="CG69" s="1538"/>
      <c r="CH69" s="1538"/>
      <c r="CI69" s="1538"/>
      <c r="CJ69" s="1538"/>
      <c r="CK69" s="1538"/>
      <c r="CL69" s="1538"/>
      <c r="CM69" s="1538"/>
      <c r="CN69" s="1538"/>
      <c r="CO69" s="1538"/>
      <c r="CP69" s="1538"/>
      <c r="CQ69" s="1538"/>
      <c r="CR69" s="1538"/>
      <c r="CS69" s="1538"/>
      <c r="CT69" s="1538"/>
      <c r="CU69" s="1538"/>
      <c r="CV69" s="1538"/>
      <c r="CW69" s="1538"/>
      <c r="CX69" s="1538"/>
      <c r="CY69" s="1538"/>
      <c r="CZ69" s="1538"/>
    </row>
    <row r="70" s="424" customFormat="true" ht="15" customHeight="true" x14ac:dyDescent="0.2">
      <c r="A70" s="2014"/>
      <c r="B70" s="1415" t="s">
        <v>280</v>
      </c>
      <c r="C70" s="1284">
        <v>1.4561333581402756</v>
      </c>
      <c r="D70" s="1285">
        <v>1.0132227715197077</v>
      </c>
      <c r="E70" s="1285">
        <v>1.2173494245177761</v>
      </c>
      <c r="F70" s="1285">
        <v>0.51133918151912838</v>
      </c>
      <c r="G70" s="1286">
        <v>7.5362854289195369E-2</v>
      </c>
      <c r="H70" s="1287">
        <v>8.462849986588851E-2</v>
      </c>
      <c r="I70" s="1285">
        <v>3.1232820971907306E-2</v>
      </c>
      <c r="J70" s="1285">
        <v>6.6340823414130903E-2</v>
      </c>
      <c r="K70" s="1285">
        <v>0</v>
      </c>
      <c r="L70" s="1288">
        <v>0</v>
      </c>
      <c r="M70" s="1289">
        <v>1.1044704303942201</v>
      </c>
      <c r="N70" s="1285">
        <v>2.9682239897645477</v>
      </c>
      <c r="O70" s="1285">
        <v>2.0873758296922418</v>
      </c>
      <c r="P70" s="1285">
        <v>2.6025872709270947</v>
      </c>
      <c r="Q70" s="1286">
        <v>2.5871803523852517</v>
      </c>
      <c r="R70" s="1287">
        <v>0.31954008615427637</v>
      </c>
      <c r="S70" s="1285">
        <v>0.23471023819266415</v>
      </c>
      <c r="T70" s="1285">
        <v>5.2021537965913876E-2</v>
      </c>
      <c r="U70" s="1285">
        <v>0.47556758321282311</v>
      </c>
      <c r="V70" s="1285">
        <v>4.5306765233341748</v>
      </c>
      <c r="W70" s="1285">
        <v>1.1901876432923131</v>
      </c>
      <c r="X70" s="1285">
        <v>1.7991963285848667</v>
      </c>
      <c r="Y70" s="1285">
        <v>2.2347777967098144E-2</v>
      </c>
      <c r="Z70" s="1499">
        <v>0</v>
      </c>
      <c r="AA70" s="581"/>
      <c r="AB70" s="581"/>
      <c r="AC70" s="581"/>
      <c r="AD70" s="581"/>
      <c r="AE70" s="581"/>
      <c r="AF70" s="581"/>
      <c r="AG70" s="581"/>
      <c r="AH70" s="581"/>
      <c r="AI70" s="581"/>
      <c r="AJ70" s="581"/>
      <c r="AK70" s="581"/>
      <c r="AL70" s="581"/>
      <c r="AM70" s="581"/>
      <c r="AN70" s="581"/>
      <c r="AO70" s="581"/>
      <c r="AP70" s="581"/>
      <c r="AQ70" s="581"/>
      <c r="AR70" s="581"/>
      <c r="AS70" s="581"/>
      <c r="AT70" s="581"/>
      <c r="AU70" s="581"/>
      <c r="AV70" s="581"/>
      <c r="AW70" s="581"/>
      <c r="AX70" s="581"/>
      <c r="AY70" s="581"/>
      <c r="AZ70" s="216"/>
      <c r="BA70" s="237"/>
      <c r="BB70" s="154"/>
      <c r="BC70" s="322"/>
      <c r="BD70" s="302"/>
      <c r="BE70" s="302"/>
      <c r="BF70" s="302"/>
      <c r="BG70" s="323"/>
      <c r="BH70" s="330"/>
      <c r="BI70" s="302"/>
      <c r="BJ70" s="302"/>
      <c r="BK70" s="302"/>
      <c r="BL70" s="323"/>
      <c r="BM70" s="330"/>
      <c r="BN70" s="302"/>
      <c r="BO70" s="302"/>
      <c r="BP70" s="302"/>
      <c r="BQ70" s="323"/>
      <c r="BR70" s="330"/>
      <c r="BS70" s="302"/>
      <c r="BT70" s="302"/>
      <c r="BU70" s="302"/>
      <c r="BV70" s="302"/>
      <c r="BW70" s="302"/>
      <c r="BX70" s="302"/>
      <c r="BY70" s="303"/>
      <c r="BZ70" s="303"/>
      <c r="CA70" s="1538"/>
      <c r="CB70" s="1538"/>
      <c r="CC70" s="1538"/>
      <c r="CD70" s="1538"/>
      <c r="CE70" s="1538"/>
      <c r="CF70" s="1538"/>
      <c r="CG70" s="1538"/>
      <c r="CH70" s="1538"/>
      <c r="CI70" s="1538"/>
      <c r="CJ70" s="1538"/>
      <c r="CK70" s="1538"/>
      <c r="CL70" s="1538"/>
      <c r="CM70" s="1538"/>
      <c r="CN70" s="1538"/>
      <c r="CO70" s="1538"/>
      <c r="CP70" s="1538"/>
      <c r="CQ70" s="1538"/>
      <c r="CR70" s="1538"/>
      <c r="CS70" s="1538"/>
      <c r="CT70" s="1538"/>
      <c r="CU70" s="1538"/>
      <c r="CV70" s="1538"/>
      <c r="CW70" s="1538"/>
      <c r="CX70" s="1538"/>
      <c r="CY70" s="1538"/>
      <c r="CZ70" s="1538"/>
    </row>
    <row r="71" s="424" customFormat="true" ht="15" customHeight="true" x14ac:dyDescent="0.2">
      <c r="A71" s="2014"/>
      <c r="B71" s="1415" t="s">
        <v>281</v>
      </c>
      <c r="C71" s="1284">
        <v>0.27966206802382432</v>
      </c>
      <c r="D71" s="1285">
        <v>0.21164359922394546</v>
      </c>
      <c r="E71" s="1285">
        <v>0.15341799293708633</v>
      </c>
      <c r="F71" s="1285">
        <v>0.5672188621021953</v>
      </c>
      <c r="G71" s="1286">
        <v>2.3459388652410298</v>
      </c>
      <c r="H71" s="1287">
        <v>0.13279412801556204</v>
      </c>
      <c r="I71" s="1285">
        <v>6.6044551703797721E-2</v>
      </c>
      <c r="J71" s="1285">
        <v>0.38352543465380529</v>
      </c>
      <c r="K71" s="1285">
        <v>0.90247217242081568</v>
      </c>
      <c r="L71" s="1288">
        <v>3.1656170483502564</v>
      </c>
      <c r="M71" s="1289">
        <v>0</v>
      </c>
      <c r="N71" s="1285">
        <v>0.56752192508233523</v>
      </c>
      <c r="O71" s="1285">
        <v>0.45659409780230803</v>
      </c>
      <c r="P71" s="1285">
        <v>0.17119765547564472</v>
      </c>
      <c r="Q71" s="1286">
        <v>0.47354742406019873</v>
      </c>
      <c r="R71" s="1287">
        <v>1.010854863952044</v>
      </c>
      <c r="S71" s="1285">
        <v>3.6716799385470927E-2</v>
      </c>
      <c r="T71" s="1285">
        <v>1.1274553503835039</v>
      </c>
      <c r="U71" s="1285">
        <v>0.39529302431831015</v>
      </c>
      <c r="V71" s="1285">
        <v>1.4862552171849584E-2</v>
      </c>
      <c r="W71" s="1285">
        <v>0.85696876124731203</v>
      </c>
      <c r="X71" s="1285">
        <v>0.98327086164399868</v>
      </c>
      <c r="Y71" s="1285">
        <v>1.1041874735647252</v>
      </c>
      <c r="Z71" s="1499">
        <v>0.59686120728993863</v>
      </c>
      <c r="AA71" s="581"/>
      <c r="AB71" s="581"/>
      <c r="AC71" s="581"/>
      <c r="AD71" s="581"/>
      <c r="AE71" s="581"/>
      <c r="AF71" s="581"/>
      <c r="AG71" s="581"/>
      <c r="AH71" s="581"/>
      <c r="AI71" s="581"/>
      <c r="AJ71" s="581"/>
      <c r="AK71" s="581"/>
      <c r="AL71" s="581"/>
      <c r="AM71" s="581"/>
      <c r="AN71" s="581"/>
      <c r="AO71" s="581"/>
      <c r="AP71" s="581"/>
      <c r="AQ71" s="581"/>
      <c r="AR71" s="581"/>
      <c r="AS71" s="581"/>
      <c r="AT71" s="581"/>
      <c r="AU71" s="581"/>
      <c r="AV71" s="581"/>
      <c r="AW71" s="581"/>
      <c r="AX71" s="581"/>
      <c r="AY71" s="581"/>
      <c r="AZ71" s="216"/>
      <c r="BA71" s="237"/>
      <c r="BB71" s="154"/>
      <c r="BC71" s="322"/>
      <c r="BD71" s="302"/>
      <c r="BE71" s="302"/>
      <c r="BF71" s="302"/>
      <c r="BG71" s="323"/>
      <c r="BH71" s="330"/>
      <c r="BI71" s="302"/>
      <c r="BJ71" s="302"/>
      <c r="BK71" s="302"/>
      <c r="BL71" s="323"/>
      <c r="BM71" s="330"/>
      <c r="BN71" s="302"/>
      <c r="BO71" s="302"/>
      <c r="BP71" s="302"/>
      <c r="BQ71" s="323"/>
      <c r="BR71" s="330"/>
      <c r="BS71" s="302"/>
      <c r="BT71" s="302"/>
      <c r="BU71" s="302"/>
      <c r="BV71" s="302"/>
      <c r="BW71" s="302"/>
      <c r="BX71" s="302"/>
      <c r="BY71" s="303"/>
      <c r="BZ71" s="303"/>
      <c r="CA71" s="1538"/>
      <c r="CB71" s="1538"/>
      <c r="CC71" s="1538"/>
      <c r="CD71" s="1538"/>
      <c r="CE71" s="1538"/>
      <c r="CF71" s="1538"/>
      <c r="CG71" s="1538"/>
      <c r="CH71" s="1538"/>
      <c r="CI71" s="1538"/>
      <c r="CJ71" s="1538"/>
      <c r="CK71" s="1538"/>
      <c r="CL71" s="1538"/>
      <c r="CM71" s="1538"/>
      <c r="CN71" s="1538"/>
      <c r="CO71" s="1538"/>
      <c r="CP71" s="1538"/>
      <c r="CQ71" s="1538"/>
      <c r="CR71" s="1538"/>
      <c r="CS71" s="1538"/>
      <c r="CT71" s="1538"/>
      <c r="CU71" s="1538"/>
      <c r="CV71" s="1538"/>
      <c r="CW71" s="1538"/>
      <c r="CX71" s="1538"/>
      <c r="CY71" s="1538"/>
      <c r="CZ71" s="1538"/>
    </row>
    <row r="72" s="424" customFormat="true" ht="15" customHeight="true" x14ac:dyDescent="0.2">
      <c r="A72" s="2014"/>
      <c r="B72" s="1415" t="s">
        <v>282</v>
      </c>
      <c r="C72" s="1284">
        <v>0.28020617682040933</v>
      </c>
      <c r="D72" s="1285">
        <v>0.47768501024428311</v>
      </c>
      <c r="E72" s="1285">
        <v>0.12718549108930746</v>
      </c>
      <c r="F72" s="1285">
        <v>0.19923220262985591</v>
      </c>
      <c r="G72" s="1286">
        <v>2.1735965962470013E-2</v>
      </c>
      <c r="H72" s="1287">
        <v>0.20076512377758862</v>
      </c>
      <c r="I72" s="1285">
        <v>0.40069308881157428</v>
      </c>
      <c r="J72" s="1285">
        <v>0</v>
      </c>
      <c r="K72" s="1285">
        <v>7.0037685440461211E-2</v>
      </c>
      <c r="L72" s="1288">
        <v>0</v>
      </c>
      <c r="M72" s="1289">
        <v>9.3066619673891751E-2</v>
      </c>
      <c r="N72" s="1285">
        <v>0.59132279651115771</v>
      </c>
      <c r="O72" s="1285">
        <v>0.66959731774871123</v>
      </c>
      <c r="P72" s="1285">
        <v>1.9080252526371914E-2</v>
      </c>
      <c r="Q72" s="1286">
        <v>0.48160682040006469</v>
      </c>
      <c r="R72" s="1287">
        <v>0.28698187479632742</v>
      </c>
      <c r="S72" s="1285">
        <v>8.2511887685943724E-2</v>
      </c>
      <c r="T72" s="1285">
        <v>0</v>
      </c>
      <c r="U72" s="1285">
        <v>0.20393009057778833</v>
      </c>
      <c r="V72" s="1285">
        <v>0.43713990428753585</v>
      </c>
      <c r="W72" s="1285">
        <v>0.35932375719025844</v>
      </c>
      <c r="X72" s="1285">
        <v>9.8230553098930931E-2</v>
      </c>
      <c r="Y72" s="1285">
        <v>8.1900094085188183E-2</v>
      </c>
      <c r="Z72" s="1499">
        <v>0.53734703695224362</v>
      </c>
      <c r="AA72" s="581"/>
      <c r="AB72" s="581"/>
      <c r="AC72" s="581"/>
      <c r="AD72" s="581"/>
      <c r="AE72" s="581"/>
      <c r="AF72" s="581"/>
      <c r="AG72" s="581"/>
      <c r="AH72" s="581"/>
      <c r="AI72" s="581"/>
      <c r="AJ72" s="581"/>
      <c r="AK72" s="581"/>
      <c r="AL72" s="581"/>
      <c r="AM72" s="581"/>
      <c r="AN72" s="581"/>
      <c r="AO72" s="581"/>
      <c r="AP72" s="581"/>
      <c r="AQ72" s="581"/>
      <c r="AR72" s="581"/>
      <c r="AS72" s="581"/>
      <c r="AT72" s="581"/>
      <c r="AU72" s="581"/>
      <c r="AV72" s="581"/>
      <c r="AW72" s="581"/>
      <c r="AX72" s="581"/>
      <c r="AY72" s="581"/>
      <c r="AZ72" s="216"/>
      <c r="BA72" s="237"/>
      <c r="BB72" s="154"/>
      <c r="BC72" s="322"/>
      <c r="BD72" s="302"/>
      <c r="BE72" s="302"/>
      <c r="BF72" s="302"/>
      <c r="BG72" s="323"/>
      <c r="BH72" s="330"/>
      <c r="BI72" s="302"/>
      <c r="BJ72" s="302"/>
      <c r="BK72" s="302"/>
      <c r="BL72" s="323"/>
      <c r="BM72" s="330"/>
      <c r="BN72" s="302"/>
      <c r="BO72" s="302"/>
      <c r="BP72" s="302"/>
      <c r="BQ72" s="323"/>
      <c r="BR72" s="330"/>
      <c r="BS72" s="302"/>
      <c r="BT72" s="302"/>
      <c r="BU72" s="302"/>
      <c r="BV72" s="302"/>
      <c r="BW72" s="302"/>
      <c r="BX72" s="302"/>
      <c r="BY72" s="303"/>
      <c r="BZ72" s="303"/>
      <c r="CA72" s="1538"/>
      <c r="CB72" s="1538"/>
      <c r="CC72" s="1538"/>
      <c r="CD72" s="1538"/>
      <c r="CE72" s="1538"/>
      <c r="CF72" s="1538"/>
      <c r="CG72" s="1538"/>
      <c r="CH72" s="1538"/>
      <c r="CI72" s="1538"/>
      <c r="CJ72" s="1538"/>
      <c r="CK72" s="1538"/>
      <c r="CL72" s="1538"/>
      <c r="CM72" s="1538"/>
      <c r="CN72" s="1538"/>
      <c r="CO72" s="1538"/>
      <c r="CP72" s="1538"/>
      <c r="CQ72" s="1538"/>
      <c r="CR72" s="1538"/>
      <c r="CS72" s="1538"/>
      <c r="CT72" s="1538"/>
      <c r="CU72" s="1538"/>
      <c r="CV72" s="1538"/>
      <c r="CW72" s="1538"/>
      <c r="CX72" s="1538"/>
      <c r="CY72" s="1538"/>
      <c r="CZ72" s="1538"/>
    </row>
    <row r="73" s="424" customFormat="true" ht="15" customHeight="true" x14ac:dyDescent="0.2">
      <c r="A73" s="1216"/>
      <c r="B73" s="1416"/>
      <c r="C73" s="1284"/>
      <c r="D73" s="1285"/>
      <c r="E73" s="1285"/>
      <c r="F73" s="1285"/>
      <c r="G73" s="1286"/>
      <c r="H73" s="1287"/>
      <c r="I73" s="1285"/>
      <c r="J73" s="1285"/>
      <c r="K73" s="1285"/>
      <c r="L73" s="1288"/>
      <c r="M73" s="1289"/>
      <c r="N73" s="1285"/>
      <c r="O73" s="1285"/>
      <c r="P73" s="1285"/>
      <c r="Q73" s="1286"/>
      <c r="R73" s="1287"/>
      <c r="S73" s="1285"/>
      <c r="T73" s="1285"/>
      <c r="U73" s="1285"/>
      <c r="V73" s="1285"/>
      <c r="W73" s="1285"/>
      <c r="X73" s="1285"/>
      <c r="Y73" s="1285"/>
      <c r="Z73" s="1499"/>
      <c r="AA73" s="581"/>
      <c r="AB73" s="581"/>
      <c r="AC73" s="581"/>
      <c r="AD73" s="581"/>
      <c r="AE73" s="581"/>
      <c r="AF73" s="581"/>
      <c r="AG73" s="581"/>
      <c r="AH73" s="581"/>
      <c r="AI73" s="581"/>
      <c r="AJ73" s="581"/>
      <c r="AK73" s="581"/>
      <c r="AL73" s="581"/>
      <c r="AM73" s="581"/>
      <c r="AN73" s="581"/>
      <c r="AO73" s="581"/>
      <c r="AP73" s="581"/>
      <c r="AQ73" s="581"/>
      <c r="AR73" s="581"/>
      <c r="AS73" s="581"/>
      <c r="AT73" s="581"/>
      <c r="AU73" s="581"/>
      <c r="AV73" s="581"/>
      <c r="AW73" s="581"/>
      <c r="AX73" s="581"/>
      <c r="AY73" s="581"/>
      <c r="AZ73" s="216"/>
      <c r="BA73" s="237"/>
      <c r="BB73" s="154"/>
      <c r="BC73" s="322"/>
      <c r="BD73" s="302"/>
      <c r="BE73" s="302"/>
      <c r="BF73" s="302"/>
      <c r="BG73" s="323"/>
      <c r="BH73" s="330"/>
      <c r="BI73" s="302"/>
      <c r="BJ73" s="302"/>
      <c r="BK73" s="302"/>
      <c r="BL73" s="323"/>
      <c r="BM73" s="330"/>
      <c r="BN73" s="302"/>
      <c r="BO73" s="302"/>
      <c r="BP73" s="302"/>
      <c r="BQ73" s="323"/>
      <c r="BR73" s="330"/>
      <c r="BS73" s="302"/>
      <c r="BT73" s="302"/>
      <c r="BU73" s="302"/>
      <c r="BV73" s="302"/>
      <c r="BW73" s="302"/>
      <c r="BX73" s="302"/>
      <c r="BY73" s="303"/>
      <c r="BZ73" s="303"/>
      <c r="CA73" s="1538"/>
      <c r="CB73" s="1538"/>
      <c r="CC73" s="1538"/>
      <c r="CD73" s="1538"/>
      <c r="CE73" s="1538"/>
      <c r="CF73" s="1538"/>
      <c r="CG73" s="1538"/>
      <c r="CH73" s="1538"/>
      <c r="CI73" s="1538"/>
      <c r="CJ73" s="1538"/>
      <c r="CK73" s="1538"/>
      <c r="CL73" s="1538"/>
      <c r="CM73" s="1538"/>
      <c r="CN73" s="1538"/>
      <c r="CO73" s="1538"/>
      <c r="CP73" s="1538"/>
      <c r="CQ73" s="1538"/>
      <c r="CR73" s="1538"/>
      <c r="CS73" s="1538"/>
      <c r="CT73" s="1538"/>
      <c r="CU73" s="1538"/>
      <c r="CV73" s="1538"/>
      <c r="CW73" s="1538"/>
      <c r="CX73" s="1538"/>
      <c r="CY73" s="1538"/>
      <c r="CZ73" s="1538"/>
    </row>
    <row r="74" s="424" customFormat="true" ht="15" customHeight="true" x14ac:dyDescent="0.2">
      <c r="A74" s="1216"/>
      <c r="B74" s="1416"/>
      <c r="C74" s="1284"/>
      <c r="D74" s="1285"/>
      <c r="E74" s="1285"/>
      <c r="F74" s="1285"/>
      <c r="G74" s="1286"/>
      <c r="H74" s="1287"/>
      <c r="I74" s="1285"/>
      <c r="J74" s="1285"/>
      <c r="K74" s="1285"/>
      <c r="L74" s="1288"/>
      <c r="M74" s="1289"/>
      <c r="N74" s="1285"/>
      <c r="O74" s="1285"/>
      <c r="P74" s="1285"/>
      <c r="Q74" s="1286"/>
      <c r="R74" s="1287"/>
      <c r="S74" s="1285"/>
      <c r="T74" s="1285"/>
      <c r="U74" s="1285"/>
      <c r="V74" s="1285"/>
      <c r="W74" s="1285"/>
      <c r="X74" s="1285"/>
      <c r="Y74" s="1285"/>
      <c r="Z74" s="1499"/>
      <c r="AA74" s="581"/>
      <c r="AB74" s="581"/>
      <c r="AC74" s="581"/>
      <c r="AD74" s="581"/>
      <c r="AE74" s="581"/>
      <c r="AF74" s="581"/>
      <c r="AG74" s="581"/>
      <c r="AH74" s="581"/>
      <c r="AI74" s="581"/>
      <c r="AJ74" s="581"/>
      <c r="AK74" s="581"/>
      <c r="AL74" s="581"/>
      <c r="AM74" s="581"/>
      <c r="AN74" s="581"/>
      <c r="AO74" s="581"/>
      <c r="AP74" s="581"/>
      <c r="AQ74" s="581"/>
      <c r="AR74" s="581"/>
      <c r="AS74" s="581"/>
      <c r="AT74" s="581"/>
      <c r="AU74" s="581"/>
      <c r="AV74" s="581"/>
      <c r="AW74" s="581"/>
      <c r="AX74" s="581"/>
      <c r="AY74" s="581"/>
      <c r="AZ74" s="216"/>
      <c r="BA74" s="237"/>
      <c r="BB74" s="154"/>
      <c r="BC74" s="322"/>
      <c r="BD74" s="302"/>
      <c r="BE74" s="302"/>
      <c r="BF74" s="302"/>
      <c r="BG74" s="323"/>
      <c r="BH74" s="330"/>
      <c r="BI74" s="302"/>
      <c r="BJ74" s="302"/>
      <c r="BK74" s="302"/>
      <c r="BL74" s="323"/>
      <c r="BM74" s="330"/>
      <c r="BN74" s="302"/>
      <c r="BO74" s="302"/>
      <c r="BP74" s="302"/>
      <c r="BQ74" s="323"/>
      <c r="BR74" s="330"/>
      <c r="BS74" s="302"/>
      <c r="BT74" s="302"/>
      <c r="BU74" s="302"/>
      <c r="BV74" s="302"/>
      <c r="BW74" s="302"/>
      <c r="BX74" s="302"/>
      <c r="BY74" s="303"/>
      <c r="BZ74" s="303"/>
      <c r="CA74" s="1538"/>
      <c r="CB74" s="1538"/>
      <c r="CC74" s="1538"/>
      <c r="CD74" s="1538"/>
      <c r="CE74" s="1538"/>
      <c r="CF74" s="1538"/>
      <c r="CG74" s="1538"/>
      <c r="CH74" s="1538"/>
      <c r="CI74" s="1538"/>
      <c r="CJ74" s="1538"/>
      <c r="CK74" s="1538"/>
      <c r="CL74" s="1538"/>
      <c r="CM74" s="1538"/>
      <c r="CN74" s="1538"/>
      <c r="CO74" s="1538"/>
      <c r="CP74" s="1538"/>
      <c r="CQ74" s="1538"/>
      <c r="CR74" s="1538"/>
      <c r="CS74" s="1538"/>
      <c r="CT74" s="1538"/>
      <c r="CU74" s="1538"/>
      <c r="CV74" s="1538"/>
      <c r="CW74" s="1538"/>
      <c r="CX74" s="1538"/>
      <c r="CY74" s="1538"/>
      <c r="CZ74" s="1538"/>
    </row>
    <row r="75" s="424" customFormat="true" ht="15" customHeight="true" x14ac:dyDescent="0.2">
      <c r="A75" s="1216"/>
      <c r="B75" s="1416"/>
      <c r="C75" s="1284"/>
      <c r="D75" s="1285"/>
      <c r="E75" s="1285"/>
      <c r="F75" s="1285"/>
      <c r="G75" s="1286"/>
      <c r="H75" s="1287"/>
      <c r="I75" s="1285"/>
      <c r="J75" s="1285"/>
      <c r="K75" s="1285"/>
      <c r="L75" s="1288"/>
      <c r="M75" s="1289"/>
      <c r="N75" s="1285"/>
      <c r="O75" s="1285"/>
      <c r="P75" s="1285"/>
      <c r="Q75" s="1286"/>
      <c r="R75" s="1287"/>
      <c r="S75" s="1285"/>
      <c r="T75" s="1285"/>
      <c r="U75" s="1285"/>
      <c r="V75" s="1285"/>
      <c r="W75" s="1285"/>
      <c r="X75" s="1285"/>
      <c r="Y75" s="1285"/>
      <c r="Z75" s="1499"/>
      <c r="AA75" s="581"/>
      <c r="AB75" s="581"/>
      <c r="AC75" s="581"/>
      <c r="AD75" s="581"/>
      <c r="AE75" s="581"/>
      <c r="AF75" s="581"/>
      <c r="AG75" s="581"/>
      <c r="AH75" s="581"/>
      <c r="AI75" s="581"/>
      <c r="AJ75" s="581"/>
      <c r="AK75" s="581"/>
      <c r="AL75" s="581"/>
      <c r="AM75" s="581"/>
      <c r="AN75" s="581"/>
      <c r="AO75" s="581"/>
      <c r="AP75" s="581"/>
      <c r="AQ75" s="581"/>
      <c r="AR75" s="581"/>
      <c r="AS75" s="581"/>
      <c r="AT75" s="581"/>
      <c r="AU75" s="581"/>
      <c r="AV75" s="581"/>
      <c r="AW75" s="581"/>
      <c r="AX75" s="581"/>
      <c r="AY75" s="581"/>
      <c r="AZ75" s="216"/>
      <c r="BA75" s="237"/>
      <c r="BB75" s="154"/>
      <c r="BC75" s="322"/>
      <c r="BD75" s="302"/>
      <c r="BE75" s="302"/>
      <c r="BF75" s="302"/>
      <c r="BG75" s="323"/>
      <c r="BH75" s="330"/>
      <c r="BI75" s="302"/>
      <c r="BJ75" s="302"/>
      <c r="BK75" s="302"/>
      <c r="BL75" s="323"/>
      <c r="BM75" s="330"/>
      <c r="BN75" s="302"/>
      <c r="BO75" s="302"/>
      <c r="BP75" s="302"/>
      <c r="BQ75" s="323"/>
      <c r="BR75" s="330"/>
      <c r="BS75" s="302"/>
      <c r="BT75" s="302"/>
      <c r="BU75" s="302"/>
      <c r="BV75" s="302"/>
      <c r="BW75" s="302"/>
      <c r="BX75" s="302"/>
      <c r="BY75" s="303"/>
      <c r="BZ75" s="303"/>
      <c r="CA75" s="1538"/>
      <c r="CB75" s="1538"/>
      <c r="CC75" s="1538"/>
      <c r="CD75" s="1538"/>
      <c r="CE75" s="1538"/>
      <c r="CF75" s="1538"/>
      <c r="CG75" s="1538"/>
      <c r="CH75" s="1538"/>
      <c r="CI75" s="1538"/>
      <c r="CJ75" s="1538"/>
      <c r="CK75" s="1538"/>
      <c r="CL75" s="1538"/>
      <c r="CM75" s="1538"/>
      <c r="CN75" s="1538"/>
      <c r="CO75" s="1538"/>
      <c r="CP75" s="1538"/>
      <c r="CQ75" s="1538"/>
      <c r="CR75" s="1538"/>
      <c r="CS75" s="1538"/>
      <c r="CT75" s="1538"/>
      <c r="CU75" s="1538"/>
      <c r="CV75" s="1538"/>
      <c r="CW75" s="1538"/>
      <c r="CX75" s="1538"/>
      <c r="CY75" s="1538"/>
      <c r="CZ75" s="1538"/>
    </row>
    <row r="76" s="424" customFormat="true" ht="15" customHeight="true" x14ac:dyDescent="0.2">
      <c r="A76" s="1216"/>
      <c r="B76" s="1416"/>
      <c r="C76" s="1284"/>
      <c r="D76" s="1285"/>
      <c r="E76" s="1285"/>
      <c r="F76" s="1285"/>
      <c r="G76" s="1286"/>
      <c r="H76" s="1287"/>
      <c r="I76" s="1285"/>
      <c r="J76" s="1285"/>
      <c r="K76" s="1285"/>
      <c r="L76" s="1288"/>
      <c r="M76" s="1289"/>
      <c r="N76" s="1285"/>
      <c r="O76" s="1285"/>
      <c r="P76" s="1285"/>
      <c r="Q76" s="1286"/>
      <c r="R76" s="1287"/>
      <c r="S76" s="1285"/>
      <c r="T76" s="1285"/>
      <c r="U76" s="1285"/>
      <c r="V76" s="1285"/>
      <c r="W76" s="1285"/>
      <c r="X76" s="1285"/>
      <c r="Y76" s="1285"/>
      <c r="Z76" s="1499"/>
      <c r="AA76" s="581"/>
      <c r="AB76" s="581"/>
      <c r="AC76" s="581"/>
      <c r="AD76" s="581"/>
      <c r="AE76" s="581"/>
      <c r="AF76" s="581"/>
      <c r="AG76" s="581"/>
      <c r="AH76" s="581"/>
      <c r="AI76" s="581"/>
      <c r="AJ76" s="581"/>
      <c r="AK76" s="581"/>
      <c r="AL76" s="581"/>
      <c r="AM76" s="581"/>
      <c r="AN76" s="581"/>
      <c r="AO76" s="581"/>
      <c r="AP76" s="581"/>
      <c r="AQ76" s="581"/>
      <c r="AR76" s="581"/>
      <c r="AS76" s="581"/>
      <c r="AT76" s="581"/>
      <c r="AU76" s="581"/>
      <c r="AV76" s="581"/>
      <c r="AW76" s="581"/>
      <c r="AX76" s="581"/>
      <c r="AY76" s="581"/>
      <c r="AZ76" s="216"/>
      <c r="BA76" s="237"/>
      <c r="BB76" s="154"/>
      <c r="BC76" s="322"/>
      <c r="BD76" s="302"/>
      <c r="BE76" s="302"/>
      <c r="BF76" s="302"/>
      <c r="BG76" s="323"/>
      <c r="BH76" s="330"/>
      <c r="BI76" s="302"/>
      <c r="BJ76" s="302"/>
      <c r="BK76" s="302"/>
      <c r="BL76" s="323"/>
      <c r="BM76" s="330"/>
      <c r="BN76" s="302"/>
      <c r="BO76" s="302"/>
      <c r="BP76" s="302"/>
      <c r="BQ76" s="323"/>
      <c r="BR76" s="330"/>
      <c r="BS76" s="302"/>
      <c r="BT76" s="302"/>
      <c r="BU76" s="302"/>
      <c r="BV76" s="302"/>
      <c r="BW76" s="302"/>
      <c r="BX76" s="302"/>
      <c r="BY76" s="303"/>
      <c r="BZ76" s="303"/>
      <c r="CA76" s="1538"/>
      <c r="CB76" s="1538"/>
      <c r="CC76" s="1538"/>
      <c r="CD76" s="1538"/>
      <c r="CE76" s="1538"/>
      <c r="CF76" s="1538"/>
      <c r="CG76" s="1538"/>
      <c r="CH76" s="1538"/>
      <c r="CI76" s="1538"/>
      <c r="CJ76" s="1538"/>
      <c r="CK76" s="1538"/>
      <c r="CL76" s="1538"/>
      <c r="CM76" s="1538"/>
      <c r="CN76" s="1538"/>
      <c r="CO76" s="1538"/>
      <c r="CP76" s="1538"/>
      <c r="CQ76" s="1538"/>
      <c r="CR76" s="1538"/>
      <c r="CS76" s="1538"/>
      <c r="CT76" s="1538"/>
      <c r="CU76" s="1538"/>
      <c r="CV76" s="1538"/>
      <c r="CW76" s="1538"/>
      <c r="CX76" s="1538"/>
      <c r="CY76" s="1538"/>
      <c r="CZ76" s="1538"/>
    </row>
    <row r="77" s="424" customFormat="true" ht="15" customHeight="true" x14ac:dyDescent="0.2">
      <c r="A77" s="1216"/>
      <c r="B77" s="1416"/>
      <c r="C77" s="1284"/>
      <c r="D77" s="1285"/>
      <c r="E77" s="1285"/>
      <c r="F77" s="1285"/>
      <c r="G77" s="1286"/>
      <c r="H77" s="1287"/>
      <c r="I77" s="1285"/>
      <c r="J77" s="1285"/>
      <c r="K77" s="1285"/>
      <c r="L77" s="1288"/>
      <c r="M77" s="1289"/>
      <c r="N77" s="1285"/>
      <c r="O77" s="1285"/>
      <c r="P77" s="1285"/>
      <c r="Q77" s="1286"/>
      <c r="R77" s="1287"/>
      <c r="S77" s="1285"/>
      <c r="T77" s="1285"/>
      <c r="U77" s="1285"/>
      <c r="V77" s="1285"/>
      <c r="W77" s="1285"/>
      <c r="X77" s="1285"/>
      <c r="Y77" s="1285"/>
      <c r="Z77" s="1499"/>
      <c r="AA77" s="581"/>
      <c r="AB77" s="581"/>
      <c r="AC77" s="581"/>
      <c r="AD77" s="581"/>
      <c r="AE77" s="581"/>
      <c r="AF77" s="581"/>
      <c r="AG77" s="581"/>
      <c r="AH77" s="581"/>
      <c r="AI77" s="581"/>
      <c r="AJ77" s="581"/>
      <c r="AK77" s="581"/>
      <c r="AL77" s="581"/>
      <c r="AM77" s="581"/>
      <c r="AN77" s="581"/>
      <c r="AO77" s="581"/>
      <c r="AP77" s="581"/>
      <c r="AQ77" s="581"/>
      <c r="AR77" s="581"/>
      <c r="AS77" s="581"/>
      <c r="AT77" s="581"/>
      <c r="AU77" s="581"/>
      <c r="AV77" s="581"/>
      <c r="AW77" s="581"/>
      <c r="AX77" s="581"/>
      <c r="AY77" s="581"/>
      <c r="AZ77" s="216"/>
      <c r="BA77" s="237"/>
      <c r="BB77" s="154"/>
      <c r="BC77" s="322"/>
      <c r="BD77" s="302"/>
      <c r="BE77" s="302"/>
      <c r="BF77" s="302"/>
      <c r="BG77" s="323"/>
      <c r="BH77" s="330"/>
      <c r="BI77" s="302"/>
      <c r="BJ77" s="302"/>
      <c r="BK77" s="302"/>
      <c r="BL77" s="323"/>
      <c r="BM77" s="330"/>
      <c r="BN77" s="302"/>
      <c r="BO77" s="302"/>
      <c r="BP77" s="302"/>
      <c r="BQ77" s="323"/>
      <c r="BR77" s="330"/>
      <c r="BS77" s="302"/>
      <c r="BT77" s="302"/>
      <c r="BU77" s="302"/>
      <c r="BV77" s="302"/>
      <c r="BW77" s="302"/>
      <c r="BX77" s="302"/>
      <c r="BY77" s="303"/>
      <c r="BZ77" s="303"/>
      <c r="CA77" s="1538"/>
      <c r="CB77" s="1538"/>
      <c r="CC77" s="1538"/>
      <c r="CD77" s="1538"/>
      <c r="CE77" s="1538"/>
      <c r="CF77" s="1538"/>
      <c r="CG77" s="1538"/>
      <c r="CH77" s="1538"/>
      <c r="CI77" s="1538"/>
      <c r="CJ77" s="1538"/>
      <c r="CK77" s="1538"/>
      <c r="CL77" s="1538"/>
      <c r="CM77" s="1538"/>
      <c r="CN77" s="1538"/>
      <c r="CO77" s="1538"/>
      <c r="CP77" s="1538"/>
      <c r="CQ77" s="1538"/>
      <c r="CR77" s="1538"/>
      <c r="CS77" s="1538"/>
      <c r="CT77" s="1538"/>
      <c r="CU77" s="1538"/>
      <c r="CV77" s="1538"/>
      <c r="CW77" s="1538"/>
      <c r="CX77" s="1538"/>
      <c r="CY77" s="1538"/>
      <c r="CZ77" s="1538"/>
    </row>
    <row r="78" s="424" customFormat="true" ht="15" customHeight="true" x14ac:dyDescent="0.2">
      <c r="A78" s="1216"/>
      <c r="B78" s="1416"/>
      <c r="C78" s="1284"/>
      <c r="D78" s="1285"/>
      <c r="E78" s="1285"/>
      <c r="F78" s="1285"/>
      <c r="G78" s="1286"/>
      <c r="H78" s="1287"/>
      <c r="I78" s="1285"/>
      <c r="J78" s="1285"/>
      <c r="K78" s="1285"/>
      <c r="L78" s="1288"/>
      <c r="M78" s="1289"/>
      <c r="N78" s="1285"/>
      <c r="O78" s="1285"/>
      <c r="P78" s="1285"/>
      <c r="Q78" s="1286"/>
      <c r="R78" s="1287"/>
      <c r="S78" s="1285"/>
      <c r="T78" s="1285"/>
      <c r="U78" s="1285"/>
      <c r="V78" s="1285"/>
      <c r="W78" s="1285"/>
      <c r="X78" s="1285"/>
      <c r="Y78" s="1285"/>
      <c r="Z78" s="1499"/>
      <c r="AA78" s="581"/>
      <c r="AB78" s="581"/>
      <c r="AC78" s="581"/>
      <c r="AD78" s="581"/>
      <c r="AE78" s="581"/>
      <c r="AF78" s="581"/>
      <c r="AG78" s="581"/>
      <c r="AH78" s="581"/>
      <c r="AI78" s="581"/>
      <c r="AJ78" s="581"/>
      <c r="AK78" s="581"/>
      <c r="AL78" s="581"/>
      <c r="AM78" s="581"/>
      <c r="AN78" s="581"/>
      <c r="AO78" s="581"/>
      <c r="AP78" s="581"/>
      <c r="AQ78" s="581"/>
      <c r="AR78" s="581"/>
      <c r="AS78" s="581"/>
      <c r="AT78" s="581"/>
      <c r="AU78" s="581"/>
      <c r="AV78" s="581"/>
      <c r="AW78" s="581"/>
      <c r="AX78" s="581"/>
      <c r="AY78" s="581"/>
      <c r="AZ78" s="216"/>
      <c r="BA78" s="237"/>
      <c r="BB78" s="154"/>
      <c r="BC78" s="322"/>
      <c r="BD78" s="302"/>
      <c r="BE78" s="302"/>
      <c r="BF78" s="302"/>
      <c r="BG78" s="323"/>
      <c r="BH78" s="330"/>
      <c r="BI78" s="302"/>
      <c r="BJ78" s="302"/>
      <c r="BK78" s="302"/>
      <c r="BL78" s="323"/>
      <c r="BM78" s="330"/>
      <c r="BN78" s="302"/>
      <c r="BO78" s="302"/>
      <c r="BP78" s="302"/>
      <c r="BQ78" s="323"/>
      <c r="BR78" s="330"/>
      <c r="BS78" s="302"/>
      <c r="BT78" s="302"/>
      <c r="BU78" s="302"/>
      <c r="BV78" s="302"/>
      <c r="BW78" s="302"/>
      <c r="BX78" s="302"/>
      <c r="BY78" s="303"/>
      <c r="BZ78" s="303"/>
      <c r="CA78" s="1538"/>
      <c r="CB78" s="1538"/>
      <c r="CC78" s="1538"/>
      <c r="CD78" s="1538"/>
      <c r="CE78" s="1538"/>
      <c r="CF78" s="1538"/>
      <c r="CG78" s="1538"/>
      <c r="CH78" s="1538"/>
      <c r="CI78" s="1538"/>
      <c r="CJ78" s="1538"/>
      <c r="CK78" s="1538"/>
      <c r="CL78" s="1538"/>
      <c r="CM78" s="1538"/>
      <c r="CN78" s="1538"/>
      <c r="CO78" s="1538"/>
      <c r="CP78" s="1538"/>
      <c r="CQ78" s="1538"/>
      <c r="CR78" s="1538"/>
      <c r="CS78" s="1538"/>
      <c r="CT78" s="1538"/>
      <c r="CU78" s="1538"/>
      <c r="CV78" s="1538"/>
      <c r="CW78" s="1538"/>
      <c r="CX78" s="1538"/>
      <c r="CY78" s="1538"/>
      <c r="CZ78" s="1538"/>
    </row>
    <row r="79" s="424" customFormat="true" ht="15" customHeight="true" x14ac:dyDescent="0.2">
      <c r="A79" s="1216"/>
      <c r="B79" s="1416"/>
      <c r="C79" s="1284"/>
      <c r="D79" s="1285"/>
      <c r="E79" s="1285"/>
      <c r="F79" s="1285"/>
      <c r="G79" s="1286"/>
      <c r="H79" s="1287"/>
      <c r="I79" s="1285"/>
      <c r="J79" s="1285"/>
      <c r="K79" s="1285"/>
      <c r="L79" s="1288"/>
      <c r="M79" s="1289"/>
      <c r="N79" s="1285"/>
      <c r="O79" s="1285"/>
      <c r="P79" s="1285"/>
      <c r="Q79" s="1286"/>
      <c r="R79" s="1287"/>
      <c r="S79" s="1285"/>
      <c r="T79" s="1285"/>
      <c r="U79" s="1285"/>
      <c r="V79" s="1285"/>
      <c r="W79" s="1285"/>
      <c r="X79" s="1285"/>
      <c r="Y79" s="1285"/>
      <c r="Z79" s="1499"/>
      <c r="AA79" s="581"/>
      <c r="AB79" s="581"/>
      <c r="AC79" s="581"/>
      <c r="AD79" s="581"/>
      <c r="AE79" s="581"/>
      <c r="AF79" s="581"/>
      <c r="AG79" s="581"/>
      <c r="AH79" s="581"/>
      <c r="AI79" s="581"/>
      <c r="AJ79" s="581"/>
      <c r="AK79" s="581"/>
      <c r="AL79" s="581"/>
      <c r="AM79" s="581"/>
      <c r="AN79" s="581"/>
      <c r="AO79" s="581"/>
      <c r="AP79" s="581"/>
      <c r="AQ79" s="581"/>
      <c r="AR79" s="581"/>
      <c r="AS79" s="581"/>
      <c r="AT79" s="581"/>
      <c r="AU79" s="581"/>
      <c r="AV79" s="581"/>
      <c r="AW79" s="581"/>
      <c r="AX79" s="581"/>
      <c r="AY79" s="581"/>
      <c r="AZ79" s="216"/>
      <c r="BA79" s="237"/>
      <c r="BB79" s="154"/>
      <c r="BC79" s="322"/>
      <c r="BD79" s="302"/>
      <c r="BE79" s="302"/>
      <c r="BF79" s="302"/>
      <c r="BG79" s="323"/>
      <c r="BH79" s="330"/>
      <c r="BI79" s="302"/>
      <c r="BJ79" s="302"/>
      <c r="BK79" s="302"/>
      <c r="BL79" s="323"/>
      <c r="BM79" s="330"/>
      <c r="BN79" s="302"/>
      <c r="BO79" s="302"/>
      <c r="BP79" s="302"/>
      <c r="BQ79" s="323"/>
      <c r="BR79" s="330"/>
      <c r="BS79" s="302"/>
      <c r="BT79" s="302"/>
      <c r="BU79" s="302"/>
      <c r="BV79" s="302"/>
      <c r="BW79" s="302"/>
      <c r="BX79" s="302"/>
      <c r="BY79" s="303"/>
      <c r="BZ79" s="303"/>
      <c r="CA79" s="1538"/>
      <c r="CB79" s="1538"/>
      <c r="CC79" s="1538"/>
      <c r="CD79" s="1538"/>
      <c r="CE79" s="1538"/>
      <c r="CF79" s="1538"/>
      <c r="CG79" s="1538"/>
      <c r="CH79" s="1538"/>
      <c r="CI79" s="1538"/>
      <c r="CJ79" s="1538"/>
      <c r="CK79" s="1538"/>
      <c r="CL79" s="1538"/>
      <c r="CM79" s="1538"/>
      <c r="CN79" s="1538"/>
      <c r="CO79" s="1538"/>
      <c r="CP79" s="1538"/>
      <c r="CQ79" s="1538"/>
      <c r="CR79" s="1538"/>
      <c r="CS79" s="1538"/>
      <c r="CT79" s="1538"/>
      <c r="CU79" s="1538"/>
      <c r="CV79" s="1538"/>
      <c r="CW79" s="1538"/>
      <c r="CX79" s="1538"/>
      <c r="CY79" s="1538"/>
      <c r="CZ79" s="1538"/>
    </row>
    <row r="80" s="424" customFormat="true" ht="15" customHeight="true" x14ac:dyDescent="0.2">
      <c r="A80" s="1216"/>
      <c r="B80" s="1416"/>
      <c r="C80" s="1284"/>
      <c r="D80" s="1285"/>
      <c r="E80" s="1285"/>
      <c r="F80" s="1285"/>
      <c r="G80" s="1286"/>
      <c r="H80" s="1287"/>
      <c r="I80" s="1285"/>
      <c r="J80" s="1285"/>
      <c r="K80" s="1285"/>
      <c r="L80" s="1288"/>
      <c r="M80" s="1289"/>
      <c r="N80" s="1285"/>
      <c r="O80" s="1285"/>
      <c r="P80" s="1285"/>
      <c r="Q80" s="1286"/>
      <c r="R80" s="1287"/>
      <c r="S80" s="1285"/>
      <c r="T80" s="1285"/>
      <c r="U80" s="1285"/>
      <c r="V80" s="1285"/>
      <c r="W80" s="1285"/>
      <c r="X80" s="1285"/>
      <c r="Y80" s="1285"/>
      <c r="Z80" s="1499"/>
      <c r="AA80" s="581"/>
      <c r="AB80" s="581"/>
      <c r="AC80" s="581"/>
      <c r="AD80" s="581"/>
      <c r="AE80" s="581"/>
      <c r="AF80" s="581"/>
      <c r="AG80" s="581"/>
      <c r="AH80" s="581"/>
      <c r="AI80" s="581"/>
      <c r="AJ80" s="581"/>
      <c r="AK80" s="581"/>
      <c r="AL80" s="581"/>
      <c r="AM80" s="581"/>
      <c r="AN80" s="581"/>
      <c r="AO80" s="581"/>
      <c r="AP80" s="581"/>
      <c r="AQ80" s="581"/>
      <c r="AR80" s="581"/>
      <c r="AS80" s="581"/>
      <c r="AT80" s="581"/>
      <c r="AU80" s="581"/>
      <c r="AV80" s="581"/>
      <c r="AW80" s="581"/>
      <c r="AX80" s="581"/>
      <c r="AY80" s="581"/>
      <c r="AZ80" s="216"/>
      <c r="BA80" s="237"/>
      <c r="BB80" s="154"/>
      <c r="BC80" s="322"/>
      <c r="BD80" s="302"/>
      <c r="BE80" s="302"/>
      <c r="BF80" s="302"/>
      <c r="BG80" s="323"/>
      <c r="BH80" s="330"/>
      <c r="BI80" s="302"/>
      <c r="BJ80" s="302"/>
      <c r="BK80" s="302"/>
      <c r="BL80" s="323"/>
      <c r="BM80" s="330"/>
      <c r="BN80" s="302"/>
      <c r="BO80" s="302"/>
      <c r="BP80" s="302"/>
      <c r="BQ80" s="323"/>
      <c r="BR80" s="330"/>
      <c r="BS80" s="302"/>
      <c r="BT80" s="302"/>
      <c r="BU80" s="302"/>
      <c r="BV80" s="302"/>
      <c r="BW80" s="302"/>
      <c r="BX80" s="302"/>
      <c r="BY80" s="303"/>
      <c r="BZ80" s="303"/>
      <c r="CA80" s="1538"/>
      <c r="CB80" s="1538"/>
      <c r="CC80" s="1538"/>
      <c r="CD80" s="1538"/>
      <c r="CE80" s="1538"/>
      <c r="CF80" s="1538"/>
      <c r="CG80" s="1538"/>
      <c r="CH80" s="1538"/>
      <c r="CI80" s="1538"/>
      <c r="CJ80" s="1538"/>
      <c r="CK80" s="1538"/>
      <c r="CL80" s="1538"/>
      <c r="CM80" s="1538"/>
      <c r="CN80" s="1538"/>
      <c r="CO80" s="1538"/>
      <c r="CP80" s="1538"/>
      <c r="CQ80" s="1538"/>
      <c r="CR80" s="1538"/>
      <c r="CS80" s="1538"/>
      <c r="CT80" s="1538"/>
      <c r="CU80" s="1538"/>
      <c r="CV80" s="1538"/>
      <c r="CW80" s="1538"/>
      <c r="CX80" s="1538"/>
      <c r="CY80" s="1538"/>
      <c r="CZ80" s="1538"/>
    </row>
    <row r="81" s="424" customFormat="true" ht="15" customHeight="true" x14ac:dyDescent="0.2">
      <c r="A81" s="1216"/>
      <c r="B81" s="1416"/>
      <c r="C81" s="1284"/>
      <c r="D81" s="1285"/>
      <c r="E81" s="1285"/>
      <c r="F81" s="1285"/>
      <c r="G81" s="1286"/>
      <c r="H81" s="1287"/>
      <c r="I81" s="1285"/>
      <c r="J81" s="1285"/>
      <c r="K81" s="1285"/>
      <c r="L81" s="1288"/>
      <c r="M81" s="1289"/>
      <c r="N81" s="1285"/>
      <c r="O81" s="1285"/>
      <c r="P81" s="1285"/>
      <c r="Q81" s="1286"/>
      <c r="R81" s="1287"/>
      <c r="S81" s="1285"/>
      <c r="T81" s="1285"/>
      <c r="U81" s="1285"/>
      <c r="V81" s="1285"/>
      <c r="W81" s="1285"/>
      <c r="X81" s="1285"/>
      <c r="Y81" s="1285"/>
      <c r="Z81" s="1499"/>
      <c r="AA81" s="581"/>
      <c r="AB81" s="581"/>
      <c r="AC81" s="581"/>
      <c r="AD81" s="581"/>
      <c r="AE81" s="581"/>
      <c r="AF81" s="581"/>
      <c r="AG81" s="581"/>
      <c r="AH81" s="581"/>
      <c r="AI81" s="581"/>
      <c r="AJ81" s="581"/>
      <c r="AK81" s="581"/>
      <c r="AL81" s="581"/>
      <c r="AM81" s="581"/>
      <c r="AN81" s="581"/>
      <c r="AO81" s="581"/>
      <c r="AP81" s="581"/>
      <c r="AQ81" s="581"/>
      <c r="AR81" s="581"/>
      <c r="AS81" s="581"/>
      <c r="AT81" s="581"/>
      <c r="AU81" s="581"/>
      <c r="AV81" s="581"/>
      <c r="AW81" s="581"/>
      <c r="AX81" s="581"/>
      <c r="AY81" s="581"/>
      <c r="AZ81" s="216"/>
      <c r="BA81" s="237"/>
      <c r="BB81" s="154"/>
      <c r="BC81" s="322"/>
      <c r="BD81" s="302"/>
      <c r="BE81" s="302"/>
      <c r="BF81" s="302"/>
      <c r="BG81" s="323"/>
      <c r="BH81" s="330"/>
      <c r="BI81" s="302"/>
      <c r="BJ81" s="302"/>
      <c r="BK81" s="302"/>
      <c r="BL81" s="323"/>
      <c r="BM81" s="330"/>
      <c r="BN81" s="302"/>
      <c r="BO81" s="302"/>
      <c r="BP81" s="302"/>
      <c r="BQ81" s="323"/>
      <c r="BR81" s="330"/>
      <c r="BS81" s="302"/>
      <c r="BT81" s="302"/>
      <c r="BU81" s="302"/>
      <c r="BV81" s="302"/>
      <c r="BW81" s="302"/>
      <c r="BX81" s="302"/>
      <c r="BY81" s="303"/>
      <c r="BZ81" s="303"/>
      <c r="CA81" s="1538"/>
      <c r="CB81" s="1538"/>
      <c r="CC81" s="1538"/>
      <c r="CD81" s="1538"/>
      <c r="CE81" s="1538"/>
      <c r="CF81" s="1538"/>
      <c r="CG81" s="1538"/>
      <c r="CH81" s="1538"/>
      <c r="CI81" s="1538"/>
      <c r="CJ81" s="1538"/>
      <c r="CK81" s="1538"/>
      <c r="CL81" s="1538"/>
      <c r="CM81" s="1538"/>
      <c r="CN81" s="1538"/>
      <c r="CO81" s="1538"/>
      <c r="CP81" s="1538"/>
      <c r="CQ81" s="1538"/>
      <c r="CR81" s="1538"/>
      <c r="CS81" s="1538"/>
      <c r="CT81" s="1538"/>
      <c r="CU81" s="1538"/>
      <c r="CV81" s="1538"/>
      <c r="CW81" s="1538"/>
      <c r="CX81" s="1538"/>
      <c r="CY81" s="1538"/>
      <c r="CZ81" s="1538"/>
    </row>
    <row r="82" s="424" customFormat="true" ht="15" customHeight="true" x14ac:dyDescent="0.2">
      <c r="A82" s="1216"/>
      <c r="B82" s="1416"/>
      <c r="C82" s="1284"/>
      <c r="D82" s="1285"/>
      <c r="E82" s="1285"/>
      <c r="F82" s="1285"/>
      <c r="G82" s="1286"/>
      <c r="H82" s="1287"/>
      <c r="I82" s="1285"/>
      <c r="J82" s="1285"/>
      <c r="K82" s="1285"/>
      <c r="L82" s="1288"/>
      <c r="M82" s="1289"/>
      <c r="N82" s="1285"/>
      <c r="O82" s="1285"/>
      <c r="P82" s="1285"/>
      <c r="Q82" s="1286"/>
      <c r="R82" s="1287"/>
      <c r="S82" s="1285"/>
      <c r="T82" s="1285"/>
      <c r="U82" s="1285"/>
      <c r="V82" s="1285"/>
      <c r="W82" s="1285"/>
      <c r="X82" s="1285"/>
      <c r="Y82" s="1285"/>
      <c r="Z82" s="1499"/>
      <c r="AA82" s="581"/>
      <c r="AB82" s="581"/>
      <c r="AC82" s="581"/>
      <c r="AD82" s="581"/>
      <c r="AE82" s="581"/>
      <c r="AF82" s="581"/>
      <c r="AG82" s="581"/>
      <c r="AH82" s="581"/>
      <c r="AI82" s="581"/>
      <c r="AJ82" s="581"/>
      <c r="AK82" s="581"/>
      <c r="AL82" s="581"/>
      <c r="AM82" s="581"/>
      <c r="AN82" s="581"/>
      <c r="AO82" s="581"/>
      <c r="AP82" s="581"/>
      <c r="AQ82" s="581"/>
      <c r="AR82" s="581"/>
      <c r="AS82" s="581"/>
      <c r="AT82" s="581"/>
      <c r="AU82" s="581"/>
      <c r="AV82" s="581"/>
      <c r="AW82" s="581"/>
      <c r="AX82" s="581"/>
      <c r="AY82" s="581"/>
      <c r="AZ82" s="216"/>
      <c r="BA82" s="237"/>
      <c r="BB82" s="154"/>
      <c r="BC82" s="322"/>
      <c r="BD82" s="302"/>
      <c r="BE82" s="302"/>
      <c r="BF82" s="302"/>
      <c r="BG82" s="323"/>
      <c r="BH82" s="330"/>
      <c r="BI82" s="302"/>
      <c r="BJ82" s="302"/>
      <c r="BK82" s="302"/>
      <c r="BL82" s="323"/>
      <c r="BM82" s="330"/>
      <c r="BN82" s="302"/>
      <c r="BO82" s="302"/>
      <c r="BP82" s="302"/>
      <c r="BQ82" s="323"/>
      <c r="BR82" s="330"/>
      <c r="BS82" s="302"/>
      <c r="BT82" s="302"/>
      <c r="BU82" s="302"/>
      <c r="BV82" s="302"/>
      <c r="BW82" s="302"/>
      <c r="BX82" s="302"/>
      <c r="BY82" s="303"/>
      <c r="BZ82" s="303"/>
      <c r="CA82" s="1538"/>
      <c r="CB82" s="1538"/>
      <c r="CC82" s="1538"/>
      <c r="CD82" s="1538"/>
      <c r="CE82" s="1538"/>
      <c r="CF82" s="1538"/>
      <c r="CG82" s="1538"/>
      <c r="CH82" s="1538"/>
      <c r="CI82" s="1538"/>
      <c r="CJ82" s="1538"/>
      <c r="CK82" s="1538"/>
      <c r="CL82" s="1538"/>
      <c r="CM82" s="1538"/>
      <c r="CN82" s="1538"/>
      <c r="CO82" s="1538"/>
      <c r="CP82" s="1538"/>
      <c r="CQ82" s="1538"/>
      <c r="CR82" s="1538"/>
      <c r="CS82" s="1538"/>
      <c r="CT82" s="1538"/>
      <c r="CU82" s="1538"/>
      <c r="CV82" s="1538"/>
      <c r="CW82" s="1538"/>
      <c r="CX82" s="1538"/>
      <c r="CY82" s="1538"/>
      <c r="CZ82" s="1538"/>
    </row>
    <row r="83" s="424" customFormat="true" ht="15" customHeight="true" x14ac:dyDescent="0.2">
      <c r="A83" s="1216"/>
      <c r="B83" s="1416"/>
      <c r="C83" s="1284"/>
      <c r="D83" s="1285"/>
      <c r="E83" s="1285"/>
      <c r="F83" s="1285"/>
      <c r="G83" s="1286"/>
      <c r="H83" s="1287"/>
      <c r="I83" s="1285"/>
      <c r="J83" s="1285"/>
      <c r="K83" s="1285"/>
      <c r="L83" s="1288"/>
      <c r="M83" s="1289"/>
      <c r="N83" s="1285"/>
      <c r="O83" s="1285"/>
      <c r="P83" s="1285"/>
      <c r="Q83" s="1286"/>
      <c r="R83" s="1287"/>
      <c r="S83" s="1285"/>
      <c r="T83" s="1285"/>
      <c r="U83" s="1285"/>
      <c r="V83" s="1285"/>
      <c r="W83" s="1285"/>
      <c r="X83" s="1285"/>
      <c r="Y83" s="1285"/>
      <c r="Z83" s="1499"/>
      <c r="AA83" s="581"/>
      <c r="AB83" s="581"/>
      <c r="AC83" s="581"/>
      <c r="AD83" s="581"/>
      <c r="AE83" s="581"/>
      <c r="AF83" s="581"/>
      <c r="AG83" s="581"/>
      <c r="AH83" s="581"/>
      <c r="AI83" s="581"/>
      <c r="AJ83" s="581"/>
      <c r="AK83" s="581"/>
      <c r="AL83" s="581"/>
      <c r="AM83" s="581"/>
      <c r="AN83" s="581"/>
      <c r="AO83" s="581"/>
      <c r="AP83" s="581"/>
      <c r="AQ83" s="581"/>
      <c r="AR83" s="581"/>
      <c r="AS83" s="581"/>
      <c r="AT83" s="581"/>
      <c r="AU83" s="581"/>
      <c r="AV83" s="581"/>
      <c r="AW83" s="581"/>
      <c r="AX83" s="581"/>
      <c r="AY83" s="581"/>
      <c r="AZ83" s="216"/>
      <c r="BA83" s="237"/>
      <c r="BB83" s="154"/>
      <c r="BC83" s="322"/>
      <c r="BD83" s="302"/>
      <c r="BE83" s="302"/>
      <c r="BF83" s="302"/>
      <c r="BG83" s="323"/>
      <c r="BH83" s="330"/>
      <c r="BI83" s="302"/>
      <c r="BJ83" s="302"/>
      <c r="BK83" s="302"/>
      <c r="BL83" s="323"/>
      <c r="BM83" s="330"/>
      <c r="BN83" s="302"/>
      <c r="BO83" s="302"/>
      <c r="BP83" s="302"/>
      <c r="BQ83" s="323"/>
      <c r="BR83" s="330"/>
      <c r="BS83" s="302"/>
      <c r="BT83" s="302"/>
      <c r="BU83" s="302"/>
      <c r="BV83" s="302"/>
      <c r="BW83" s="302"/>
      <c r="BX83" s="302"/>
      <c r="BY83" s="303"/>
      <c r="BZ83" s="303"/>
      <c r="CA83" s="1538"/>
      <c r="CB83" s="1538"/>
      <c r="CC83" s="1538"/>
      <c r="CD83" s="1538"/>
      <c r="CE83" s="1538"/>
      <c r="CF83" s="1538"/>
      <c r="CG83" s="1538"/>
      <c r="CH83" s="1538"/>
      <c r="CI83" s="1538"/>
      <c r="CJ83" s="1538"/>
      <c r="CK83" s="1538"/>
      <c r="CL83" s="1538"/>
      <c r="CM83" s="1538"/>
      <c r="CN83" s="1538"/>
      <c r="CO83" s="1538"/>
      <c r="CP83" s="1538"/>
      <c r="CQ83" s="1538"/>
      <c r="CR83" s="1538"/>
      <c r="CS83" s="1538"/>
      <c r="CT83" s="1538"/>
      <c r="CU83" s="1538"/>
      <c r="CV83" s="1538"/>
      <c r="CW83" s="1538"/>
      <c r="CX83" s="1538"/>
      <c r="CY83" s="1538"/>
      <c r="CZ83" s="1538"/>
    </row>
    <row r="84" s="424" customFormat="true" ht="15" customHeight="true" x14ac:dyDescent="0.2">
      <c r="A84" s="1216"/>
      <c r="B84" s="1416"/>
      <c r="C84" s="1284"/>
      <c r="D84" s="1285"/>
      <c r="E84" s="1285"/>
      <c r="F84" s="1285"/>
      <c r="G84" s="1286"/>
      <c r="H84" s="1287"/>
      <c r="I84" s="1285"/>
      <c r="J84" s="1285"/>
      <c r="K84" s="1285"/>
      <c r="L84" s="1288"/>
      <c r="M84" s="1289"/>
      <c r="N84" s="1285"/>
      <c r="O84" s="1285"/>
      <c r="P84" s="1285"/>
      <c r="Q84" s="1286"/>
      <c r="R84" s="1287"/>
      <c r="S84" s="1285"/>
      <c r="T84" s="1285"/>
      <c r="U84" s="1285"/>
      <c r="V84" s="1285"/>
      <c r="W84" s="1285"/>
      <c r="X84" s="1285"/>
      <c r="Y84" s="1285"/>
      <c r="Z84" s="1499"/>
      <c r="AA84" s="581"/>
      <c r="AB84" s="581"/>
      <c r="AC84" s="581"/>
      <c r="AD84" s="581"/>
      <c r="AE84" s="581"/>
      <c r="AF84" s="581"/>
      <c r="AG84" s="581"/>
      <c r="AH84" s="581"/>
      <c r="AI84" s="581"/>
      <c r="AJ84" s="581"/>
      <c r="AK84" s="581"/>
      <c r="AL84" s="581"/>
      <c r="AM84" s="581"/>
      <c r="AN84" s="581"/>
      <c r="AO84" s="581"/>
      <c r="AP84" s="581"/>
      <c r="AQ84" s="581"/>
      <c r="AR84" s="581"/>
      <c r="AS84" s="581"/>
      <c r="AT84" s="581"/>
      <c r="AU84" s="581"/>
      <c r="AV84" s="581"/>
      <c r="AW84" s="581"/>
      <c r="AX84" s="581"/>
      <c r="AY84" s="581"/>
      <c r="AZ84" s="216"/>
      <c r="BA84" s="237"/>
      <c r="BB84" s="154"/>
      <c r="BC84" s="322"/>
      <c r="BD84" s="302"/>
      <c r="BE84" s="302"/>
      <c r="BF84" s="302"/>
      <c r="BG84" s="323"/>
      <c r="BH84" s="330"/>
      <c r="BI84" s="302"/>
      <c r="BJ84" s="302"/>
      <c r="BK84" s="302"/>
      <c r="BL84" s="323"/>
      <c r="BM84" s="330"/>
      <c r="BN84" s="302"/>
      <c r="BO84" s="302"/>
      <c r="BP84" s="302"/>
      <c r="BQ84" s="323"/>
      <c r="BR84" s="330"/>
      <c r="BS84" s="302"/>
      <c r="BT84" s="302"/>
      <c r="BU84" s="302"/>
      <c r="BV84" s="302"/>
      <c r="BW84" s="302"/>
      <c r="BX84" s="302"/>
      <c r="BY84" s="303"/>
      <c r="BZ84" s="303"/>
      <c r="CA84" s="1538"/>
      <c r="CB84" s="1538"/>
      <c r="CC84" s="1538"/>
      <c r="CD84" s="1538"/>
      <c r="CE84" s="1538"/>
      <c r="CF84" s="1538"/>
      <c r="CG84" s="1538"/>
      <c r="CH84" s="1538"/>
      <c r="CI84" s="1538"/>
      <c r="CJ84" s="1538"/>
      <c r="CK84" s="1538"/>
      <c r="CL84" s="1538"/>
      <c r="CM84" s="1538"/>
      <c r="CN84" s="1538"/>
      <c r="CO84" s="1538"/>
      <c r="CP84" s="1538"/>
      <c r="CQ84" s="1538"/>
      <c r="CR84" s="1538"/>
      <c r="CS84" s="1538"/>
      <c r="CT84" s="1538"/>
      <c r="CU84" s="1538"/>
      <c r="CV84" s="1538"/>
      <c r="CW84" s="1538"/>
      <c r="CX84" s="1538"/>
      <c r="CY84" s="1538"/>
      <c r="CZ84" s="1538"/>
    </row>
    <row r="85" s="424" customFormat="true" ht="15" customHeight="true" x14ac:dyDescent="0.2">
      <c r="A85" s="1216"/>
      <c r="B85" s="1416"/>
      <c r="C85" s="1284"/>
      <c r="D85" s="1285"/>
      <c r="E85" s="1285"/>
      <c r="F85" s="1285"/>
      <c r="G85" s="1286"/>
      <c r="H85" s="1287"/>
      <c r="I85" s="1285"/>
      <c r="J85" s="1285"/>
      <c r="K85" s="1285"/>
      <c r="L85" s="1288"/>
      <c r="M85" s="1289"/>
      <c r="N85" s="1285"/>
      <c r="O85" s="1285"/>
      <c r="P85" s="1285"/>
      <c r="Q85" s="1286"/>
      <c r="R85" s="1287"/>
      <c r="S85" s="1285"/>
      <c r="T85" s="1285"/>
      <c r="U85" s="1285"/>
      <c r="V85" s="1285"/>
      <c r="W85" s="1285"/>
      <c r="X85" s="1285"/>
      <c r="Y85" s="1285"/>
      <c r="Z85" s="1499"/>
      <c r="AA85" s="581"/>
      <c r="AB85" s="581"/>
      <c r="AC85" s="581"/>
      <c r="AD85" s="581"/>
      <c r="AE85" s="581"/>
      <c r="AF85" s="581"/>
      <c r="AG85" s="581"/>
      <c r="AH85" s="581"/>
      <c r="AI85" s="581"/>
      <c r="AJ85" s="581"/>
      <c r="AK85" s="581"/>
      <c r="AL85" s="581"/>
      <c r="AM85" s="581"/>
      <c r="AN85" s="581"/>
      <c r="AO85" s="581"/>
      <c r="AP85" s="581"/>
      <c r="AQ85" s="581"/>
      <c r="AR85" s="581"/>
      <c r="AS85" s="581"/>
      <c r="AT85" s="581"/>
      <c r="AU85" s="581"/>
      <c r="AV85" s="581"/>
      <c r="AW85" s="581"/>
      <c r="AX85" s="581"/>
      <c r="AY85" s="581"/>
      <c r="AZ85" s="216"/>
      <c r="BA85" s="237"/>
      <c r="BB85" s="154"/>
      <c r="BC85" s="322"/>
      <c r="BD85" s="302"/>
      <c r="BE85" s="302"/>
      <c r="BF85" s="302"/>
      <c r="BG85" s="323"/>
      <c r="BH85" s="330"/>
      <c r="BI85" s="302"/>
      <c r="BJ85" s="302"/>
      <c r="BK85" s="302"/>
      <c r="BL85" s="323"/>
      <c r="BM85" s="330"/>
      <c r="BN85" s="302"/>
      <c r="BO85" s="302"/>
      <c r="BP85" s="302"/>
      <c r="BQ85" s="323"/>
      <c r="BR85" s="330"/>
      <c r="BS85" s="302"/>
      <c r="BT85" s="302"/>
      <c r="BU85" s="302"/>
      <c r="BV85" s="302"/>
      <c r="BW85" s="302"/>
      <c r="BX85" s="302"/>
      <c r="BY85" s="303"/>
      <c r="BZ85" s="303"/>
      <c r="CA85" s="1538"/>
      <c r="CB85" s="1538"/>
      <c r="CC85" s="1538"/>
      <c r="CD85" s="1538"/>
      <c r="CE85" s="1538"/>
      <c r="CF85" s="1538"/>
      <c r="CG85" s="1538"/>
      <c r="CH85" s="1538"/>
      <c r="CI85" s="1538"/>
      <c r="CJ85" s="1538"/>
      <c r="CK85" s="1538"/>
      <c r="CL85" s="1538"/>
      <c r="CM85" s="1538"/>
      <c r="CN85" s="1538"/>
      <c r="CO85" s="1538"/>
      <c r="CP85" s="1538"/>
      <c r="CQ85" s="1538"/>
      <c r="CR85" s="1538"/>
      <c r="CS85" s="1538"/>
      <c r="CT85" s="1538"/>
      <c r="CU85" s="1538"/>
      <c r="CV85" s="1538"/>
      <c r="CW85" s="1538"/>
      <c r="CX85" s="1538"/>
      <c r="CY85" s="1538"/>
      <c r="CZ85" s="1538"/>
    </row>
    <row r="86" s="424" customFormat="true" ht="15" customHeight="true" x14ac:dyDescent="0.2">
      <c r="A86" s="1216"/>
      <c r="B86" s="1416"/>
      <c r="C86" s="1284"/>
      <c r="D86" s="1285"/>
      <c r="E86" s="1285"/>
      <c r="F86" s="1285"/>
      <c r="G86" s="1286"/>
      <c r="H86" s="1287"/>
      <c r="I86" s="1285"/>
      <c r="J86" s="1285"/>
      <c r="K86" s="1285"/>
      <c r="L86" s="1288"/>
      <c r="M86" s="1289"/>
      <c r="N86" s="1285"/>
      <c r="O86" s="1285"/>
      <c r="P86" s="1285"/>
      <c r="Q86" s="1286"/>
      <c r="R86" s="1287"/>
      <c r="S86" s="1285"/>
      <c r="T86" s="1285"/>
      <c r="U86" s="1285"/>
      <c r="V86" s="1285"/>
      <c r="W86" s="1285"/>
      <c r="X86" s="1285"/>
      <c r="Y86" s="1285"/>
      <c r="Z86" s="1499"/>
      <c r="AA86" s="581"/>
      <c r="AB86" s="581"/>
      <c r="AC86" s="581"/>
      <c r="AD86" s="581"/>
      <c r="AE86" s="581"/>
      <c r="AF86" s="581"/>
      <c r="AG86" s="581"/>
      <c r="AH86" s="581"/>
      <c r="AI86" s="581"/>
      <c r="AJ86" s="581"/>
      <c r="AK86" s="581"/>
      <c r="AL86" s="581"/>
      <c r="AM86" s="581"/>
      <c r="AN86" s="581"/>
      <c r="AO86" s="581"/>
      <c r="AP86" s="581"/>
      <c r="AQ86" s="581"/>
      <c r="AR86" s="581"/>
      <c r="AS86" s="581"/>
      <c r="AT86" s="581"/>
      <c r="AU86" s="581"/>
      <c r="AV86" s="581"/>
      <c r="AW86" s="581"/>
      <c r="AX86" s="581"/>
      <c r="AY86" s="581"/>
      <c r="AZ86" s="216"/>
      <c r="BA86" s="237"/>
      <c r="BB86" s="154"/>
      <c r="BC86" s="322"/>
      <c r="BD86" s="302"/>
      <c r="BE86" s="302"/>
      <c r="BF86" s="302"/>
      <c r="BG86" s="323"/>
      <c r="BH86" s="330"/>
      <c r="BI86" s="302"/>
      <c r="BJ86" s="302"/>
      <c r="BK86" s="302"/>
      <c r="BL86" s="323"/>
      <c r="BM86" s="330"/>
      <c r="BN86" s="302"/>
      <c r="BO86" s="302"/>
      <c r="BP86" s="302"/>
      <c r="BQ86" s="323"/>
      <c r="BR86" s="330"/>
      <c r="BS86" s="302"/>
      <c r="BT86" s="302"/>
      <c r="BU86" s="302"/>
      <c r="BV86" s="302"/>
      <c r="BW86" s="302"/>
      <c r="BX86" s="302"/>
      <c r="BY86" s="303"/>
      <c r="BZ86" s="303"/>
      <c r="CA86" s="1538"/>
      <c r="CB86" s="1538"/>
      <c r="CC86" s="1538"/>
      <c r="CD86" s="1538"/>
      <c r="CE86" s="1538"/>
      <c r="CF86" s="1538"/>
      <c r="CG86" s="1538"/>
      <c r="CH86" s="1538"/>
      <c r="CI86" s="1538"/>
      <c r="CJ86" s="1538"/>
      <c r="CK86" s="1538"/>
      <c r="CL86" s="1538"/>
      <c r="CM86" s="1538"/>
      <c r="CN86" s="1538"/>
      <c r="CO86" s="1538"/>
      <c r="CP86" s="1538"/>
      <c r="CQ86" s="1538"/>
      <c r="CR86" s="1538"/>
      <c r="CS86" s="1538"/>
      <c r="CT86" s="1538"/>
      <c r="CU86" s="1538"/>
      <c r="CV86" s="1538"/>
      <c r="CW86" s="1538"/>
      <c r="CX86" s="1538"/>
      <c r="CY86" s="1538"/>
      <c r="CZ86" s="1538"/>
    </row>
    <row r="87" s="424" customFormat="true" ht="15" customHeight="true" x14ac:dyDescent="0.2">
      <c r="A87" s="1216"/>
      <c r="B87" s="1416"/>
      <c r="C87" s="1284"/>
      <c r="D87" s="1285"/>
      <c r="E87" s="1285"/>
      <c r="F87" s="1285"/>
      <c r="G87" s="1286"/>
      <c r="H87" s="1287"/>
      <c r="I87" s="1285"/>
      <c r="J87" s="1285"/>
      <c r="K87" s="1285"/>
      <c r="L87" s="1288"/>
      <c r="M87" s="1289"/>
      <c r="N87" s="1285"/>
      <c r="O87" s="1285"/>
      <c r="P87" s="1285"/>
      <c r="Q87" s="1286"/>
      <c r="R87" s="1287"/>
      <c r="S87" s="1285"/>
      <c r="T87" s="1285"/>
      <c r="U87" s="1285"/>
      <c r="V87" s="1285"/>
      <c r="W87" s="1285"/>
      <c r="X87" s="1285"/>
      <c r="Y87" s="1285"/>
      <c r="Z87" s="1499"/>
      <c r="AA87" s="581"/>
      <c r="AB87" s="581"/>
      <c r="AC87" s="581"/>
      <c r="AD87" s="581"/>
      <c r="AE87" s="581"/>
      <c r="AF87" s="581"/>
      <c r="AG87" s="581"/>
      <c r="AH87" s="581"/>
      <c r="AI87" s="581"/>
      <c r="AJ87" s="581"/>
      <c r="AK87" s="581"/>
      <c r="AL87" s="581"/>
      <c r="AM87" s="581"/>
      <c r="AN87" s="581"/>
      <c r="AO87" s="581"/>
      <c r="AP87" s="581"/>
      <c r="AQ87" s="581"/>
      <c r="AR87" s="581"/>
      <c r="AS87" s="581"/>
      <c r="AT87" s="581"/>
      <c r="AU87" s="581"/>
      <c r="AV87" s="581"/>
      <c r="AW87" s="581"/>
      <c r="AX87" s="581"/>
      <c r="AY87" s="581"/>
      <c r="AZ87" s="216"/>
      <c r="BA87" s="237"/>
      <c r="BB87" s="154"/>
      <c r="BC87" s="322"/>
      <c r="BD87" s="302"/>
      <c r="BE87" s="302"/>
      <c r="BF87" s="302"/>
      <c r="BG87" s="323"/>
      <c r="BH87" s="330"/>
      <c r="BI87" s="302"/>
      <c r="BJ87" s="302"/>
      <c r="BK87" s="302"/>
      <c r="BL87" s="323"/>
      <c r="BM87" s="330"/>
      <c r="BN87" s="302"/>
      <c r="BO87" s="302"/>
      <c r="BP87" s="302"/>
      <c r="BQ87" s="323"/>
      <c r="BR87" s="330"/>
      <c r="BS87" s="302"/>
      <c r="BT87" s="302"/>
      <c r="BU87" s="302"/>
      <c r="BV87" s="302"/>
      <c r="BW87" s="302"/>
      <c r="BX87" s="302"/>
      <c r="BY87" s="303"/>
      <c r="BZ87" s="303"/>
      <c r="CA87" s="1538"/>
      <c r="CB87" s="1538"/>
      <c r="CC87" s="1538"/>
      <c r="CD87" s="1538"/>
      <c r="CE87" s="1538"/>
      <c r="CF87" s="1538"/>
      <c r="CG87" s="1538"/>
      <c r="CH87" s="1538"/>
      <c r="CI87" s="1538"/>
      <c r="CJ87" s="1538"/>
      <c r="CK87" s="1538"/>
      <c r="CL87" s="1538"/>
      <c r="CM87" s="1538"/>
      <c r="CN87" s="1538"/>
      <c r="CO87" s="1538"/>
      <c r="CP87" s="1538"/>
      <c r="CQ87" s="1538"/>
      <c r="CR87" s="1538"/>
      <c r="CS87" s="1538"/>
      <c r="CT87" s="1538"/>
      <c r="CU87" s="1538"/>
      <c r="CV87" s="1538"/>
      <c r="CW87" s="1538"/>
      <c r="CX87" s="1538"/>
      <c r="CY87" s="1538"/>
      <c r="CZ87" s="1538"/>
    </row>
    <row r="88" s="424" customFormat="true" ht="15" customHeight="true" x14ac:dyDescent="0.2">
      <c r="A88" s="1216"/>
      <c r="B88" s="1416"/>
      <c r="C88" s="1284"/>
      <c r="D88" s="1285"/>
      <c r="E88" s="1285"/>
      <c r="F88" s="1285"/>
      <c r="G88" s="1286"/>
      <c r="H88" s="1287"/>
      <c r="I88" s="1285"/>
      <c r="J88" s="1285"/>
      <c r="K88" s="1285"/>
      <c r="L88" s="1288"/>
      <c r="M88" s="1289"/>
      <c r="N88" s="1285"/>
      <c r="O88" s="1285"/>
      <c r="P88" s="1285"/>
      <c r="Q88" s="1286"/>
      <c r="R88" s="1287"/>
      <c r="S88" s="1285"/>
      <c r="T88" s="1285"/>
      <c r="U88" s="1285"/>
      <c r="V88" s="1285"/>
      <c r="W88" s="1285"/>
      <c r="X88" s="1285"/>
      <c r="Y88" s="1285"/>
      <c r="Z88" s="1499"/>
      <c r="AA88" s="581"/>
      <c r="AB88" s="581"/>
      <c r="AC88" s="581"/>
      <c r="AD88" s="581"/>
      <c r="AE88" s="581"/>
      <c r="AF88" s="581"/>
      <c r="AG88" s="581"/>
      <c r="AH88" s="581"/>
      <c r="AI88" s="581"/>
      <c r="AJ88" s="581"/>
      <c r="AK88" s="581"/>
      <c r="AL88" s="581"/>
      <c r="AM88" s="581"/>
      <c r="AN88" s="581"/>
      <c r="AO88" s="581"/>
      <c r="AP88" s="581"/>
      <c r="AQ88" s="581"/>
      <c r="AR88" s="581"/>
      <c r="AS88" s="581"/>
      <c r="AT88" s="581"/>
      <c r="AU88" s="581"/>
      <c r="AV88" s="581"/>
      <c r="AW88" s="581"/>
      <c r="AX88" s="581"/>
      <c r="AY88" s="581"/>
      <c r="AZ88" s="216"/>
      <c r="BA88" s="237"/>
      <c r="BB88" s="154"/>
      <c r="BC88" s="322"/>
      <c r="BD88" s="302"/>
      <c r="BE88" s="302"/>
      <c r="BF88" s="302"/>
      <c r="BG88" s="323"/>
      <c r="BH88" s="330"/>
      <c r="BI88" s="302"/>
      <c r="BJ88" s="302"/>
      <c r="BK88" s="302"/>
      <c r="BL88" s="323"/>
      <c r="BM88" s="330"/>
      <c r="BN88" s="302"/>
      <c r="BO88" s="302"/>
      <c r="BP88" s="302"/>
      <c r="BQ88" s="323"/>
      <c r="BR88" s="330"/>
      <c r="BS88" s="302"/>
      <c r="BT88" s="302"/>
      <c r="BU88" s="302"/>
      <c r="BV88" s="302"/>
      <c r="BW88" s="302"/>
      <c r="BX88" s="302"/>
      <c r="BY88" s="303"/>
      <c r="BZ88" s="303"/>
      <c r="CA88" s="1538"/>
      <c r="CB88" s="1538"/>
      <c r="CC88" s="1538"/>
      <c r="CD88" s="1538"/>
      <c r="CE88" s="1538"/>
      <c r="CF88" s="1538"/>
      <c r="CG88" s="1538"/>
      <c r="CH88" s="1538"/>
      <c r="CI88" s="1538"/>
      <c r="CJ88" s="1538"/>
      <c r="CK88" s="1538"/>
      <c r="CL88" s="1538"/>
      <c r="CM88" s="1538"/>
      <c r="CN88" s="1538"/>
      <c r="CO88" s="1538"/>
      <c r="CP88" s="1538"/>
      <c r="CQ88" s="1538"/>
      <c r="CR88" s="1538"/>
      <c r="CS88" s="1538"/>
      <c r="CT88" s="1538"/>
      <c r="CU88" s="1538"/>
      <c r="CV88" s="1538"/>
      <c r="CW88" s="1538"/>
      <c r="CX88" s="1538"/>
      <c r="CY88" s="1538"/>
      <c r="CZ88" s="1538"/>
    </row>
    <row r="89" s="424" customFormat="true" ht="15" customHeight="true" x14ac:dyDescent="0.2">
      <c r="A89" s="1216"/>
      <c r="B89" s="1416"/>
      <c r="C89" s="1284"/>
      <c r="D89" s="1285"/>
      <c r="E89" s="1285"/>
      <c r="F89" s="1285"/>
      <c r="G89" s="1286"/>
      <c r="H89" s="1287"/>
      <c r="I89" s="1285"/>
      <c r="J89" s="1285"/>
      <c r="K89" s="1285"/>
      <c r="L89" s="1288"/>
      <c r="M89" s="1289"/>
      <c r="N89" s="1285"/>
      <c r="O89" s="1285"/>
      <c r="P89" s="1285"/>
      <c r="Q89" s="1286"/>
      <c r="R89" s="1287"/>
      <c r="S89" s="1285"/>
      <c r="T89" s="1285"/>
      <c r="U89" s="1285"/>
      <c r="V89" s="1285"/>
      <c r="W89" s="1285"/>
      <c r="X89" s="1285"/>
      <c r="Y89" s="1285"/>
      <c r="Z89" s="1499"/>
      <c r="AA89" s="581"/>
      <c r="AB89" s="581"/>
      <c r="AC89" s="581"/>
      <c r="AD89" s="581"/>
      <c r="AE89" s="581"/>
      <c r="AF89" s="581"/>
      <c r="AG89" s="581"/>
      <c r="AH89" s="581"/>
      <c r="AI89" s="581"/>
      <c r="AJ89" s="581"/>
      <c r="AK89" s="581"/>
      <c r="AL89" s="581"/>
      <c r="AM89" s="581"/>
      <c r="AN89" s="581"/>
      <c r="AO89" s="581"/>
      <c r="AP89" s="581"/>
      <c r="AQ89" s="581"/>
      <c r="AR89" s="581"/>
      <c r="AS89" s="581"/>
      <c r="AT89" s="581"/>
      <c r="AU89" s="581"/>
      <c r="AV89" s="581"/>
      <c r="AW89" s="581"/>
      <c r="AX89" s="581"/>
      <c r="AY89" s="581"/>
      <c r="AZ89" s="216"/>
      <c r="BA89" s="237"/>
      <c r="BB89" s="154"/>
      <c r="BC89" s="322"/>
      <c r="BD89" s="302"/>
      <c r="BE89" s="302"/>
      <c r="BF89" s="302"/>
      <c r="BG89" s="323"/>
      <c r="BH89" s="330"/>
      <c r="BI89" s="302"/>
      <c r="BJ89" s="302"/>
      <c r="BK89" s="302"/>
      <c r="BL89" s="323"/>
      <c r="BM89" s="330"/>
      <c r="BN89" s="302"/>
      <c r="BO89" s="302"/>
      <c r="BP89" s="302"/>
      <c r="BQ89" s="323"/>
      <c r="BR89" s="330"/>
      <c r="BS89" s="302"/>
      <c r="BT89" s="302"/>
      <c r="BU89" s="302"/>
      <c r="BV89" s="302"/>
      <c r="BW89" s="302"/>
      <c r="BX89" s="302"/>
      <c r="BY89" s="303"/>
      <c r="BZ89" s="303"/>
      <c r="CA89" s="1538"/>
      <c r="CB89" s="1538"/>
      <c r="CC89" s="1538"/>
      <c r="CD89" s="1538"/>
      <c r="CE89" s="1538"/>
      <c r="CF89" s="1538"/>
      <c r="CG89" s="1538"/>
      <c r="CH89" s="1538"/>
      <c r="CI89" s="1538"/>
      <c r="CJ89" s="1538"/>
      <c r="CK89" s="1538"/>
      <c r="CL89" s="1538"/>
      <c r="CM89" s="1538"/>
      <c r="CN89" s="1538"/>
      <c r="CO89" s="1538"/>
      <c r="CP89" s="1538"/>
      <c r="CQ89" s="1538"/>
      <c r="CR89" s="1538"/>
      <c r="CS89" s="1538"/>
      <c r="CT89" s="1538"/>
      <c r="CU89" s="1538"/>
      <c r="CV89" s="1538"/>
      <c r="CW89" s="1538"/>
      <c r="CX89" s="1538"/>
      <c r="CY89" s="1538"/>
      <c r="CZ89" s="1538"/>
    </row>
    <row r="90" s="424" customFormat="true" ht="15" customHeight="true" x14ac:dyDescent="0.2">
      <c r="A90" s="1217"/>
      <c r="B90" s="1417"/>
      <c r="C90" s="1290"/>
      <c r="D90" s="1291"/>
      <c r="E90" s="1291"/>
      <c r="F90" s="1291"/>
      <c r="G90" s="1292"/>
      <c r="H90" s="1293"/>
      <c r="I90" s="1291"/>
      <c r="J90" s="1291"/>
      <c r="K90" s="1291"/>
      <c r="L90" s="1294"/>
      <c r="M90" s="1295"/>
      <c r="N90" s="1291"/>
      <c r="O90" s="1291"/>
      <c r="P90" s="1291"/>
      <c r="Q90" s="1292"/>
      <c r="R90" s="1293"/>
      <c r="S90" s="1291"/>
      <c r="T90" s="1291"/>
      <c r="U90" s="1291"/>
      <c r="V90" s="1291"/>
      <c r="W90" s="1291"/>
      <c r="X90" s="1291"/>
      <c r="Y90" s="1291"/>
      <c r="Z90" s="1500"/>
      <c r="AA90" s="581"/>
      <c r="AB90" s="581"/>
      <c r="AC90" s="581"/>
      <c r="AD90" s="581"/>
      <c r="AE90" s="581"/>
      <c r="AF90" s="581"/>
      <c r="AG90" s="581"/>
      <c r="AH90" s="581"/>
      <c r="AI90" s="581"/>
      <c r="AJ90" s="581"/>
      <c r="AK90" s="581"/>
      <c r="AL90" s="581"/>
      <c r="AM90" s="581"/>
      <c r="AN90" s="581"/>
      <c r="AO90" s="581"/>
      <c r="AP90" s="581"/>
      <c r="AQ90" s="581"/>
      <c r="AR90" s="581"/>
      <c r="AS90" s="581"/>
      <c r="AT90" s="581"/>
      <c r="AU90" s="581"/>
      <c r="AV90" s="581"/>
      <c r="AW90" s="581"/>
      <c r="AX90" s="581"/>
      <c r="AY90" s="581"/>
      <c r="AZ90" s="216"/>
      <c r="BA90" s="237"/>
      <c r="BB90" s="154"/>
      <c r="BC90" s="322"/>
      <c r="BD90" s="302"/>
      <c r="BE90" s="302"/>
      <c r="BF90" s="302"/>
      <c r="BG90" s="323"/>
      <c r="BH90" s="330"/>
      <c r="BI90" s="302"/>
      <c r="BJ90" s="302"/>
      <c r="BK90" s="302"/>
      <c r="BL90" s="323"/>
      <c r="BM90" s="330"/>
      <c r="BN90" s="302"/>
      <c r="BO90" s="302"/>
      <c r="BP90" s="302"/>
      <c r="BQ90" s="323"/>
      <c r="BR90" s="330"/>
      <c r="BS90" s="302"/>
      <c r="BT90" s="302"/>
      <c r="BU90" s="302"/>
      <c r="BV90" s="302"/>
      <c r="BW90" s="302"/>
      <c r="BX90" s="302"/>
      <c r="BY90" s="303"/>
      <c r="BZ90" s="303"/>
      <c r="CA90" s="1538"/>
      <c r="CB90" s="1538"/>
      <c r="CC90" s="1538"/>
      <c r="CD90" s="1538"/>
      <c r="CE90" s="1538"/>
      <c r="CF90" s="1538"/>
      <c r="CG90" s="1538"/>
      <c r="CH90" s="1538"/>
      <c r="CI90" s="1538"/>
      <c r="CJ90" s="1538"/>
      <c r="CK90" s="1538"/>
      <c r="CL90" s="1538"/>
      <c r="CM90" s="1538"/>
      <c r="CN90" s="1538"/>
      <c r="CO90" s="1538"/>
      <c r="CP90" s="1538"/>
      <c r="CQ90" s="1538"/>
      <c r="CR90" s="1538"/>
      <c r="CS90" s="1538"/>
      <c r="CT90" s="1538"/>
      <c r="CU90" s="1538"/>
      <c r="CV90" s="1538"/>
      <c r="CW90" s="1538"/>
      <c r="CX90" s="1538"/>
      <c r="CY90" s="1538"/>
      <c r="CZ90" s="1538"/>
    </row>
    <row r="91" s="424" customFormat="true" ht="15" customHeight="true" x14ac:dyDescent="0.2">
      <c r="A91" s="1157"/>
      <c r="B91" s="1233"/>
      <c r="C91" s="1296"/>
      <c r="D91" s="1270"/>
      <c r="E91" s="1270"/>
      <c r="F91" s="1270"/>
      <c r="G91" s="1271"/>
      <c r="H91" s="1297"/>
      <c r="I91" s="1270"/>
      <c r="J91" s="1270"/>
      <c r="K91" s="1270"/>
      <c r="L91" s="1298"/>
      <c r="M91" s="1296"/>
      <c r="N91" s="1270"/>
      <c r="O91" s="1270"/>
      <c r="P91" s="1270"/>
      <c r="Q91" s="1271"/>
      <c r="R91" s="1297"/>
      <c r="S91" s="1270"/>
      <c r="T91" s="1270"/>
      <c r="U91" s="1270"/>
      <c r="V91" s="1270"/>
      <c r="W91" s="1270"/>
      <c r="X91" s="1270"/>
      <c r="Y91" s="1270"/>
      <c r="Z91" s="1298"/>
      <c r="AA91" s="581"/>
      <c r="AB91" s="581"/>
      <c r="AC91" s="581"/>
      <c r="AD91" s="581"/>
      <c r="AE91" s="581"/>
      <c r="AF91" s="581"/>
      <c r="AG91" s="581"/>
      <c r="AH91" s="581"/>
      <c r="AI91" s="581"/>
      <c r="AJ91" s="581"/>
      <c r="AK91" s="581"/>
      <c r="AL91" s="581"/>
      <c r="AM91" s="581"/>
      <c r="AN91" s="581"/>
      <c r="AO91" s="581"/>
      <c r="AP91" s="581"/>
      <c r="AQ91" s="581"/>
      <c r="AR91" s="581"/>
      <c r="AS91" s="581"/>
      <c r="AT91" s="581"/>
      <c r="AU91" s="581"/>
      <c r="AV91" s="581"/>
      <c r="AW91" s="581"/>
      <c r="AX91" s="581"/>
      <c r="AY91" s="581"/>
      <c r="AZ91" s="216"/>
      <c r="BA91" s="237"/>
      <c r="BB91" s="154"/>
      <c r="BC91" s="322"/>
      <c r="BD91" s="302"/>
      <c r="BE91" s="302"/>
      <c r="BF91" s="302"/>
      <c r="BG91" s="323"/>
      <c r="BH91" s="330"/>
      <c r="BI91" s="302"/>
      <c r="BJ91" s="302"/>
      <c r="BK91" s="302"/>
      <c r="BL91" s="323"/>
      <c r="BM91" s="330"/>
      <c r="BN91" s="302"/>
      <c r="BO91" s="302"/>
      <c r="BP91" s="302"/>
      <c r="BQ91" s="323"/>
      <c r="BR91" s="330"/>
      <c r="BS91" s="302"/>
      <c r="BT91" s="302"/>
      <c r="BU91" s="302"/>
      <c r="BV91" s="302"/>
      <c r="BW91" s="302"/>
      <c r="BX91" s="302"/>
      <c r="BY91" s="303"/>
      <c r="BZ91" s="303"/>
      <c r="CA91" s="1538"/>
      <c r="CB91" s="1538"/>
      <c r="CC91" s="1538"/>
      <c r="CD91" s="1538"/>
      <c r="CE91" s="1538"/>
      <c r="CF91" s="1538"/>
      <c r="CG91" s="1538"/>
      <c r="CH91" s="1538"/>
      <c r="CI91" s="1538"/>
      <c r="CJ91" s="1538"/>
      <c r="CK91" s="1538"/>
      <c r="CL91" s="1538"/>
      <c r="CM91" s="1538"/>
      <c r="CN91" s="1538"/>
      <c r="CO91" s="1538"/>
      <c r="CP91" s="1538"/>
      <c r="CQ91" s="1538"/>
      <c r="CR91" s="1538"/>
      <c r="CS91" s="1538"/>
      <c r="CT91" s="1538"/>
      <c r="CU91" s="1538"/>
      <c r="CV91" s="1538"/>
      <c r="CW91" s="1538"/>
      <c r="CX91" s="1538"/>
      <c r="CY91" s="1538"/>
      <c r="CZ91" s="1538"/>
    </row>
    <row r="92" s="424" customFormat="true" ht="15" customHeight="true" x14ac:dyDescent="0.2">
      <c r="A92" s="1157"/>
      <c r="B92" s="1233"/>
      <c r="C92" s="1296"/>
      <c r="D92" s="1270"/>
      <c r="E92" s="1270"/>
      <c r="F92" s="1270"/>
      <c r="G92" s="1271"/>
      <c r="H92" s="1297"/>
      <c r="I92" s="1270"/>
      <c r="J92" s="1270"/>
      <c r="K92" s="1270"/>
      <c r="L92" s="1298"/>
      <c r="M92" s="1296"/>
      <c r="N92" s="1270"/>
      <c r="O92" s="1270"/>
      <c r="P92" s="1270"/>
      <c r="Q92" s="1271"/>
      <c r="R92" s="1297"/>
      <c r="S92" s="1270"/>
      <c r="T92" s="1270"/>
      <c r="U92" s="1270"/>
      <c r="V92" s="1270"/>
      <c r="W92" s="1270"/>
      <c r="X92" s="1270"/>
      <c r="Y92" s="1270"/>
      <c r="Z92" s="1298"/>
      <c r="AA92" s="581"/>
      <c r="AB92" s="581"/>
      <c r="AC92" s="581"/>
      <c r="AD92" s="581"/>
      <c r="AE92" s="581"/>
      <c r="AF92" s="581"/>
      <c r="AG92" s="581"/>
      <c r="AH92" s="581"/>
      <c r="AI92" s="581"/>
      <c r="AJ92" s="581"/>
      <c r="AK92" s="581"/>
      <c r="AL92" s="581"/>
      <c r="AM92" s="581"/>
      <c r="AN92" s="581"/>
      <c r="AO92" s="581"/>
      <c r="AP92" s="581"/>
      <c r="AQ92" s="581"/>
      <c r="AR92" s="581"/>
      <c r="AS92" s="581"/>
      <c r="AT92" s="581"/>
      <c r="AU92" s="581"/>
      <c r="AV92" s="581"/>
      <c r="AW92" s="581"/>
      <c r="AX92" s="581"/>
      <c r="AY92" s="581"/>
      <c r="AZ92" s="216"/>
      <c r="BA92" s="237"/>
      <c r="BB92" s="154"/>
      <c r="BC92" s="322"/>
      <c r="BD92" s="302"/>
      <c r="BE92" s="302"/>
      <c r="BF92" s="302"/>
      <c r="BG92" s="323"/>
      <c r="BH92" s="330"/>
      <c r="BI92" s="302"/>
      <c r="BJ92" s="302"/>
      <c r="BK92" s="302"/>
      <c r="BL92" s="323"/>
      <c r="BM92" s="330"/>
      <c r="BN92" s="302"/>
      <c r="BO92" s="302"/>
      <c r="BP92" s="302"/>
      <c r="BQ92" s="323"/>
      <c r="BR92" s="330"/>
      <c r="BS92" s="302"/>
      <c r="BT92" s="302"/>
      <c r="BU92" s="302"/>
      <c r="BV92" s="302"/>
      <c r="BW92" s="302"/>
      <c r="BX92" s="302"/>
      <c r="BY92" s="303"/>
      <c r="BZ92" s="303"/>
      <c r="CA92" s="1538"/>
      <c r="CB92" s="1538"/>
      <c r="CC92" s="1538"/>
      <c r="CD92" s="1538"/>
      <c r="CE92" s="1538"/>
      <c r="CF92" s="1538"/>
      <c r="CG92" s="1538"/>
      <c r="CH92" s="1538"/>
      <c r="CI92" s="1538"/>
      <c r="CJ92" s="1538"/>
      <c r="CK92" s="1538"/>
      <c r="CL92" s="1538"/>
      <c r="CM92" s="1538"/>
      <c r="CN92" s="1538"/>
      <c r="CO92" s="1538"/>
      <c r="CP92" s="1538"/>
      <c r="CQ92" s="1538"/>
      <c r="CR92" s="1538"/>
      <c r="CS92" s="1538"/>
      <c r="CT92" s="1538"/>
      <c r="CU92" s="1538"/>
      <c r="CV92" s="1538"/>
      <c r="CW92" s="1538"/>
      <c r="CX92" s="1538"/>
      <c r="CY92" s="1538"/>
      <c r="CZ92" s="1538"/>
    </row>
    <row r="93" s="424" customFormat="true" ht="15" customHeight="true" x14ac:dyDescent="0.2">
      <c r="A93" s="1218"/>
      <c r="B93" s="1234"/>
      <c r="C93" s="1160"/>
      <c r="D93" s="1161"/>
      <c r="E93" s="1161"/>
      <c r="F93" s="1161"/>
      <c r="G93" s="1203"/>
      <c r="H93" s="1194"/>
      <c r="I93" s="1161"/>
      <c r="J93" s="1161"/>
      <c r="K93" s="1161"/>
      <c r="L93" s="1173"/>
      <c r="M93" s="1160"/>
      <c r="N93" s="1161"/>
      <c r="O93" s="1161"/>
      <c r="P93" s="1161"/>
      <c r="Q93" s="1203"/>
      <c r="R93" s="1194"/>
      <c r="S93" s="1161"/>
      <c r="T93" s="1161"/>
      <c r="U93" s="1161"/>
      <c r="V93" s="1161"/>
      <c r="W93" s="1161"/>
      <c r="X93" s="1161"/>
      <c r="Y93" s="1161"/>
      <c r="Z93" s="1173"/>
      <c r="AA93" s="581"/>
      <c r="AB93" s="581"/>
      <c r="AC93" s="581"/>
      <c r="AD93" s="581"/>
      <c r="AE93" s="581"/>
      <c r="AF93" s="581"/>
      <c r="AG93" s="581"/>
      <c r="AH93" s="581"/>
      <c r="AI93" s="581"/>
      <c r="AJ93" s="581"/>
      <c r="AK93" s="581"/>
      <c r="AL93" s="581"/>
      <c r="AM93" s="581"/>
      <c r="AN93" s="581"/>
      <c r="AO93" s="581"/>
      <c r="AP93" s="581"/>
      <c r="AQ93" s="581"/>
      <c r="AR93" s="581"/>
      <c r="AS93" s="581"/>
      <c r="AT93" s="581"/>
      <c r="AU93" s="581"/>
      <c r="AV93" s="581"/>
      <c r="AW93" s="581"/>
      <c r="AX93" s="581"/>
      <c r="AY93" s="581"/>
      <c r="AZ93" s="216"/>
      <c r="BA93" s="237"/>
      <c r="BB93" s="154"/>
      <c r="BC93" s="322"/>
      <c r="BD93" s="302"/>
      <c r="BE93" s="302"/>
      <c r="BF93" s="302"/>
      <c r="BG93" s="323"/>
      <c r="BH93" s="330"/>
      <c r="BI93" s="302"/>
      <c r="BJ93" s="302"/>
      <c r="BK93" s="302"/>
      <c r="BL93" s="323"/>
      <c r="BM93" s="330"/>
      <c r="BN93" s="302"/>
      <c r="BO93" s="302"/>
      <c r="BP93" s="302"/>
      <c r="BQ93" s="323"/>
      <c r="BR93" s="330"/>
      <c r="BS93" s="302"/>
      <c r="BT93" s="302"/>
      <c r="BU93" s="302"/>
      <c r="BV93" s="302"/>
      <c r="BW93" s="302"/>
      <c r="BX93" s="302"/>
      <c r="BY93" s="303"/>
      <c r="BZ93" s="303"/>
      <c r="CA93" s="1538"/>
      <c r="CB93" s="1538"/>
      <c r="CC93" s="1538"/>
      <c r="CD93" s="1538"/>
      <c r="CE93" s="1538"/>
      <c r="CF93" s="1538"/>
      <c r="CG93" s="1538"/>
      <c r="CH93" s="1538"/>
      <c r="CI93" s="1538"/>
      <c r="CJ93" s="1538"/>
      <c r="CK93" s="1538"/>
      <c r="CL93" s="1538"/>
      <c r="CM93" s="1538"/>
      <c r="CN93" s="1538"/>
      <c r="CO93" s="1538"/>
      <c r="CP93" s="1538"/>
      <c r="CQ93" s="1538"/>
      <c r="CR93" s="1538"/>
      <c r="CS93" s="1538"/>
      <c r="CT93" s="1538"/>
      <c r="CU93" s="1538"/>
      <c r="CV93" s="1538"/>
      <c r="CW93" s="1538"/>
      <c r="CX93" s="1538"/>
      <c r="CY93" s="1538"/>
      <c r="CZ93" s="1538"/>
    </row>
    <row r="94" s="424" customFormat="true" ht="15" customHeight="true" x14ac:dyDescent="0.2">
      <c r="A94" s="1408"/>
      <c r="B94" s="1234"/>
      <c r="C94" s="1160"/>
      <c r="D94" s="1162"/>
      <c r="E94" s="1162"/>
      <c r="F94" s="1162"/>
      <c r="G94" s="1204"/>
      <c r="H94" s="1194"/>
      <c r="I94" s="1162"/>
      <c r="J94" s="1162"/>
      <c r="K94" s="1162"/>
      <c r="L94" s="1174"/>
      <c r="M94" s="1160"/>
      <c r="N94" s="1162"/>
      <c r="O94" s="1162"/>
      <c r="P94" s="1162"/>
      <c r="Q94" s="1204"/>
      <c r="R94" s="1194"/>
      <c r="S94" s="1162"/>
      <c r="T94" s="1162"/>
      <c r="U94" s="1162"/>
      <c r="V94" s="1162"/>
      <c r="W94" s="1162"/>
      <c r="X94" s="1162"/>
      <c r="Y94" s="1162"/>
      <c r="Z94" s="1174"/>
      <c r="AA94" s="581"/>
      <c r="AB94" s="581"/>
      <c r="AC94" s="581"/>
      <c r="AD94" s="581"/>
      <c r="AE94" s="581"/>
      <c r="AF94" s="581"/>
      <c r="AG94" s="581"/>
      <c r="AH94" s="581"/>
      <c r="AI94" s="581"/>
      <c r="AJ94" s="581"/>
      <c r="AK94" s="581"/>
      <c r="AL94" s="581"/>
      <c r="AM94" s="581"/>
      <c r="AN94" s="581"/>
      <c r="AO94" s="581"/>
      <c r="AP94" s="581"/>
      <c r="AQ94" s="581"/>
      <c r="AR94" s="581"/>
      <c r="AS94" s="581"/>
      <c r="AT94" s="581"/>
      <c r="AU94" s="581"/>
      <c r="AV94" s="581"/>
      <c r="AW94" s="581"/>
      <c r="AX94" s="581"/>
      <c r="AY94" s="581"/>
      <c r="AZ94" s="216"/>
      <c r="BA94" s="237"/>
      <c r="BB94" s="154"/>
      <c r="BC94" s="322"/>
      <c r="BD94" s="302"/>
      <c r="BE94" s="302"/>
      <c r="BF94" s="302"/>
      <c r="BG94" s="323"/>
      <c r="BH94" s="330"/>
      <c r="BI94" s="302"/>
      <c r="BJ94" s="302"/>
      <c r="BK94" s="302"/>
      <c r="BL94" s="323"/>
      <c r="BM94" s="330"/>
      <c r="BN94" s="302"/>
      <c r="BO94" s="302"/>
      <c r="BP94" s="302"/>
      <c r="BQ94" s="323"/>
      <c r="BR94" s="330"/>
      <c r="BS94" s="302"/>
      <c r="BT94" s="302"/>
      <c r="BU94" s="302"/>
      <c r="BV94" s="302"/>
      <c r="BW94" s="302"/>
      <c r="BX94" s="302"/>
      <c r="BY94" s="303"/>
      <c r="BZ94" s="303"/>
      <c r="CA94" s="1538"/>
      <c r="CB94" s="1538"/>
      <c r="CC94" s="1538"/>
      <c r="CD94" s="1538"/>
      <c r="CE94" s="1538"/>
      <c r="CF94" s="1538"/>
      <c r="CG94" s="1538"/>
      <c r="CH94" s="1538"/>
      <c r="CI94" s="1538"/>
      <c r="CJ94" s="1538"/>
      <c r="CK94" s="1538"/>
      <c r="CL94" s="1538"/>
      <c r="CM94" s="1538"/>
      <c r="CN94" s="1538"/>
      <c r="CO94" s="1538"/>
      <c r="CP94" s="1538"/>
      <c r="CQ94" s="1538"/>
      <c r="CR94" s="1538"/>
      <c r="CS94" s="1538"/>
      <c r="CT94" s="1538"/>
      <c r="CU94" s="1538"/>
      <c r="CV94" s="1538"/>
      <c r="CW94" s="1538"/>
      <c r="CX94" s="1538"/>
      <c r="CY94" s="1538"/>
      <c r="CZ94" s="1538"/>
    </row>
    <row r="95" s="424" customFormat="true" ht="15" customHeight="true" x14ac:dyDescent="0.2">
      <c r="A95" s="1218"/>
      <c r="B95" s="1235"/>
      <c r="C95" s="1299"/>
      <c r="D95" s="1300"/>
      <c r="E95" s="1300"/>
      <c r="F95" s="1300"/>
      <c r="G95" s="1301"/>
      <c r="H95" s="1302"/>
      <c r="I95" s="1300"/>
      <c r="J95" s="1300"/>
      <c r="K95" s="1300"/>
      <c r="L95" s="1303"/>
      <c r="M95" s="1299"/>
      <c r="N95" s="1300"/>
      <c r="O95" s="1300"/>
      <c r="P95" s="1300"/>
      <c r="Q95" s="1301"/>
      <c r="R95" s="1302"/>
      <c r="S95" s="1300"/>
      <c r="T95" s="1300"/>
      <c r="U95" s="1300"/>
      <c r="V95" s="1300"/>
      <c r="W95" s="1300"/>
      <c r="X95" s="1300"/>
      <c r="Y95" s="1300"/>
      <c r="Z95" s="1303"/>
      <c r="AA95" s="581"/>
      <c r="AB95" s="581"/>
      <c r="AC95" s="581"/>
      <c r="AD95" s="581"/>
      <c r="AE95" s="581"/>
      <c r="AF95" s="581"/>
      <c r="AG95" s="581"/>
      <c r="AH95" s="581"/>
      <c r="AI95" s="581"/>
      <c r="AJ95" s="581"/>
      <c r="AK95" s="581"/>
      <c r="AL95" s="581"/>
      <c r="AM95" s="581"/>
      <c r="AN95" s="581"/>
      <c r="AO95" s="581"/>
      <c r="AP95" s="581"/>
      <c r="AQ95" s="581"/>
      <c r="AR95" s="581"/>
      <c r="AS95" s="581"/>
      <c r="AT95" s="581"/>
      <c r="AU95" s="581"/>
      <c r="AV95" s="581"/>
      <c r="AW95" s="581"/>
      <c r="AX95" s="581"/>
      <c r="AY95" s="581"/>
      <c r="AZ95" s="216"/>
      <c r="BA95" s="237"/>
      <c r="BB95" s="154"/>
      <c r="BC95" s="322"/>
      <c r="BD95" s="302"/>
      <c r="BE95" s="302"/>
      <c r="BF95" s="302"/>
      <c r="BG95" s="323"/>
      <c r="BH95" s="330"/>
      <c r="BI95" s="302"/>
      <c r="BJ95" s="302"/>
      <c r="BK95" s="302"/>
      <c r="BL95" s="323"/>
      <c r="BM95" s="330"/>
      <c r="BN95" s="302"/>
      <c r="BO95" s="302"/>
      <c r="BP95" s="302"/>
      <c r="BQ95" s="323"/>
      <c r="BR95" s="330"/>
      <c r="BS95" s="302"/>
      <c r="BT95" s="302"/>
      <c r="BU95" s="302"/>
      <c r="BV95" s="302"/>
      <c r="BW95" s="302"/>
      <c r="BX95" s="302"/>
      <c r="BY95" s="303"/>
      <c r="BZ95" s="303"/>
      <c r="CA95" s="1538"/>
      <c r="CB95" s="1538"/>
      <c r="CC95" s="1538"/>
      <c r="CD95" s="1538"/>
      <c r="CE95" s="1538"/>
      <c r="CF95" s="1538"/>
      <c r="CG95" s="1538"/>
      <c r="CH95" s="1538"/>
      <c r="CI95" s="1538"/>
      <c r="CJ95" s="1538"/>
      <c r="CK95" s="1538"/>
      <c r="CL95" s="1538"/>
      <c r="CM95" s="1538"/>
      <c r="CN95" s="1538"/>
      <c r="CO95" s="1538"/>
      <c r="CP95" s="1538"/>
      <c r="CQ95" s="1538"/>
      <c r="CR95" s="1538"/>
      <c r="CS95" s="1538"/>
      <c r="CT95" s="1538"/>
      <c r="CU95" s="1538"/>
      <c r="CV95" s="1538"/>
      <c r="CW95" s="1538"/>
      <c r="CX95" s="1538"/>
      <c r="CY95" s="1538"/>
      <c r="CZ95" s="1538"/>
    </row>
    <row r="96" s="131" customFormat="true" ht="15" customHeight="true" x14ac:dyDescent="0.2">
      <c r="A96" s="1408"/>
      <c r="B96" s="1235"/>
      <c r="C96" s="1299"/>
      <c r="D96" s="1300"/>
      <c r="E96" s="1300"/>
      <c r="F96" s="1300"/>
      <c r="G96" s="1301"/>
      <c r="H96" s="1302"/>
      <c r="I96" s="1300"/>
      <c r="J96" s="1300"/>
      <c r="K96" s="1300"/>
      <c r="L96" s="1303"/>
      <c r="M96" s="1299"/>
      <c r="N96" s="1300"/>
      <c r="O96" s="1300"/>
      <c r="P96" s="1300"/>
      <c r="Q96" s="1301"/>
      <c r="R96" s="1302"/>
      <c r="S96" s="1300"/>
      <c r="T96" s="1300"/>
      <c r="U96" s="1300"/>
      <c r="V96" s="1300"/>
      <c r="W96" s="1300"/>
      <c r="X96" s="1300"/>
      <c r="Y96" s="1300"/>
      <c r="Z96" s="1303"/>
      <c r="AA96" s="581"/>
      <c r="AB96" s="581"/>
      <c r="AC96" s="581"/>
      <c r="AD96" s="581"/>
      <c r="AE96" s="581"/>
      <c r="AF96" s="581"/>
      <c r="AG96" s="581"/>
      <c r="AH96" s="581"/>
      <c r="AI96" s="581"/>
      <c r="AJ96" s="581"/>
      <c r="AK96" s="581"/>
      <c r="AL96" s="581"/>
      <c r="AM96" s="581"/>
      <c r="AN96" s="581"/>
      <c r="AO96" s="581"/>
      <c r="AP96" s="581"/>
      <c r="AQ96" s="581"/>
      <c r="AR96" s="581"/>
      <c r="AS96" s="581"/>
      <c r="AT96" s="581"/>
      <c r="AU96" s="581"/>
      <c r="AV96" s="581"/>
      <c r="AW96" s="581"/>
      <c r="AX96" s="581"/>
      <c r="AY96" s="581"/>
      <c r="AZ96" s="216"/>
      <c r="BA96" s="237"/>
      <c r="BB96" s="154"/>
      <c r="BC96" s="322"/>
      <c r="BD96" s="302"/>
      <c r="BE96" s="302"/>
      <c r="BF96" s="302"/>
      <c r="BG96" s="323"/>
      <c r="BH96" s="330"/>
      <c r="BI96" s="302"/>
      <c r="BJ96" s="302"/>
      <c r="BK96" s="302"/>
      <c r="BL96" s="323"/>
      <c r="BM96" s="330"/>
      <c r="BN96" s="302"/>
      <c r="BO96" s="302"/>
      <c r="BP96" s="302"/>
      <c r="BQ96" s="323"/>
      <c r="BR96" s="330"/>
      <c r="BS96" s="302"/>
      <c r="BT96" s="302"/>
      <c r="BU96" s="302"/>
      <c r="BV96" s="302"/>
      <c r="BW96" s="302"/>
      <c r="BX96" s="302"/>
      <c r="BY96" s="303"/>
      <c r="BZ96" s="303"/>
      <c r="CA96" s="1538"/>
      <c r="CB96" s="1538"/>
      <c r="CC96" s="1538"/>
      <c r="CD96" s="1538"/>
      <c r="CE96" s="1538"/>
      <c r="CF96" s="1538"/>
      <c r="CG96" s="1538"/>
      <c r="CH96" s="1538"/>
      <c r="CI96" s="1538"/>
      <c r="CJ96" s="1538"/>
      <c r="CK96" s="1538"/>
      <c r="CL96" s="1538"/>
      <c r="CM96" s="1538"/>
      <c r="CN96" s="1538"/>
      <c r="CO96" s="1538"/>
      <c r="CP96" s="1538"/>
      <c r="CQ96" s="1538"/>
      <c r="CR96" s="1538"/>
      <c r="CS96" s="1538"/>
      <c r="CT96" s="1538"/>
      <c r="CU96" s="1538"/>
      <c r="CV96" s="1538"/>
      <c r="CW96" s="1538"/>
      <c r="CX96" s="1538"/>
      <c r="CY96" s="1538"/>
      <c r="CZ96" s="1538"/>
    </row>
    <row r="97" s="131" customFormat="true" ht="15" customHeight="true" x14ac:dyDescent="0.2">
      <c r="A97" s="1218"/>
      <c r="B97" s="1235"/>
      <c r="C97" s="1299"/>
      <c r="D97" s="1300"/>
      <c r="E97" s="1300"/>
      <c r="F97" s="1300"/>
      <c r="G97" s="1301"/>
      <c r="H97" s="1302"/>
      <c r="I97" s="1300"/>
      <c r="J97" s="1300"/>
      <c r="K97" s="1300"/>
      <c r="L97" s="1303"/>
      <c r="M97" s="1299"/>
      <c r="N97" s="1300"/>
      <c r="O97" s="1300"/>
      <c r="P97" s="1300"/>
      <c r="Q97" s="1301"/>
      <c r="R97" s="1302"/>
      <c r="S97" s="1300"/>
      <c r="T97" s="1300"/>
      <c r="U97" s="1300"/>
      <c r="V97" s="1300"/>
      <c r="W97" s="1300"/>
      <c r="X97" s="1300"/>
      <c r="Y97" s="1300"/>
      <c r="Z97" s="1303"/>
      <c r="AA97" s="581"/>
      <c r="AB97" s="581"/>
      <c r="AC97" s="581"/>
      <c r="AD97" s="581"/>
      <c r="AE97" s="581"/>
      <c r="AF97" s="581"/>
      <c r="AG97" s="581"/>
      <c r="AH97" s="581"/>
      <c r="AI97" s="581"/>
      <c r="AJ97" s="581"/>
      <c r="AK97" s="581"/>
      <c r="AL97" s="581"/>
      <c r="AM97" s="581"/>
      <c r="AN97" s="581"/>
      <c r="AO97" s="581"/>
      <c r="AP97" s="581"/>
      <c r="AQ97" s="581"/>
      <c r="AR97" s="581"/>
      <c r="AS97" s="581"/>
      <c r="AT97" s="581"/>
      <c r="AU97" s="581"/>
      <c r="AV97" s="581"/>
      <c r="AW97" s="581"/>
      <c r="AX97" s="581"/>
      <c r="AY97" s="581"/>
      <c r="AZ97" s="216"/>
      <c r="BA97" s="237"/>
      <c r="BB97" s="154"/>
      <c r="BC97" s="322"/>
      <c r="BD97" s="302"/>
      <c r="BE97" s="302"/>
      <c r="BF97" s="302"/>
      <c r="BG97" s="323"/>
      <c r="BH97" s="330"/>
      <c r="BI97" s="302"/>
      <c r="BJ97" s="302"/>
      <c r="BK97" s="302"/>
      <c r="BL97" s="323"/>
      <c r="BM97" s="330"/>
      <c r="BN97" s="302"/>
      <c r="BO97" s="302"/>
      <c r="BP97" s="302"/>
      <c r="BQ97" s="323"/>
      <c r="BR97" s="330"/>
      <c r="BS97" s="302"/>
      <c r="BT97" s="302"/>
      <c r="BU97" s="302"/>
      <c r="BV97" s="302"/>
      <c r="BW97" s="302"/>
      <c r="BX97" s="302"/>
      <c r="BY97" s="303"/>
      <c r="BZ97" s="303"/>
      <c r="CA97" s="1538"/>
      <c r="CB97" s="1538"/>
      <c r="CC97" s="1538"/>
      <c r="CD97" s="1538"/>
      <c r="CE97" s="1538"/>
      <c r="CF97" s="1538"/>
      <c r="CG97" s="1538"/>
      <c r="CH97" s="1538"/>
      <c r="CI97" s="1538"/>
      <c r="CJ97" s="1538"/>
      <c r="CK97" s="1538"/>
      <c r="CL97" s="1538"/>
      <c r="CM97" s="1538"/>
      <c r="CN97" s="1538"/>
      <c r="CO97" s="1538"/>
      <c r="CP97" s="1538"/>
      <c r="CQ97" s="1538"/>
      <c r="CR97" s="1538"/>
      <c r="CS97" s="1538"/>
      <c r="CT97" s="1538"/>
      <c r="CU97" s="1538"/>
      <c r="CV97" s="1538"/>
      <c r="CW97" s="1538"/>
      <c r="CX97" s="1538"/>
      <c r="CY97" s="1538"/>
      <c r="CZ97" s="1538"/>
    </row>
    <row r="98" s="131" customFormat="true" ht="15" customHeight="true" x14ac:dyDescent="0.2">
      <c r="A98" s="1408"/>
      <c r="B98" s="1235"/>
      <c r="C98" s="1299"/>
      <c r="D98" s="1300"/>
      <c r="E98" s="1300"/>
      <c r="F98" s="1300"/>
      <c r="G98" s="1301"/>
      <c r="H98" s="1302"/>
      <c r="I98" s="1300"/>
      <c r="J98" s="1300"/>
      <c r="K98" s="1300"/>
      <c r="L98" s="1303"/>
      <c r="M98" s="1299"/>
      <c r="N98" s="1300"/>
      <c r="O98" s="1300"/>
      <c r="P98" s="1300"/>
      <c r="Q98" s="1301"/>
      <c r="R98" s="1302"/>
      <c r="S98" s="1300"/>
      <c r="T98" s="1300"/>
      <c r="U98" s="1300"/>
      <c r="V98" s="1300"/>
      <c r="W98" s="1300"/>
      <c r="X98" s="1300"/>
      <c r="Y98" s="1300"/>
      <c r="Z98" s="1303"/>
      <c r="AA98" s="581"/>
      <c r="AB98" s="581"/>
      <c r="AC98" s="581"/>
      <c r="AD98" s="581"/>
      <c r="AE98" s="581"/>
      <c r="AF98" s="581"/>
      <c r="AG98" s="581"/>
      <c r="AH98" s="581"/>
      <c r="AI98" s="581"/>
      <c r="AJ98" s="581"/>
      <c r="AK98" s="581"/>
      <c r="AL98" s="581"/>
      <c r="AM98" s="581"/>
      <c r="AN98" s="581"/>
      <c r="AO98" s="581"/>
      <c r="AP98" s="581"/>
      <c r="AQ98" s="581"/>
      <c r="AR98" s="581"/>
      <c r="AS98" s="581"/>
      <c r="AT98" s="581"/>
      <c r="AU98" s="581"/>
      <c r="AV98" s="581"/>
      <c r="AW98" s="581"/>
      <c r="AX98" s="581"/>
      <c r="AY98" s="581"/>
      <c r="AZ98" s="216"/>
      <c r="BA98" s="237"/>
      <c r="BB98" s="154"/>
      <c r="BC98" s="322"/>
      <c r="BD98" s="302"/>
      <c r="BE98" s="302"/>
      <c r="BF98" s="302"/>
      <c r="BG98" s="323"/>
      <c r="BH98" s="330"/>
      <c r="BI98" s="302"/>
      <c r="BJ98" s="302"/>
      <c r="BK98" s="302"/>
      <c r="BL98" s="323"/>
      <c r="BM98" s="330"/>
      <c r="BN98" s="302"/>
      <c r="BO98" s="302"/>
      <c r="BP98" s="302"/>
      <c r="BQ98" s="323"/>
      <c r="BR98" s="330"/>
      <c r="BS98" s="302"/>
      <c r="BT98" s="302"/>
      <c r="BU98" s="302"/>
      <c r="BV98" s="302"/>
      <c r="BW98" s="302"/>
      <c r="BX98" s="302"/>
      <c r="BY98" s="303"/>
      <c r="BZ98" s="303"/>
      <c r="CA98" s="1538"/>
      <c r="CB98" s="1538"/>
      <c r="CC98" s="1538"/>
      <c r="CD98" s="1538"/>
      <c r="CE98" s="1538"/>
      <c r="CF98" s="1538"/>
      <c r="CG98" s="1538"/>
      <c r="CH98" s="1538"/>
      <c r="CI98" s="1538"/>
      <c r="CJ98" s="1538"/>
      <c r="CK98" s="1538"/>
      <c r="CL98" s="1538"/>
      <c r="CM98" s="1538"/>
      <c r="CN98" s="1538"/>
      <c r="CO98" s="1538"/>
      <c r="CP98" s="1538"/>
      <c r="CQ98" s="1538"/>
      <c r="CR98" s="1538"/>
      <c r="CS98" s="1538"/>
      <c r="CT98" s="1538"/>
      <c r="CU98" s="1538"/>
      <c r="CV98" s="1538"/>
      <c r="CW98" s="1538"/>
      <c r="CX98" s="1538"/>
      <c r="CY98" s="1538"/>
      <c r="CZ98" s="1538"/>
    </row>
    <row r="99" s="131" customFormat="true" ht="15" customHeight="true" x14ac:dyDescent="0.2">
      <c r="A99" s="1408"/>
      <c r="B99" s="1235"/>
      <c r="C99" s="1299"/>
      <c r="D99" s="1300"/>
      <c r="E99" s="1300"/>
      <c r="F99" s="1300"/>
      <c r="G99" s="1301"/>
      <c r="H99" s="1302"/>
      <c r="I99" s="1300"/>
      <c r="J99" s="1300"/>
      <c r="K99" s="1300"/>
      <c r="L99" s="1303"/>
      <c r="M99" s="1299"/>
      <c r="N99" s="1300"/>
      <c r="O99" s="1300"/>
      <c r="P99" s="1300"/>
      <c r="Q99" s="1301"/>
      <c r="R99" s="1302"/>
      <c r="S99" s="1300"/>
      <c r="T99" s="1300"/>
      <c r="U99" s="1300"/>
      <c r="V99" s="1300"/>
      <c r="W99" s="1300"/>
      <c r="X99" s="1300"/>
      <c r="Y99" s="1300"/>
      <c r="Z99" s="1303"/>
      <c r="AA99" s="581"/>
      <c r="AB99" s="581"/>
      <c r="AC99" s="581"/>
      <c r="AD99" s="581"/>
      <c r="AE99" s="581"/>
      <c r="AF99" s="581"/>
      <c r="AG99" s="581"/>
      <c r="AH99" s="581"/>
      <c r="AI99" s="581"/>
      <c r="AJ99" s="581"/>
      <c r="AK99" s="581"/>
      <c r="AL99" s="581"/>
      <c r="AM99" s="581"/>
      <c r="AN99" s="581"/>
      <c r="AO99" s="581"/>
      <c r="AP99" s="581"/>
      <c r="AQ99" s="581"/>
      <c r="AR99" s="581"/>
      <c r="AS99" s="581"/>
      <c r="AT99" s="581"/>
      <c r="AU99" s="581"/>
      <c r="AV99" s="581"/>
      <c r="AW99" s="581"/>
      <c r="AX99" s="581"/>
      <c r="AY99" s="581"/>
      <c r="AZ99" s="216"/>
      <c r="BA99" s="237"/>
      <c r="BB99" s="154"/>
      <c r="BC99" s="322"/>
      <c r="BD99" s="302"/>
      <c r="BE99" s="302"/>
      <c r="BF99" s="302"/>
      <c r="BG99" s="323"/>
      <c r="BH99" s="330"/>
      <c r="BI99" s="302"/>
      <c r="BJ99" s="302"/>
      <c r="BK99" s="302"/>
      <c r="BL99" s="323"/>
      <c r="BM99" s="330"/>
      <c r="BN99" s="302"/>
      <c r="BO99" s="302"/>
      <c r="BP99" s="302"/>
      <c r="BQ99" s="323"/>
      <c r="BR99" s="330"/>
      <c r="BS99" s="302"/>
      <c r="BT99" s="302"/>
      <c r="BU99" s="302"/>
      <c r="BV99" s="302"/>
      <c r="BW99" s="302"/>
      <c r="BX99" s="302"/>
      <c r="BY99" s="303"/>
      <c r="BZ99" s="303"/>
      <c r="CA99" s="1538"/>
      <c r="CB99" s="1538"/>
      <c r="CC99" s="1538"/>
      <c r="CD99" s="1538"/>
      <c r="CE99" s="1538"/>
      <c r="CF99" s="1538"/>
      <c r="CG99" s="1538"/>
      <c r="CH99" s="1538"/>
      <c r="CI99" s="1538"/>
      <c r="CJ99" s="1538"/>
      <c r="CK99" s="1538"/>
      <c r="CL99" s="1538"/>
      <c r="CM99" s="1538"/>
      <c r="CN99" s="1538"/>
      <c r="CO99" s="1538"/>
      <c r="CP99" s="1538"/>
      <c r="CQ99" s="1538"/>
      <c r="CR99" s="1538"/>
      <c r="CS99" s="1538"/>
      <c r="CT99" s="1538"/>
      <c r="CU99" s="1538"/>
      <c r="CV99" s="1538"/>
      <c r="CW99" s="1538"/>
      <c r="CX99" s="1538"/>
      <c r="CY99" s="1538"/>
      <c r="CZ99" s="1538"/>
    </row>
    <row r="100" s="131" customFormat="true" ht="15" customHeight="true" x14ac:dyDescent="0.2">
      <c r="A100" s="1408"/>
      <c r="B100" s="1235"/>
      <c r="C100" s="1299"/>
      <c r="D100" s="1300"/>
      <c r="E100" s="1300"/>
      <c r="F100" s="1300"/>
      <c r="G100" s="1301"/>
      <c r="H100" s="1302"/>
      <c r="I100" s="1300"/>
      <c r="J100" s="1300"/>
      <c r="K100" s="1300"/>
      <c r="L100" s="1303"/>
      <c r="M100" s="1299"/>
      <c r="N100" s="1300"/>
      <c r="O100" s="1300"/>
      <c r="P100" s="1300"/>
      <c r="Q100" s="1301"/>
      <c r="R100" s="1302"/>
      <c r="S100" s="1300"/>
      <c r="T100" s="1300"/>
      <c r="U100" s="1300"/>
      <c r="V100" s="1300"/>
      <c r="W100" s="1300"/>
      <c r="X100" s="1300"/>
      <c r="Y100" s="1300"/>
      <c r="Z100" s="1303"/>
      <c r="AA100" s="581"/>
      <c r="AB100" s="581"/>
      <c r="AC100" s="581"/>
      <c r="AD100" s="581"/>
      <c r="AE100" s="581"/>
      <c r="AF100" s="581"/>
      <c r="AG100" s="581"/>
      <c r="AH100" s="581"/>
      <c r="AI100" s="581"/>
      <c r="AJ100" s="581"/>
      <c r="AK100" s="581"/>
      <c r="AL100" s="581"/>
      <c r="AM100" s="581"/>
      <c r="AN100" s="581"/>
      <c r="AO100" s="581"/>
      <c r="AP100" s="581"/>
      <c r="AQ100" s="581"/>
      <c r="AR100" s="581"/>
      <c r="AS100" s="581"/>
      <c r="AT100" s="581"/>
      <c r="AU100" s="581"/>
      <c r="AV100" s="581"/>
      <c r="AW100" s="581"/>
      <c r="AX100" s="581"/>
      <c r="AY100" s="581"/>
      <c r="AZ100" s="216"/>
      <c r="BA100" s="237"/>
      <c r="BB100" s="154"/>
      <c r="BC100" s="322"/>
      <c r="BD100" s="302"/>
      <c r="BE100" s="302"/>
      <c r="BF100" s="302"/>
      <c r="BG100" s="323"/>
      <c r="BH100" s="330"/>
      <c r="BI100" s="302"/>
      <c r="BJ100" s="302"/>
      <c r="BK100" s="302"/>
      <c r="BL100" s="323"/>
      <c r="BM100" s="330"/>
      <c r="BN100" s="302"/>
      <c r="BO100" s="302"/>
      <c r="BP100" s="302"/>
      <c r="BQ100" s="323"/>
      <c r="BR100" s="330"/>
      <c r="BS100" s="302"/>
      <c r="BT100" s="302"/>
      <c r="BU100" s="302"/>
      <c r="BV100" s="302"/>
      <c r="BW100" s="302"/>
      <c r="BX100" s="302"/>
      <c r="BY100" s="303"/>
      <c r="BZ100" s="303"/>
      <c r="CA100" s="1538"/>
      <c r="CB100" s="1538"/>
      <c r="CC100" s="1538"/>
      <c r="CD100" s="1538"/>
      <c r="CE100" s="1538"/>
      <c r="CF100" s="1538"/>
      <c r="CG100" s="1538"/>
      <c r="CH100" s="1538"/>
      <c r="CI100" s="1538"/>
      <c r="CJ100" s="1538"/>
      <c r="CK100" s="1538"/>
      <c r="CL100" s="1538"/>
      <c r="CM100" s="1538"/>
      <c r="CN100" s="1538"/>
      <c r="CO100" s="1538"/>
      <c r="CP100" s="1538"/>
      <c r="CQ100" s="1538"/>
      <c r="CR100" s="1538"/>
      <c r="CS100" s="1538"/>
      <c r="CT100" s="1538"/>
      <c r="CU100" s="1538"/>
      <c r="CV100" s="1538"/>
      <c r="CW100" s="1538"/>
      <c r="CX100" s="1538"/>
      <c r="CY100" s="1538"/>
      <c r="CZ100" s="1538"/>
    </row>
    <row r="101" s="131" customFormat="true" ht="15" customHeight="true" x14ac:dyDescent="0.2">
      <c r="A101" s="1218"/>
      <c r="B101" s="1235"/>
      <c r="C101" s="1299"/>
      <c r="D101" s="1300"/>
      <c r="E101" s="1300"/>
      <c r="F101" s="1300"/>
      <c r="G101" s="1301"/>
      <c r="H101" s="1302"/>
      <c r="I101" s="1300"/>
      <c r="J101" s="1300"/>
      <c r="K101" s="1300"/>
      <c r="L101" s="1303"/>
      <c r="M101" s="1299"/>
      <c r="N101" s="1300"/>
      <c r="O101" s="1300"/>
      <c r="P101" s="1300"/>
      <c r="Q101" s="1301"/>
      <c r="R101" s="1302"/>
      <c r="S101" s="1300"/>
      <c r="T101" s="1300"/>
      <c r="U101" s="1300"/>
      <c r="V101" s="1300"/>
      <c r="W101" s="1300"/>
      <c r="X101" s="1300"/>
      <c r="Y101" s="1300"/>
      <c r="Z101" s="1303"/>
      <c r="AA101" s="581"/>
      <c r="AB101" s="581"/>
      <c r="AC101" s="581"/>
      <c r="AD101" s="581"/>
      <c r="AE101" s="581"/>
      <c r="AF101" s="581"/>
      <c r="AG101" s="581"/>
      <c r="AH101" s="581"/>
      <c r="AI101" s="581"/>
      <c r="AJ101" s="581"/>
      <c r="AK101" s="581"/>
      <c r="AL101" s="581"/>
      <c r="AM101" s="581"/>
      <c r="AN101" s="581"/>
      <c r="AO101" s="581"/>
      <c r="AP101" s="581"/>
      <c r="AQ101" s="581"/>
      <c r="AR101" s="581"/>
      <c r="AS101" s="581"/>
      <c r="AT101" s="581"/>
      <c r="AU101" s="581"/>
      <c r="AV101" s="581"/>
      <c r="AW101" s="581"/>
      <c r="AX101" s="581"/>
      <c r="AY101" s="581"/>
      <c r="AZ101" s="216"/>
      <c r="BA101" s="237"/>
      <c r="BB101" s="154"/>
      <c r="BC101" s="322"/>
      <c r="BD101" s="302"/>
      <c r="BE101" s="302"/>
      <c r="BF101" s="302"/>
      <c r="BG101" s="323"/>
      <c r="BH101" s="330"/>
      <c r="BI101" s="302"/>
      <c r="BJ101" s="302"/>
      <c r="BK101" s="302"/>
      <c r="BL101" s="323"/>
      <c r="BM101" s="330"/>
      <c r="BN101" s="302"/>
      <c r="BO101" s="302"/>
      <c r="BP101" s="302"/>
      <c r="BQ101" s="323"/>
      <c r="BR101" s="330"/>
      <c r="BS101" s="302"/>
      <c r="BT101" s="302"/>
      <c r="BU101" s="302"/>
      <c r="BV101" s="302"/>
      <c r="BW101" s="302"/>
      <c r="BX101" s="302"/>
      <c r="BY101" s="303"/>
      <c r="BZ101" s="303"/>
      <c r="CA101" s="1538"/>
      <c r="CB101" s="1538"/>
      <c r="CC101" s="1538"/>
      <c r="CD101" s="1538"/>
      <c r="CE101" s="1538"/>
      <c r="CF101" s="1538"/>
      <c r="CG101" s="1538"/>
      <c r="CH101" s="1538"/>
      <c r="CI101" s="1538"/>
      <c r="CJ101" s="1538"/>
      <c r="CK101" s="1538"/>
      <c r="CL101" s="1538"/>
      <c r="CM101" s="1538"/>
      <c r="CN101" s="1538"/>
      <c r="CO101" s="1538"/>
      <c r="CP101" s="1538"/>
      <c r="CQ101" s="1538"/>
      <c r="CR101" s="1538"/>
      <c r="CS101" s="1538"/>
      <c r="CT101" s="1538"/>
      <c r="CU101" s="1538"/>
      <c r="CV101" s="1538"/>
      <c r="CW101" s="1538"/>
      <c r="CX101" s="1538"/>
      <c r="CY101" s="1538"/>
      <c r="CZ101" s="1538"/>
    </row>
    <row r="102" s="131" customFormat="true" ht="15" customHeight="true" x14ac:dyDescent="0.2">
      <c r="A102" s="1408"/>
      <c r="B102" s="1235"/>
      <c r="C102" s="1299"/>
      <c r="D102" s="1300"/>
      <c r="E102" s="1300"/>
      <c r="F102" s="1300"/>
      <c r="G102" s="1301"/>
      <c r="H102" s="1302"/>
      <c r="I102" s="1300"/>
      <c r="J102" s="1300"/>
      <c r="K102" s="1300"/>
      <c r="L102" s="1303"/>
      <c r="M102" s="1299"/>
      <c r="N102" s="1300"/>
      <c r="O102" s="1300"/>
      <c r="P102" s="1300"/>
      <c r="Q102" s="1301"/>
      <c r="R102" s="1302"/>
      <c r="S102" s="1300"/>
      <c r="T102" s="1300"/>
      <c r="U102" s="1300"/>
      <c r="V102" s="1300"/>
      <c r="W102" s="1300"/>
      <c r="X102" s="1300"/>
      <c r="Y102" s="1300"/>
      <c r="Z102" s="1303"/>
      <c r="AA102" s="581"/>
      <c r="AB102" s="581"/>
      <c r="AC102" s="581"/>
      <c r="AD102" s="581"/>
      <c r="AE102" s="581"/>
      <c r="AF102" s="581"/>
      <c r="AG102" s="581"/>
      <c r="AH102" s="581"/>
      <c r="AI102" s="581"/>
      <c r="AJ102" s="581"/>
      <c r="AK102" s="581"/>
      <c r="AL102" s="581"/>
      <c r="AM102" s="581"/>
      <c r="AN102" s="581"/>
      <c r="AO102" s="581"/>
      <c r="AP102" s="581"/>
      <c r="AQ102" s="581"/>
      <c r="AR102" s="581"/>
      <c r="AS102" s="581"/>
      <c r="AT102" s="581"/>
      <c r="AU102" s="581"/>
      <c r="AV102" s="581"/>
      <c r="AW102" s="581"/>
      <c r="AX102" s="581"/>
      <c r="AY102" s="581"/>
      <c r="AZ102" s="216"/>
      <c r="BA102" s="237"/>
      <c r="BB102" s="154"/>
      <c r="BC102" s="322"/>
      <c r="BD102" s="302"/>
      <c r="BE102" s="302"/>
      <c r="BF102" s="302"/>
      <c r="BG102" s="323"/>
      <c r="BH102" s="330"/>
      <c r="BI102" s="302"/>
      <c r="BJ102" s="302"/>
      <c r="BK102" s="302"/>
      <c r="BL102" s="323"/>
      <c r="BM102" s="330"/>
      <c r="BN102" s="302"/>
      <c r="BO102" s="302"/>
      <c r="BP102" s="302"/>
      <c r="BQ102" s="323"/>
      <c r="BR102" s="330"/>
      <c r="BS102" s="302"/>
      <c r="BT102" s="302"/>
      <c r="BU102" s="302"/>
      <c r="BV102" s="302"/>
      <c r="BW102" s="302"/>
      <c r="BX102" s="302"/>
      <c r="BY102" s="303"/>
      <c r="BZ102" s="303"/>
      <c r="CA102" s="1538"/>
      <c r="CB102" s="1538"/>
      <c r="CC102" s="1538"/>
      <c r="CD102" s="1538"/>
      <c r="CE102" s="1538"/>
      <c r="CF102" s="1538"/>
      <c r="CG102" s="1538"/>
      <c r="CH102" s="1538"/>
      <c r="CI102" s="1538"/>
      <c r="CJ102" s="1538"/>
      <c r="CK102" s="1538"/>
      <c r="CL102" s="1538"/>
      <c r="CM102" s="1538"/>
      <c r="CN102" s="1538"/>
      <c r="CO102" s="1538"/>
      <c r="CP102" s="1538"/>
      <c r="CQ102" s="1538"/>
      <c r="CR102" s="1538"/>
      <c r="CS102" s="1538"/>
      <c r="CT102" s="1538"/>
      <c r="CU102" s="1538"/>
      <c r="CV102" s="1538"/>
      <c r="CW102" s="1538"/>
      <c r="CX102" s="1538"/>
      <c r="CY102" s="1538"/>
      <c r="CZ102" s="1538"/>
    </row>
    <row r="103" s="131" customFormat="true" ht="15" customHeight="true" x14ac:dyDescent="0.2">
      <c r="A103" s="1408"/>
      <c r="B103" s="1235"/>
      <c r="C103" s="1299"/>
      <c r="D103" s="1300"/>
      <c r="E103" s="1300"/>
      <c r="F103" s="1300"/>
      <c r="G103" s="1301"/>
      <c r="H103" s="1302"/>
      <c r="I103" s="1300"/>
      <c r="J103" s="1300"/>
      <c r="K103" s="1300"/>
      <c r="L103" s="1303"/>
      <c r="M103" s="1299"/>
      <c r="N103" s="1300"/>
      <c r="O103" s="1300"/>
      <c r="P103" s="1300"/>
      <c r="Q103" s="1301"/>
      <c r="R103" s="1302"/>
      <c r="S103" s="1300"/>
      <c r="T103" s="1300"/>
      <c r="U103" s="1300"/>
      <c r="V103" s="1300"/>
      <c r="W103" s="1300"/>
      <c r="X103" s="1300"/>
      <c r="Y103" s="1300"/>
      <c r="Z103" s="1303"/>
      <c r="AA103" s="581"/>
      <c r="AB103" s="581"/>
      <c r="AC103" s="581"/>
      <c r="AD103" s="581"/>
      <c r="AE103" s="581"/>
      <c r="AF103" s="581"/>
      <c r="AG103" s="581"/>
      <c r="AH103" s="581"/>
      <c r="AI103" s="581"/>
      <c r="AJ103" s="581"/>
      <c r="AK103" s="581"/>
      <c r="AL103" s="581"/>
      <c r="AM103" s="581"/>
      <c r="AN103" s="581"/>
      <c r="AO103" s="581"/>
      <c r="AP103" s="581"/>
      <c r="AQ103" s="581"/>
      <c r="AR103" s="581"/>
      <c r="AS103" s="581"/>
      <c r="AT103" s="581"/>
      <c r="AU103" s="581"/>
      <c r="AV103" s="581"/>
      <c r="AW103" s="581"/>
      <c r="AX103" s="581"/>
      <c r="AY103" s="581"/>
      <c r="AZ103" s="216"/>
      <c r="BA103" s="237"/>
      <c r="BB103" s="154"/>
      <c r="BC103" s="322"/>
      <c r="BD103" s="302"/>
      <c r="BE103" s="302"/>
      <c r="BF103" s="302"/>
      <c r="BG103" s="323"/>
      <c r="BH103" s="330"/>
      <c r="BI103" s="302"/>
      <c r="BJ103" s="302"/>
      <c r="BK103" s="302"/>
      <c r="BL103" s="323"/>
      <c r="BM103" s="330"/>
      <c r="BN103" s="302"/>
      <c r="BO103" s="302"/>
      <c r="BP103" s="302"/>
      <c r="BQ103" s="323"/>
      <c r="BR103" s="330"/>
      <c r="BS103" s="302"/>
      <c r="BT103" s="302"/>
      <c r="BU103" s="302"/>
      <c r="BV103" s="302"/>
      <c r="BW103" s="302"/>
      <c r="BX103" s="302"/>
      <c r="BY103" s="303"/>
      <c r="BZ103" s="303"/>
      <c r="CA103" s="1538"/>
      <c r="CB103" s="1538"/>
      <c r="CC103" s="1538"/>
      <c r="CD103" s="1538"/>
      <c r="CE103" s="1538"/>
      <c r="CF103" s="1538"/>
      <c r="CG103" s="1538"/>
      <c r="CH103" s="1538"/>
      <c r="CI103" s="1538"/>
      <c r="CJ103" s="1538"/>
      <c r="CK103" s="1538"/>
      <c r="CL103" s="1538"/>
      <c r="CM103" s="1538"/>
      <c r="CN103" s="1538"/>
      <c r="CO103" s="1538"/>
      <c r="CP103" s="1538"/>
      <c r="CQ103" s="1538"/>
      <c r="CR103" s="1538"/>
      <c r="CS103" s="1538"/>
      <c r="CT103" s="1538"/>
      <c r="CU103" s="1538"/>
      <c r="CV103" s="1538"/>
      <c r="CW103" s="1538"/>
      <c r="CX103" s="1538"/>
      <c r="CY103" s="1538"/>
      <c r="CZ103" s="1538"/>
    </row>
    <row r="104" s="131" customFormat="true" ht="15" customHeight="true" x14ac:dyDescent="0.2">
      <c r="A104" s="1408"/>
      <c r="B104" s="1235"/>
      <c r="C104" s="1299"/>
      <c r="D104" s="1300"/>
      <c r="E104" s="1300"/>
      <c r="F104" s="1300"/>
      <c r="G104" s="1301"/>
      <c r="H104" s="1302"/>
      <c r="I104" s="1300"/>
      <c r="J104" s="1300"/>
      <c r="K104" s="1300"/>
      <c r="L104" s="1303"/>
      <c r="M104" s="1299"/>
      <c r="N104" s="1300"/>
      <c r="O104" s="1300"/>
      <c r="P104" s="1300"/>
      <c r="Q104" s="1301"/>
      <c r="R104" s="1302"/>
      <c r="S104" s="1300"/>
      <c r="T104" s="1300"/>
      <c r="U104" s="1300"/>
      <c r="V104" s="1300"/>
      <c r="W104" s="1300"/>
      <c r="X104" s="1300"/>
      <c r="Y104" s="1300"/>
      <c r="Z104" s="1303"/>
      <c r="AA104" s="581"/>
      <c r="AB104" s="581"/>
      <c r="AC104" s="581"/>
      <c r="AD104" s="581"/>
      <c r="AE104" s="581"/>
      <c r="AF104" s="581"/>
      <c r="AG104" s="581"/>
      <c r="AH104" s="581"/>
      <c r="AI104" s="581"/>
      <c r="AJ104" s="581"/>
      <c r="AK104" s="581"/>
      <c r="AL104" s="581"/>
      <c r="AM104" s="581"/>
      <c r="AN104" s="581"/>
      <c r="AO104" s="581"/>
      <c r="AP104" s="581"/>
      <c r="AQ104" s="581"/>
      <c r="AR104" s="581"/>
      <c r="AS104" s="581"/>
      <c r="AT104" s="581"/>
      <c r="AU104" s="581"/>
      <c r="AV104" s="581"/>
      <c r="AW104" s="581"/>
      <c r="AX104" s="581"/>
      <c r="AY104" s="581"/>
      <c r="AZ104" s="216"/>
      <c r="BA104" s="237"/>
      <c r="BB104" s="154"/>
      <c r="BC104" s="322"/>
      <c r="BD104" s="302"/>
      <c r="BE104" s="302"/>
      <c r="BF104" s="302"/>
      <c r="BG104" s="323"/>
      <c r="BH104" s="330"/>
      <c r="BI104" s="302"/>
      <c r="BJ104" s="302"/>
      <c r="BK104" s="302"/>
      <c r="BL104" s="323"/>
      <c r="BM104" s="330"/>
      <c r="BN104" s="302"/>
      <c r="BO104" s="302"/>
      <c r="BP104" s="302"/>
      <c r="BQ104" s="323"/>
      <c r="BR104" s="330"/>
      <c r="BS104" s="302"/>
      <c r="BT104" s="302"/>
      <c r="BU104" s="302"/>
      <c r="BV104" s="302"/>
      <c r="BW104" s="302"/>
      <c r="BX104" s="302"/>
      <c r="BY104" s="303"/>
      <c r="BZ104" s="303"/>
      <c r="CA104" s="1538"/>
      <c r="CB104" s="1538"/>
      <c r="CC104" s="1538"/>
      <c r="CD104" s="1538"/>
      <c r="CE104" s="1538"/>
      <c r="CF104" s="1538"/>
      <c r="CG104" s="1538"/>
      <c r="CH104" s="1538"/>
      <c r="CI104" s="1538"/>
      <c r="CJ104" s="1538"/>
      <c r="CK104" s="1538"/>
      <c r="CL104" s="1538"/>
      <c r="CM104" s="1538"/>
      <c r="CN104" s="1538"/>
      <c r="CO104" s="1538"/>
      <c r="CP104" s="1538"/>
      <c r="CQ104" s="1538"/>
      <c r="CR104" s="1538"/>
      <c r="CS104" s="1538"/>
      <c r="CT104" s="1538"/>
      <c r="CU104" s="1538"/>
      <c r="CV104" s="1538"/>
      <c r="CW104" s="1538"/>
      <c r="CX104" s="1538"/>
      <c r="CY104" s="1538"/>
      <c r="CZ104" s="1538"/>
    </row>
    <row r="105" s="131" customFormat="true" ht="15" customHeight="true" x14ac:dyDescent="0.2">
      <c r="A105" s="1231"/>
      <c r="B105" s="1236"/>
      <c r="C105" s="1304"/>
      <c r="D105" s="1305"/>
      <c r="E105" s="1305"/>
      <c r="F105" s="1305"/>
      <c r="G105" s="1306"/>
      <c r="H105" s="1307"/>
      <c r="I105" s="1305"/>
      <c r="J105" s="1305"/>
      <c r="K105" s="1305"/>
      <c r="L105" s="1308"/>
      <c r="M105" s="1304"/>
      <c r="N105" s="1305"/>
      <c r="O105" s="1305"/>
      <c r="P105" s="1305"/>
      <c r="Q105" s="1306"/>
      <c r="R105" s="1307"/>
      <c r="S105" s="1305"/>
      <c r="T105" s="1305"/>
      <c r="U105" s="1305"/>
      <c r="V105" s="1305"/>
      <c r="W105" s="1305"/>
      <c r="X105" s="1305"/>
      <c r="Y105" s="1305"/>
      <c r="Z105" s="1308"/>
      <c r="AA105" s="581"/>
      <c r="AB105" s="581"/>
      <c r="AC105" s="581"/>
      <c r="AD105" s="581"/>
      <c r="AE105" s="581"/>
      <c r="AF105" s="581"/>
      <c r="AG105" s="581"/>
      <c r="AH105" s="581"/>
      <c r="AI105" s="581"/>
      <c r="AJ105" s="581"/>
      <c r="AK105" s="581"/>
      <c r="AL105" s="581"/>
      <c r="AM105" s="581"/>
      <c r="AN105" s="581"/>
      <c r="AO105" s="581"/>
      <c r="AP105" s="581"/>
      <c r="AQ105" s="581"/>
      <c r="AR105" s="581"/>
      <c r="AS105" s="581"/>
      <c r="AT105" s="581"/>
      <c r="AU105" s="581"/>
      <c r="AV105" s="581"/>
      <c r="AW105" s="581"/>
      <c r="AX105" s="581"/>
      <c r="AY105" s="581"/>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332"/>
      <c r="CA105" s="1538"/>
      <c r="CB105" s="1538"/>
      <c r="CC105" s="1538"/>
      <c r="CD105" s="1538"/>
      <c r="CE105" s="1538"/>
      <c r="CF105" s="1538"/>
      <c r="CG105" s="1538"/>
      <c r="CH105" s="1538"/>
      <c r="CI105" s="1538"/>
      <c r="CJ105" s="1538"/>
      <c r="CK105" s="1538"/>
      <c r="CL105" s="1538"/>
      <c r="CM105" s="1538"/>
      <c r="CN105" s="1538"/>
      <c r="CO105" s="1538"/>
      <c r="CP105" s="1538"/>
      <c r="CQ105" s="1538"/>
      <c r="CR105" s="1538"/>
      <c r="CS105" s="1538"/>
      <c r="CT105" s="1538"/>
      <c r="CU105" s="1538"/>
      <c r="CV105" s="1538"/>
      <c r="CW105" s="1538"/>
      <c r="CX105" s="1538"/>
      <c r="CY105" s="1538"/>
      <c r="CZ105" s="1538"/>
    </row>
    <row r="106" s="131" customFormat="true" ht="250.15" customHeight="true" x14ac:dyDescent="0.2">
      <c r="A106" s="425"/>
      <c r="B106" s="1093"/>
      <c r="C106" s="1094"/>
      <c r="D106" s="1094"/>
      <c r="E106" s="1094"/>
      <c r="F106" s="1094"/>
      <c r="G106" s="1094"/>
      <c r="H106" s="1094"/>
      <c r="I106" s="1094"/>
      <c r="J106" s="1094"/>
      <c r="K106" s="1094"/>
      <c r="L106" s="1094"/>
      <c r="M106" s="1094"/>
      <c r="N106" s="1094"/>
      <c r="O106" s="1094"/>
      <c r="P106" s="1094"/>
      <c r="Q106" s="1094"/>
      <c r="R106" s="1094"/>
      <c r="S106" s="1094"/>
      <c r="T106" s="1094"/>
      <c r="U106" s="1094"/>
      <c r="V106" s="1094"/>
      <c r="W106" s="1094"/>
      <c r="X106" s="1094"/>
      <c r="Y106" s="1094"/>
      <c r="Z106" s="1094"/>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8"/>
      <c r="BB106" s="299"/>
      <c r="BC106" s="299"/>
      <c r="BD106" s="299"/>
      <c r="BE106" s="299"/>
      <c r="BF106" s="299"/>
      <c r="BG106" s="299"/>
      <c r="BH106" s="299"/>
      <c r="BI106" s="299"/>
      <c r="BJ106" s="299"/>
      <c r="BK106" s="299"/>
      <c r="BL106" s="299"/>
      <c r="BM106" s="299"/>
      <c r="BN106" s="299"/>
      <c r="BO106" s="299"/>
      <c r="BP106" s="299"/>
      <c r="BQ106" s="299"/>
      <c r="BR106" s="299"/>
      <c r="BS106" s="299"/>
      <c r="BT106" s="299"/>
      <c r="BU106" s="299"/>
      <c r="BV106" s="299"/>
      <c r="BW106" s="299"/>
      <c r="BX106" s="299"/>
      <c r="BY106" s="298"/>
      <c r="BZ106" s="298"/>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425"/>
      <c r="B107" s="112"/>
      <c r="C107" s="277"/>
      <c r="D107" s="277"/>
      <c r="E107" s="277"/>
      <c r="F107" s="277"/>
      <c r="G107" s="277"/>
      <c r="H107" s="277"/>
      <c r="I107" s="277"/>
      <c r="J107" s="277"/>
      <c r="K107" s="277"/>
      <c r="L107" s="277"/>
      <c r="M107" s="277"/>
      <c r="N107" s="277"/>
      <c r="O107" s="277"/>
      <c r="P107" s="277"/>
      <c r="Q107" s="277"/>
      <c r="R107" s="277"/>
      <c r="S107" s="277"/>
      <c r="T107" s="277"/>
      <c r="U107" s="277"/>
      <c r="V107" s="277"/>
      <c r="W107" s="277"/>
      <c r="X107" s="277"/>
      <c r="Y107" s="277"/>
      <c r="Z107" s="277"/>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834" t="str">
        <f>A1026</f>
        <v>South Africa</v>
      </c>
      <c r="B108" s="1835"/>
      <c r="C108" s="113"/>
      <c r="D108" s="113"/>
      <c r="E108" s="113"/>
      <c r="F108" s="113"/>
      <c r="G108" s="113"/>
      <c r="H108" s="113"/>
      <c r="I108" s="113"/>
      <c r="J108" s="113"/>
      <c r="K108" s="113"/>
      <c r="L108" s="113"/>
      <c r="M108" s="113"/>
      <c r="N108" s="113"/>
      <c r="O108" s="113"/>
      <c r="P108" s="113"/>
      <c r="Q108" s="113"/>
      <c r="R108" s="113"/>
      <c r="S108" s="113"/>
      <c r="T108" s="113"/>
      <c r="U108" s="113"/>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DHS16</v>
      </c>
      <c r="C115" s="113"/>
      <c r="D115" s="113"/>
      <c r="E115" s="113"/>
      <c r="F115" s="113"/>
      <c r="G115" s="113"/>
      <c r="H115" s="113"/>
      <c r="I115" s="113"/>
      <c r="J115" s="113"/>
      <c r="K115" s="113"/>
      <c r="L115" s="113"/>
      <c r="M115" s="113"/>
      <c r="N115" s="113"/>
      <c r="O115" s="113"/>
      <c r="P115" s="113"/>
      <c r="Q115" s="113"/>
      <c r="R115" s="113"/>
      <c r="S115" s="113"/>
      <c r="T115" s="113"/>
      <c r="U115" s="113"/>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1087" t="s">
        <v>283</v>
      </c>
      <c r="B116" s="1088" t="s">
        <v>162</v>
      </c>
      <c r="C116" s="113"/>
      <c r="D116" s="113"/>
      <c r="E116" s="113"/>
      <c r="F116" s="113"/>
      <c r="G116" s="113"/>
      <c r="H116" s="113"/>
      <c r="I116" s="113"/>
      <c r="J116" s="113"/>
      <c r="K116" s="113"/>
      <c r="L116" s="113"/>
      <c r="M116" s="113"/>
      <c r="N116" s="113"/>
      <c r="O116" s="113"/>
      <c r="P116" s="113"/>
      <c r="Q116" s="113"/>
      <c r="R116" s="113"/>
      <c r="S116" s="113"/>
      <c r="T116" s="113"/>
      <c r="U116" s="113"/>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1087" t="str">
        <f>B1029</f>
        <v/>
      </c>
      <c r="B117" s="1089"/>
      <c r="C117" s="113"/>
      <c r="D117" s="113"/>
      <c r="E117" s="113"/>
      <c r="F117" s="113"/>
      <c r="G117" s="113"/>
      <c r="H117" s="113"/>
      <c r="I117" s="113"/>
      <c r="J117" s="113"/>
      <c r="K117" s="113"/>
      <c r="L117" s="113"/>
      <c r="M117" s="113"/>
      <c r="N117" s="113"/>
      <c r="O117" s="113"/>
      <c r="P117" s="113"/>
      <c r="Q117" s="113"/>
      <c r="R117" s="113"/>
      <c r="S117" s="113"/>
      <c r="T117" s="113"/>
      <c r="U117" s="113"/>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1090"/>
      <c r="B118" s="1088"/>
      <c r="C118" s="113"/>
      <c r="D118" s="113"/>
      <c r="E118" s="113"/>
      <c r="F118" s="113"/>
      <c r="G118" s="113"/>
      <c r="H118" s="113"/>
      <c r="I118" s="113"/>
      <c r="J118" s="113"/>
      <c r="K118" s="113"/>
      <c r="L118" s="113"/>
      <c r="M118" s="113"/>
      <c r="N118" s="113"/>
      <c r="O118" s="113"/>
      <c r="P118" s="113"/>
      <c r="Q118" s="113"/>
      <c r="R118" s="113"/>
      <c r="S118" s="113"/>
      <c r="T118" s="113"/>
      <c r="U118" s="113"/>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1091"/>
      <c r="B119" s="1092"/>
      <c r="C119" s="113"/>
      <c r="D119" s="113"/>
      <c r="E119" s="113"/>
      <c r="F119" s="113"/>
      <c r="G119" s="113"/>
      <c r="H119" s="113"/>
      <c r="I119" s="113"/>
      <c r="J119" s="113"/>
      <c r="K119" s="113"/>
      <c r="L119" s="113"/>
      <c r="M119" s="113"/>
      <c r="N119" s="113"/>
      <c r="O119" s="113"/>
      <c r="P119" s="113"/>
      <c r="Q119" s="113"/>
      <c r="R119" s="113"/>
      <c r="S119" s="113"/>
      <c r="T119" s="113"/>
      <c r="U119" s="113"/>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424" customFormat="true" ht="15" customHeight="true" x14ac:dyDescent="0.2">
      <c r="A120" s="116" t="s">
        <v>98</v>
      </c>
      <c r="B120" s="207"/>
      <c r="C120" s="1872" t="s">
        <v>114</v>
      </c>
      <c r="D120" s="1873"/>
      <c r="E120" s="1873"/>
      <c r="F120" s="1873"/>
      <c r="G120" s="1874"/>
      <c r="H120" s="2030" t="s">
        <v>38</v>
      </c>
      <c r="I120" s="2031"/>
      <c r="J120" s="2031"/>
      <c r="K120" s="2031"/>
      <c r="L120" s="2032"/>
      <c r="M120" s="2033" t="s">
        <v>37</v>
      </c>
      <c r="N120" s="2034"/>
      <c r="O120" s="2034"/>
      <c r="P120" s="2034"/>
      <c r="Q120" s="2035"/>
      <c r="R120" s="1472" t="s">
        <v>137</v>
      </c>
      <c r="S120" s="1483"/>
      <c r="T120" s="1483"/>
      <c r="U120" s="1483"/>
      <c r="V120" s="1483"/>
      <c r="W120" s="1483"/>
      <c r="X120" s="1483"/>
      <c r="Y120" s="1483"/>
      <c r="Z120" s="1484"/>
      <c r="AA120" s="581"/>
      <c r="AB120" s="581"/>
      <c r="AC120" s="581"/>
      <c r="AD120" s="581"/>
      <c r="AE120" s="581"/>
      <c r="AF120" s="581"/>
      <c r="AG120" s="581"/>
      <c r="AH120" s="581"/>
      <c r="AI120" s="581"/>
      <c r="AJ120" s="581"/>
      <c r="AK120" s="581"/>
      <c r="AL120" s="581"/>
      <c r="AM120" s="581"/>
      <c r="AN120" s="581"/>
      <c r="AO120" s="581"/>
      <c r="AP120" s="581"/>
      <c r="AQ120" s="581"/>
      <c r="AR120" s="581"/>
      <c r="AS120" s="581"/>
      <c r="AT120" s="581"/>
      <c r="AU120" s="581"/>
      <c r="AV120" s="581"/>
      <c r="AW120" s="581"/>
      <c r="AX120" s="581"/>
      <c r="AY120" s="581"/>
      <c r="AZ120" s="216"/>
      <c r="BA120" s="217" t="s">
        <v>128</v>
      </c>
      <c r="BB120" s="116" t="s">
        <v>98</v>
      </c>
      <c r="BC120" s="1929" t="s">
        <v>114</v>
      </c>
      <c r="BD120" s="1930"/>
      <c r="BE120" s="1930"/>
      <c r="BF120" s="1930"/>
      <c r="BG120" s="1931"/>
      <c r="BH120" s="1932" t="s">
        <v>38</v>
      </c>
      <c r="BI120" s="1930"/>
      <c r="BJ120" s="1930"/>
      <c r="BK120" s="1930"/>
      <c r="BL120" s="1931"/>
      <c r="BM120" s="1932" t="s">
        <v>37</v>
      </c>
      <c r="BN120" s="1930"/>
      <c r="BO120" s="1930"/>
      <c r="BP120" s="1930"/>
      <c r="BQ120" s="1933"/>
      <c r="BR120" s="1454" t="s">
        <v>137</v>
      </c>
      <c r="BS120" s="1455"/>
      <c r="BT120" s="1455"/>
      <c r="BU120" s="1455"/>
      <c r="BV120" s="1455"/>
      <c r="BW120" s="1455"/>
      <c r="BX120" s="1455"/>
      <c r="BY120" s="1456"/>
      <c r="BZ120" s="312"/>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424" customFormat="true" ht="24" x14ac:dyDescent="0.2">
      <c r="A121" s="187" t="s">
        <v>87</v>
      </c>
      <c r="B121" s="245"/>
      <c r="C121" s="278" t="s">
        <v>0</v>
      </c>
      <c r="D121" s="279" t="s">
        <v>1</v>
      </c>
      <c r="E121" s="279" t="s">
        <v>2</v>
      </c>
      <c r="F121" s="279" t="s">
        <v>3</v>
      </c>
      <c r="G121" s="280" t="s">
        <v>4</v>
      </c>
      <c r="H121" s="1195" t="s">
        <v>146</v>
      </c>
      <c r="I121" s="1148" t="s">
        <v>147</v>
      </c>
      <c r="J121" s="1148" t="s">
        <v>148</v>
      </c>
      <c r="K121" s="1148" t="s">
        <v>149</v>
      </c>
      <c r="L121" s="1149" t="s">
        <v>150</v>
      </c>
      <c r="M121" s="1183" t="s">
        <v>146</v>
      </c>
      <c r="N121" s="1148" t="s">
        <v>147</v>
      </c>
      <c r="O121" s="1148" t="s">
        <v>148</v>
      </c>
      <c r="P121" s="1148" t="s">
        <v>149</v>
      </c>
      <c r="Q121" s="1211" t="s">
        <v>150</v>
      </c>
      <c r="R121" s="1195" t="s">
        <v>258</v>
      </c>
      <c r="S121" s="1148" t="s">
        <v>259</v>
      </c>
      <c r="T121" s="1148" t="s">
        <v>260</v>
      </c>
      <c r="U121" s="1148" t="s">
        <v>261</v>
      </c>
      <c r="V121" s="1148" t="s">
        <v>262</v>
      </c>
      <c r="W121" s="1148" t="s">
        <v>263</v>
      </c>
      <c r="X121" s="1148" t="s">
        <v>264</v>
      </c>
      <c r="Y121" s="1148" t="s">
        <v>265</v>
      </c>
      <c r="Z121" s="1150" t="s">
        <v>266</v>
      </c>
      <c r="AA121" s="581"/>
      <c r="AB121" s="581"/>
      <c r="AC121" s="581"/>
      <c r="AD121" s="581"/>
      <c r="AE121" s="581"/>
      <c r="AF121" s="581"/>
      <c r="AG121" s="581"/>
      <c r="AH121" s="581"/>
      <c r="AI121" s="581"/>
      <c r="AJ121" s="581"/>
      <c r="AK121" s="581"/>
      <c r="AL121" s="581"/>
      <c r="AM121" s="581"/>
      <c r="AN121" s="581"/>
      <c r="AO121" s="581"/>
      <c r="AP121" s="581"/>
      <c r="AQ121" s="581"/>
      <c r="AR121" s="581"/>
      <c r="AS121" s="581"/>
      <c r="AT121" s="581"/>
      <c r="AU121" s="581"/>
      <c r="AV121" s="581"/>
      <c r="AW121" s="581"/>
      <c r="AX121" s="581"/>
      <c r="AY121" s="581"/>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258</v>
      </c>
      <c r="BS121" s="172" t="s">
        <v>259</v>
      </c>
      <c r="BT121" s="172" t="s">
        <v>260</v>
      </c>
      <c r="BU121" s="172" t="s">
        <v>261</v>
      </c>
      <c r="BV121" s="172" t="s">
        <v>262</v>
      </c>
      <c r="BW121" s="172" t="s">
        <v>263</v>
      </c>
      <c r="BX121" s="172" t="s">
        <v>264</v>
      </c>
      <c r="BY121" s="173" t="s">
        <v>265</v>
      </c>
      <c r="BZ121" s="173" t="s">
        <v>266</v>
      </c>
      <c r="CA121" s="1539"/>
      <c r="CB121" s="1539"/>
      <c r="CC121" s="1539"/>
      <c r="CD121" s="1539"/>
      <c r="CE121" s="1539"/>
      <c r="CF121" s="1539"/>
      <c r="CG121" s="1539"/>
      <c r="CH121" s="1539"/>
      <c r="CI121" s="1539"/>
      <c r="CJ121" s="1539"/>
      <c r="CK121" s="1539"/>
      <c r="CL121" s="1539"/>
      <c r="CM121" s="1539"/>
      <c r="CN121" s="1539"/>
      <c r="CO121" s="1539"/>
      <c r="CP121" s="1539"/>
      <c r="CQ121" s="1539"/>
      <c r="CR121" s="1539"/>
      <c r="CS121" s="1539"/>
      <c r="CT121" s="1539"/>
      <c r="CU121" s="1539"/>
      <c r="CV121" s="1539"/>
      <c r="CW121" s="1539"/>
      <c r="CX121" s="1539"/>
      <c r="CY121" s="1539"/>
      <c r="CZ121" s="1539"/>
    </row>
    <row r="122" s="424" customFormat="true" ht="15" customHeight="true" x14ac:dyDescent="0.2">
      <c r="A122" s="2036" t="s">
        <v>18</v>
      </c>
      <c r="B122" s="1418" t="s">
        <v>151</v>
      </c>
      <c r="C122" s="1311">
        <f>C153+C154+C155+C157+C158+C159+C160*0.64+C162+C164</f>
        <v>75.483175864222218</v>
      </c>
      <c r="D122" s="1312">
        <f t="shared" ref="D122:Z122" si="0">D153+D154+D155+D157+D158+D159+D160*0.64+D162+D164</f>
        <v>82.992492611907082</v>
      </c>
      <c r="E122" s="1312">
        <f t="shared" si="0"/>
        <v>88.745218890270351</v>
      </c>
      <c r="F122" s="1312">
        <f t="shared" si="0"/>
        <v>95.398742504222128</v>
      </c>
      <c r="G122" s="1313">
        <f t="shared" si="0"/>
        <v>99.669437499476714</v>
      </c>
      <c r="H122" s="1314">
        <f>H153+H154+H155+H157+H158+H159+H160*0.62+H162+H164</f>
        <v>77.505588089455998</v>
      </c>
      <c r="I122" s="1312">
        <f t="shared" ref="I122:L122" si="1">I153+I154+I155+I157+I158+I159+I160*0.62+I162+I164</f>
        <v>94.756575496382609</v>
      </c>
      <c r="J122" s="1312">
        <f t="shared" si="1"/>
        <v>98.380183970941331</v>
      </c>
      <c r="K122" s="1312">
        <f t="shared" si="1"/>
        <v>99.321626582342148</v>
      </c>
      <c r="L122" s="1315">
        <f t="shared" si="1"/>
        <v>99.976180961945374</v>
      </c>
      <c r="M122" s="1311">
        <f t="shared" si="0"/>
        <v>76.611885663199132</v>
      </c>
      <c r="N122" s="1312">
        <f t="shared" si="0"/>
        <v>77.645862864360865</v>
      </c>
      <c r="O122" s="1312">
        <f t="shared" si="0"/>
        <v>80.062607346318146</v>
      </c>
      <c r="P122" s="1312">
        <f t="shared" si="0"/>
        <v>77.699235163998836</v>
      </c>
      <c r="Q122" s="1313">
        <f t="shared" si="0"/>
        <v>80.932459156060588</v>
      </c>
      <c r="R122" s="1314">
        <f t="shared" si="0"/>
        <v>89.260709454462742</v>
      </c>
      <c r="S122" s="1312">
        <f t="shared" si="0"/>
        <v>91.065778029659654</v>
      </c>
      <c r="T122" s="1312">
        <f t="shared" si="0"/>
        <v>94.940462431555858</v>
      </c>
      <c r="U122" s="1312">
        <f t="shared" si="0"/>
        <v>87.649388481373919</v>
      </c>
      <c r="V122" s="1312">
        <f t="shared" si="0"/>
        <v>79.574826119063857</v>
      </c>
      <c r="W122" s="1312">
        <f t="shared" si="0"/>
        <v>75.117984273323628</v>
      </c>
      <c r="X122" s="1312">
        <f t="shared" si="0"/>
        <v>82.013589202853112</v>
      </c>
      <c r="Y122" s="1312">
        <f t="shared" si="0"/>
        <v>89.40251697922497</v>
      </c>
      <c r="Z122" s="1315">
        <f t="shared" si="0"/>
        <v>95.385966037581582</v>
      </c>
      <c r="AA122" s="581"/>
      <c r="AB122" s="581"/>
      <c r="AC122" s="581"/>
      <c r="AD122" s="581"/>
      <c r="AE122" s="581"/>
      <c r="AF122" s="581"/>
      <c r="AG122" s="581"/>
      <c r="AH122" s="581"/>
      <c r="AI122" s="581"/>
      <c r="AJ122" s="581"/>
      <c r="AK122" s="581"/>
      <c r="AL122" s="581"/>
      <c r="AM122" s="581"/>
      <c r="AN122" s="581"/>
      <c r="AO122" s="581"/>
      <c r="AP122" s="581"/>
      <c r="AQ122" s="581"/>
      <c r="AR122" s="581"/>
      <c r="AS122" s="581"/>
      <c r="AT122" s="581"/>
      <c r="AU122" s="581"/>
      <c r="AV122" s="581"/>
      <c r="AW122" s="581"/>
      <c r="AX122" s="581"/>
      <c r="AY122" s="581"/>
      <c r="AZ122" s="216"/>
      <c r="BA122" s="1934" t="s">
        <v>18</v>
      </c>
      <c r="BB122" s="155" t="s">
        <v>14</v>
      </c>
      <c r="BC122" s="367">
        <v>3892.9957840000056</v>
      </c>
      <c r="BD122" s="371">
        <v>4743.3338689999873</v>
      </c>
      <c r="BE122" s="371">
        <v>5520.9366549999804</v>
      </c>
      <c r="BF122" s="371">
        <v>6803.3444619999864</v>
      </c>
      <c r="BG122" s="375">
        <v>7534.8909399999975</v>
      </c>
      <c r="BH122" s="379">
        <v>2824.1500919999994</v>
      </c>
      <c r="BI122" s="371">
        <v>4306.8299739999893</v>
      </c>
      <c r="BJ122" s="371">
        <v>4654.2477209999988</v>
      </c>
      <c r="BK122" s="371">
        <v>4739.0684299999975</v>
      </c>
      <c r="BL122" s="375">
        <v>4813.8586440000026</v>
      </c>
      <c r="BM122" s="379">
        <v>1555.1458760000005</v>
      </c>
      <c r="BN122" s="371">
        <v>1381.7358490000006</v>
      </c>
      <c r="BO122" s="371">
        <v>1417.7982120000001</v>
      </c>
      <c r="BP122" s="371">
        <v>1305.5959699999976</v>
      </c>
      <c r="BQ122" s="375">
        <v>1497.0709419999996</v>
      </c>
      <c r="BR122" s="379">
        <v>4018.9131370000068</v>
      </c>
      <c r="BS122" s="371">
        <v>1653.8580490000002</v>
      </c>
      <c r="BT122" s="371">
        <v>8258.2457659999873</v>
      </c>
      <c r="BU122" s="371">
        <v>5027.9848039999952</v>
      </c>
      <c r="BV122" s="371">
        <v>1998.7447219999997</v>
      </c>
      <c r="BW122" s="371">
        <v>1389.4640590000004</v>
      </c>
      <c r="BX122" s="371">
        <v>1553.2953540000008</v>
      </c>
      <c r="BY122" s="383">
        <v>667.06670399999928</v>
      </c>
      <c r="BZ122" s="383">
        <v>3927.9291150000013</v>
      </c>
      <c r="CA122" s="1540"/>
      <c r="CB122" s="1540"/>
      <c r="CC122" s="1540"/>
      <c r="CD122" s="1540"/>
      <c r="CE122" s="1540"/>
      <c r="CF122" s="1540"/>
      <c r="CG122" s="1540"/>
      <c r="CH122" s="1540"/>
      <c r="CI122" s="1540"/>
      <c r="CJ122" s="1540"/>
      <c r="CK122" s="1540"/>
      <c r="CL122" s="1540"/>
      <c r="CM122" s="1540"/>
      <c r="CN122" s="1540"/>
      <c r="CO122" s="1540"/>
      <c r="CP122" s="1540"/>
      <c r="CQ122" s="1540"/>
      <c r="CR122" s="1540"/>
      <c r="CS122" s="1540"/>
      <c r="CT122" s="1540"/>
      <c r="CU122" s="1540"/>
      <c r="CV122" s="1540"/>
      <c r="CW122" s="1540"/>
      <c r="CX122" s="1540"/>
      <c r="CY122" s="1540"/>
      <c r="CZ122" s="1541"/>
    </row>
    <row r="123" s="424" customFormat="true" ht="15" customHeight="true" x14ac:dyDescent="0.2">
      <c r="A123" s="2024"/>
      <c r="B123" s="1419" t="s">
        <v>152</v>
      </c>
      <c r="C123" s="1316">
        <f>100-C122</f>
        <v>24.516824135777782</v>
      </c>
      <c r="D123" s="1317">
        <f t="shared" ref="D123:Z123" si="2">100-D122</f>
        <v>17.007507388092918</v>
      </c>
      <c r="E123" s="1317">
        <f t="shared" si="2"/>
        <v>11.254781109729649</v>
      </c>
      <c r="F123" s="1317">
        <f t="shared" si="2"/>
        <v>4.6012574957778725</v>
      </c>
      <c r="G123" s="1318">
        <f t="shared" si="2"/>
        <v>0.33056250052328551</v>
      </c>
      <c r="H123" s="1319">
        <f t="shared" si="2"/>
        <v>22.494411910544002</v>
      </c>
      <c r="I123" s="1317">
        <f t="shared" si="2"/>
        <v>5.2434245036173905</v>
      </c>
      <c r="J123" s="1317">
        <f t="shared" si="2"/>
        <v>1.6198160290586685</v>
      </c>
      <c r="K123" s="1317">
        <f t="shared" si="2"/>
        <v>0.67837341765785197</v>
      </c>
      <c r="L123" s="1320">
        <f t="shared" si="2"/>
        <v>2.3819038054625707E-2</v>
      </c>
      <c r="M123" s="1316">
        <f t="shared" si="2"/>
        <v>23.388114336800868</v>
      </c>
      <c r="N123" s="1317">
        <f t="shared" si="2"/>
        <v>22.354137135639135</v>
      </c>
      <c r="O123" s="1317">
        <f t="shared" si="2"/>
        <v>19.937392653681854</v>
      </c>
      <c r="P123" s="1317">
        <f t="shared" si="2"/>
        <v>22.300764836001164</v>
      </c>
      <c r="Q123" s="1318">
        <f t="shared" si="2"/>
        <v>19.067540843939412</v>
      </c>
      <c r="R123" s="1319">
        <f t="shared" si="2"/>
        <v>10.739290545537258</v>
      </c>
      <c r="S123" s="1317">
        <f t="shared" si="2"/>
        <v>8.9342219703403458</v>
      </c>
      <c r="T123" s="1317">
        <f t="shared" si="2"/>
        <v>5.0595375684441422</v>
      </c>
      <c r="U123" s="1317">
        <f t="shared" si="2"/>
        <v>12.350611518626081</v>
      </c>
      <c r="V123" s="1317">
        <f t="shared" si="2"/>
        <v>20.425173880936143</v>
      </c>
      <c r="W123" s="1317">
        <f t="shared" si="2"/>
        <v>24.882015726676372</v>
      </c>
      <c r="X123" s="1317">
        <f t="shared" si="2"/>
        <v>17.986410797146888</v>
      </c>
      <c r="Y123" s="1317">
        <f t="shared" si="2"/>
        <v>10.59748302077503</v>
      </c>
      <c r="Z123" s="1320">
        <f t="shared" si="2"/>
        <v>4.6140339624184179</v>
      </c>
      <c r="AA123" s="581"/>
      <c r="AB123" s="581"/>
      <c r="AC123" s="581"/>
      <c r="AD123" s="581"/>
      <c r="AE123" s="581"/>
      <c r="AF123" s="581"/>
      <c r="AG123" s="581"/>
      <c r="AH123" s="581"/>
      <c r="AI123" s="581"/>
      <c r="AJ123" s="581"/>
      <c r="AK123" s="581"/>
      <c r="AL123" s="581"/>
      <c r="AM123" s="581"/>
      <c r="AN123" s="581"/>
      <c r="AO123" s="581"/>
      <c r="AP123" s="581"/>
      <c r="AQ123" s="581"/>
      <c r="AR123" s="581"/>
      <c r="AS123" s="581"/>
      <c r="AT123" s="581"/>
      <c r="AU123" s="581"/>
      <c r="AV123" s="581"/>
      <c r="AW123" s="581"/>
      <c r="AX123" s="581"/>
      <c r="AY123" s="581"/>
      <c r="AZ123" s="216"/>
      <c r="BA123" s="1935"/>
      <c r="BB123" s="156" t="s">
        <v>51</v>
      </c>
      <c r="BC123" s="368">
        <v>3708.425156000003</v>
      </c>
      <c r="BD123" s="372">
        <v>2849.129621000005</v>
      </c>
      <c r="BE123" s="372">
        <v>2094.4673639999974</v>
      </c>
      <c r="BF123" s="372">
        <v>797.234059</v>
      </c>
      <c r="BG123" s="376">
        <v>67.770947000000007</v>
      </c>
      <c r="BH123" s="380">
        <v>1991.2111710000056</v>
      </c>
      <c r="BI123" s="372">
        <v>516.23100199999999</v>
      </c>
      <c r="BJ123" s="372">
        <v>160.73020000000002</v>
      </c>
      <c r="BK123" s="372">
        <v>81.193659999999994</v>
      </c>
      <c r="BL123" s="376">
        <v>1.1468879999999999</v>
      </c>
      <c r="BM123" s="380">
        <v>1226.1327490000001</v>
      </c>
      <c r="BN123" s="372">
        <v>1408.107379999999</v>
      </c>
      <c r="BO123" s="372">
        <v>1366.5503069999982</v>
      </c>
      <c r="BP123" s="372">
        <v>1476.432198999996</v>
      </c>
      <c r="BQ123" s="376">
        <v>1289.2915909999988</v>
      </c>
      <c r="BR123" s="380">
        <v>853.59040000000005</v>
      </c>
      <c r="BS123" s="372">
        <v>348.89821599999999</v>
      </c>
      <c r="BT123" s="372">
        <v>1169.9260870000003</v>
      </c>
      <c r="BU123" s="372">
        <v>2034.5354739999993</v>
      </c>
      <c r="BV123" s="372">
        <v>2018.3849950000015</v>
      </c>
      <c r="BW123" s="372">
        <v>1696.2737409999982</v>
      </c>
      <c r="BX123" s="372">
        <v>1072.6442529999988</v>
      </c>
      <c r="BY123" s="384">
        <v>132.77120500000001</v>
      </c>
      <c r="BZ123" s="384">
        <v>190.00277599999998</v>
      </c>
      <c r="CA123" s="1542"/>
      <c r="CB123" s="1542"/>
      <c r="CC123" s="1542"/>
      <c r="CD123" s="1542"/>
      <c r="CE123" s="1542"/>
      <c r="CF123" s="1542"/>
      <c r="CG123" s="1542"/>
      <c r="CH123" s="1542"/>
      <c r="CI123" s="1542"/>
      <c r="CJ123" s="1542"/>
      <c r="CK123" s="1542"/>
      <c r="CL123" s="1542"/>
      <c r="CM123" s="1542"/>
      <c r="CN123" s="1542"/>
      <c r="CO123" s="1542"/>
      <c r="CP123" s="1542"/>
      <c r="CQ123" s="1542"/>
      <c r="CR123" s="1542"/>
      <c r="CS123" s="1542"/>
      <c r="CT123" s="1542"/>
      <c r="CU123" s="1542"/>
      <c r="CV123" s="1542"/>
      <c r="CW123" s="1542"/>
      <c r="CX123" s="1542"/>
      <c r="CY123" s="1542"/>
      <c r="CZ123" s="1543"/>
    </row>
    <row r="124" s="424" customFormat="true" ht="15" customHeight="true" x14ac:dyDescent="0.2">
      <c r="A124" s="2024" t="s">
        <v>50</v>
      </c>
      <c r="B124" s="1419" t="s">
        <v>153</v>
      </c>
      <c r="C124" s="1316">
        <f>C122*C129/100</f>
        <v>58.585412011355196</v>
      </c>
      <c r="D124" s="1317">
        <f t="shared" ref="D124:Z124" si="3">D122*D129/100</f>
        <v>56.820342146416941</v>
      </c>
      <c r="E124" s="1317">
        <f t="shared" si="3"/>
        <v>68.726682652044232</v>
      </c>
      <c r="F124" s="1317">
        <f t="shared" si="3"/>
        <v>86.158190150999047</v>
      </c>
      <c r="G124" s="1318">
        <f t="shared" si="3"/>
        <v>96.765443588569937</v>
      </c>
      <c r="H124" s="1319">
        <f t="shared" si="3"/>
        <v>32.315721081157221</v>
      </c>
      <c r="I124" s="1317">
        <f t="shared" si="3"/>
        <v>63.060582514942588</v>
      </c>
      <c r="J124" s="1317">
        <f t="shared" si="3"/>
        <v>85.413956593723967</v>
      </c>
      <c r="K124" s="1317">
        <f t="shared" si="3"/>
        <v>94.804266683502817</v>
      </c>
      <c r="L124" s="1320">
        <f t="shared" si="3"/>
        <v>97.829411922677778</v>
      </c>
      <c r="M124" s="1316">
        <f t="shared" si="3"/>
        <v>72.673034200290445</v>
      </c>
      <c r="N124" s="1317">
        <f t="shared" si="3"/>
        <v>75.437135947168329</v>
      </c>
      <c r="O124" s="1317">
        <f t="shared" si="3"/>
        <v>73.384988735664351</v>
      </c>
      <c r="P124" s="1317">
        <f t="shared" si="3"/>
        <v>68.267379806418191</v>
      </c>
      <c r="Q124" s="1318">
        <f t="shared" si="3"/>
        <v>76.842960521410873</v>
      </c>
      <c r="R124" s="1319">
        <f t="shared" si="3"/>
        <v>82.192766413890936</v>
      </c>
      <c r="S124" s="1317">
        <f t="shared" si="3"/>
        <v>81.98058808942065</v>
      </c>
      <c r="T124" s="1317">
        <f t="shared" si="3"/>
        <v>69.403224888309637</v>
      </c>
      <c r="U124" s="1317">
        <f t="shared" si="3"/>
        <v>78.064061958779206</v>
      </c>
      <c r="V124" s="1317">
        <f t="shared" si="3"/>
        <v>73.216207105703688</v>
      </c>
      <c r="W124" s="1317">
        <f t="shared" si="3"/>
        <v>62.806737785560792</v>
      </c>
      <c r="X124" s="1317">
        <f t="shared" si="3"/>
        <v>66.825377335810103</v>
      </c>
      <c r="Y124" s="1317">
        <f t="shared" si="3"/>
        <v>85.475561810101865</v>
      </c>
      <c r="Z124" s="1320">
        <f t="shared" si="3"/>
        <v>82.456361491094</v>
      </c>
      <c r="AA124" s="581"/>
      <c r="AB124" s="581"/>
      <c r="AC124" s="581"/>
      <c r="AD124" s="581"/>
      <c r="AE124" s="581"/>
      <c r="AF124" s="581"/>
      <c r="AG124" s="581"/>
      <c r="AH124" s="581"/>
      <c r="AI124" s="581"/>
      <c r="AJ124" s="581"/>
      <c r="AK124" s="581"/>
      <c r="AL124" s="581"/>
      <c r="AM124" s="581"/>
      <c r="AN124" s="581"/>
      <c r="AO124" s="581"/>
      <c r="AP124" s="581"/>
      <c r="AQ124" s="581"/>
      <c r="AR124" s="581"/>
      <c r="AS124" s="581"/>
      <c r="AT124" s="581"/>
      <c r="AU124" s="581"/>
      <c r="AV124" s="581"/>
      <c r="AW124" s="581"/>
      <c r="AX124" s="581"/>
      <c r="AY124" s="581"/>
      <c r="AZ124" s="216"/>
      <c r="BA124" s="1935" t="s">
        <v>50</v>
      </c>
      <c r="BB124" s="156" t="s">
        <v>15</v>
      </c>
      <c r="BC124" s="368">
        <v>3021.5045850000038</v>
      </c>
      <c r="BD124" s="372">
        <v>3247.4967899999992</v>
      </c>
      <c r="BE124" s="372">
        <v>4275.5617279999969</v>
      </c>
      <c r="BF124" s="372">
        <v>6144.3561039999959</v>
      </c>
      <c r="BG124" s="376">
        <v>7315.3524539999989</v>
      </c>
      <c r="BH124" s="380">
        <v>1177.5208590000011</v>
      </c>
      <c r="BI124" s="372">
        <v>2866.1990529999953</v>
      </c>
      <c r="BJ124" s="372">
        <v>4040.8311590000044</v>
      </c>
      <c r="BK124" s="372">
        <v>4523.5254669999986</v>
      </c>
      <c r="BL124" s="376">
        <v>4710.4915960000044</v>
      </c>
      <c r="BM124" s="380">
        <v>1475.191068000001</v>
      </c>
      <c r="BN124" s="372">
        <v>1342.4307650000005</v>
      </c>
      <c r="BO124" s="372">
        <v>1299.5468079999998</v>
      </c>
      <c r="BP124" s="372">
        <v>1147.1105959999993</v>
      </c>
      <c r="BQ124" s="376">
        <v>1421.4242899999992</v>
      </c>
      <c r="BR124" s="380">
        <v>3700.682985000004</v>
      </c>
      <c r="BS124" s="372">
        <v>1488.8606719999998</v>
      </c>
      <c r="BT124" s="372">
        <v>6036.9296019999956</v>
      </c>
      <c r="BU124" s="372">
        <v>4478.1249939999971</v>
      </c>
      <c r="BV124" s="372">
        <v>1839.0301889999998</v>
      </c>
      <c r="BW124" s="372">
        <v>1161.7418339999979</v>
      </c>
      <c r="BX124" s="372">
        <v>1265.6384040000019</v>
      </c>
      <c r="BY124" s="384">
        <v>637.76617499999998</v>
      </c>
      <c r="BZ124" s="384">
        <v>3395.4968060000028</v>
      </c>
      <c r="CA124" s="1542"/>
      <c r="CB124" s="1542"/>
      <c r="CC124" s="1542"/>
      <c r="CD124" s="1542"/>
      <c r="CE124" s="1542"/>
      <c r="CF124" s="1542"/>
      <c r="CG124" s="1542"/>
      <c r="CH124" s="1542"/>
      <c r="CI124" s="1542"/>
      <c r="CJ124" s="1542"/>
      <c r="CK124" s="1542"/>
      <c r="CL124" s="1542"/>
      <c r="CM124" s="1542"/>
      <c r="CN124" s="1542"/>
      <c r="CO124" s="1542"/>
      <c r="CP124" s="1542"/>
      <c r="CQ124" s="1542"/>
      <c r="CR124" s="1542"/>
      <c r="CS124" s="1542"/>
      <c r="CT124" s="1542"/>
      <c r="CU124" s="1542"/>
      <c r="CV124" s="1542"/>
      <c r="CW124" s="1542"/>
      <c r="CX124" s="1542"/>
      <c r="CY124" s="1542"/>
      <c r="CZ124" s="1543"/>
    </row>
    <row r="125" s="424" customFormat="true" ht="15" customHeight="true" x14ac:dyDescent="0.2">
      <c r="A125" s="2024"/>
      <c r="B125" s="1419" t="s">
        <v>154</v>
      </c>
      <c r="C125" s="1316">
        <f>C122*C128/100</f>
        <v>16.897763852867001</v>
      </c>
      <c r="D125" s="1317">
        <f t="shared" ref="D125:Z125" si="4">D122*D128/100</f>
        <v>26.172150465490354</v>
      </c>
      <c r="E125" s="1317">
        <f t="shared" si="4"/>
        <v>20.018536238226385</v>
      </c>
      <c r="F125" s="1317">
        <f t="shared" si="4"/>
        <v>9.2405523532232205</v>
      </c>
      <c r="G125" s="1318">
        <f t="shared" si="4"/>
        <v>2.903993910906792</v>
      </c>
      <c r="H125" s="1319">
        <f t="shared" si="4"/>
        <v>45.189867008298926</v>
      </c>
      <c r="I125" s="1317">
        <f t="shared" si="4"/>
        <v>31.69599298144016</v>
      </c>
      <c r="J125" s="1317">
        <f t="shared" si="4"/>
        <v>12.966227377217489</v>
      </c>
      <c r="K125" s="1317">
        <f t="shared" si="4"/>
        <v>4.5173598988393602</v>
      </c>
      <c r="L125" s="1320">
        <f t="shared" si="4"/>
        <v>2.1467690392676362</v>
      </c>
      <c r="M125" s="1316">
        <f t="shared" si="4"/>
        <v>3.938851462908703</v>
      </c>
      <c r="N125" s="1317">
        <f t="shared" si="4"/>
        <v>2.2087269171925374</v>
      </c>
      <c r="O125" s="1317">
        <f t="shared" si="4"/>
        <v>6.6776186106537656</v>
      </c>
      <c r="P125" s="1317">
        <f t="shared" si="4"/>
        <v>9.431855357580746</v>
      </c>
      <c r="Q125" s="1318">
        <f t="shared" si="4"/>
        <v>4.0894986346496935</v>
      </c>
      <c r="R125" s="1319">
        <f t="shared" si="4"/>
        <v>7.0679430405717403</v>
      </c>
      <c r="S125" s="1317">
        <f t="shared" si="4"/>
        <v>9.0851899402389833</v>
      </c>
      <c r="T125" s="1317">
        <f t="shared" si="4"/>
        <v>25.537237543246349</v>
      </c>
      <c r="U125" s="1317">
        <f t="shared" si="4"/>
        <v>9.5853265225947339</v>
      </c>
      <c r="V125" s="1317">
        <f t="shared" si="4"/>
        <v>6.3586190133601699</v>
      </c>
      <c r="W125" s="1317">
        <f t="shared" si="4"/>
        <v>12.311246487762714</v>
      </c>
      <c r="X125" s="1317">
        <f t="shared" si="4"/>
        <v>15.188211867043064</v>
      </c>
      <c r="Y125" s="1317">
        <f t="shared" si="4"/>
        <v>3.9269551691232003</v>
      </c>
      <c r="Z125" s="1320">
        <f t="shared" si="4"/>
        <v>12.929604546487624</v>
      </c>
      <c r="AA125" s="581"/>
      <c r="AB125" s="581"/>
      <c r="AC125" s="581"/>
      <c r="AD125" s="581"/>
      <c r="AE125" s="581"/>
      <c r="AF125" s="581"/>
      <c r="AG125" s="581"/>
      <c r="AH125" s="581"/>
      <c r="AI125" s="581"/>
      <c r="AJ125" s="581"/>
      <c r="AK125" s="581"/>
      <c r="AL125" s="581"/>
      <c r="AM125" s="581"/>
      <c r="AN125" s="581"/>
      <c r="AO125" s="581"/>
      <c r="AP125" s="581"/>
      <c r="AQ125" s="581"/>
      <c r="AR125" s="581"/>
      <c r="AS125" s="581"/>
      <c r="AT125" s="581"/>
      <c r="AU125" s="581"/>
      <c r="AV125" s="581"/>
      <c r="AW125" s="581"/>
      <c r="AX125" s="581"/>
      <c r="AY125" s="581"/>
      <c r="AZ125" s="216"/>
      <c r="BA125" s="1935"/>
      <c r="BB125" s="156" t="s">
        <v>16</v>
      </c>
      <c r="BC125" s="368">
        <v>871.49119900000062</v>
      </c>
      <c r="BD125" s="372">
        <v>1495.8370790000001</v>
      </c>
      <c r="BE125" s="372">
        <v>1245.3749270000001</v>
      </c>
      <c r="BF125" s="372">
        <v>658.98835799999995</v>
      </c>
      <c r="BG125" s="376">
        <v>219.53848600000003</v>
      </c>
      <c r="BH125" s="380">
        <v>1646.6292330000033</v>
      </c>
      <c r="BI125" s="372">
        <v>1440.6309210000006</v>
      </c>
      <c r="BJ125" s="372">
        <v>613.41656199999966</v>
      </c>
      <c r="BK125" s="372">
        <v>215.54296300000004</v>
      </c>
      <c r="BL125" s="376">
        <v>103.36704799999998</v>
      </c>
      <c r="BM125" s="380">
        <v>79.954807999999986</v>
      </c>
      <c r="BN125" s="372">
        <v>39.305084000000001</v>
      </c>
      <c r="BO125" s="372">
        <v>118.25140399999998</v>
      </c>
      <c r="BP125" s="372">
        <v>158.48537400000001</v>
      </c>
      <c r="BQ125" s="376">
        <v>75.646651999999989</v>
      </c>
      <c r="BR125" s="380">
        <v>318.23015200000032</v>
      </c>
      <c r="BS125" s="372">
        <v>164.997377</v>
      </c>
      <c r="BT125" s="372">
        <v>2221.316164000003</v>
      </c>
      <c r="BU125" s="372">
        <v>549.85980999999992</v>
      </c>
      <c r="BV125" s="372">
        <v>159.71453299999999</v>
      </c>
      <c r="BW125" s="372">
        <v>227.72222500000018</v>
      </c>
      <c r="BX125" s="372">
        <v>287.65695000000017</v>
      </c>
      <c r="BY125" s="384">
        <v>29.300528999999997</v>
      </c>
      <c r="BZ125" s="384">
        <v>532.4323089999998</v>
      </c>
      <c r="CA125" s="1542"/>
      <c r="CB125" s="1542"/>
      <c r="CC125" s="1542"/>
      <c r="CD125" s="1542"/>
      <c r="CE125" s="1542"/>
      <c r="CF125" s="1542"/>
      <c r="CG125" s="1542"/>
      <c r="CH125" s="1542"/>
      <c r="CI125" s="1542"/>
      <c r="CJ125" s="1542"/>
      <c r="CK125" s="1542"/>
      <c r="CL125" s="1542"/>
      <c r="CM125" s="1542"/>
      <c r="CN125" s="1542"/>
      <c r="CO125" s="1542"/>
      <c r="CP125" s="1542"/>
      <c r="CQ125" s="1542"/>
      <c r="CR125" s="1542"/>
      <c r="CS125" s="1542"/>
      <c r="CT125" s="1542"/>
      <c r="CU125" s="1542"/>
      <c r="CV125" s="1542"/>
      <c r="CW125" s="1542"/>
      <c r="CX125" s="1542"/>
      <c r="CY125" s="1542"/>
      <c r="CZ125" s="1543"/>
    </row>
    <row r="126" s="424" customFormat="true" ht="15" customHeight="true" x14ac:dyDescent="0.2">
      <c r="A126" s="2024"/>
      <c r="B126" s="1419" t="s">
        <v>155</v>
      </c>
      <c r="C126" s="1316">
        <f>100-(C124+C125+C127)</f>
        <v>16.839645913359817</v>
      </c>
      <c r="D126" s="1317">
        <f t="shared" ref="D126:Z126" si="5">100-(D124+D125+D127)</f>
        <v>14.587405516782951</v>
      </c>
      <c r="E126" s="1317">
        <f t="shared" si="5"/>
        <v>10.422628687587476</v>
      </c>
      <c r="F126" s="1317">
        <f t="shared" si="5"/>
        <v>4.3357128804009477</v>
      </c>
      <c r="G126" s="1318">
        <f t="shared" si="5"/>
        <v>0.3305625005232713</v>
      </c>
      <c r="H126" s="1319">
        <f t="shared" si="5"/>
        <v>19.150554654449124</v>
      </c>
      <c r="I126" s="1317">
        <f t="shared" si="5"/>
        <v>5.1629001640054213</v>
      </c>
      <c r="J126" s="1317">
        <f t="shared" si="5"/>
        <v>1.478626015074255</v>
      </c>
      <c r="K126" s="1317">
        <f t="shared" si="5"/>
        <v>0.67837341765782355</v>
      </c>
      <c r="L126" s="1320">
        <f t="shared" si="5"/>
        <v>2.3819038054583075E-2</v>
      </c>
      <c r="M126" s="1316">
        <f t="shared" si="5"/>
        <v>12.270102095219002</v>
      </c>
      <c r="N126" s="1317">
        <f t="shared" si="5"/>
        <v>16.90536935471664</v>
      </c>
      <c r="O126" s="1317">
        <f t="shared" si="5"/>
        <v>16.924595712940871</v>
      </c>
      <c r="P126" s="1317">
        <f t="shared" si="5"/>
        <v>18.515135553970595</v>
      </c>
      <c r="Q126" s="1318">
        <f t="shared" si="5"/>
        <v>18.036273388262671</v>
      </c>
      <c r="R126" s="1319">
        <f t="shared" si="5"/>
        <v>5.3572483775092508</v>
      </c>
      <c r="S126" s="1317">
        <f t="shared" si="5"/>
        <v>8.483772499395883</v>
      </c>
      <c r="T126" s="1317">
        <f t="shared" si="5"/>
        <v>4.5136998302018441</v>
      </c>
      <c r="U126" s="1317">
        <f t="shared" si="5"/>
        <v>10.709074553965749</v>
      </c>
      <c r="V126" s="1317">
        <f t="shared" si="5"/>
        <v>17.080440340682387</v>
      </c>
      <c r="W126" s="1317">
        <f t="shared" si="5"/>
        <v>21.736727491234063</v>
      </c>
      <c r="X126" s="1317">
        <f t="shared" si="5"/>
        <v>13.544804612104059</v>
      </c>
      <c r="Y126" s="1317">
        <f t="shared" si="5"/>
        <v>6.3600085751869671</v>
      </c>
      <c r="Z126" s="1320">
        <f t="shared" si="5"/>
        <v>3.8789022555010746</v>
      </c>
      <c r="AA126" s="581"/>
      <c r="AB126" s="581"/>
      <c r="AC126" s="581"/>
      <c r="AD126" s="581"/>
      <c r="AE126" s="581"/>
      <c r="AF126" s="581"/>
      <c r="AG126" s="581"/>
      <c r="AH126" s="581"/>
      <c r="AI126" s="581"/>
      <c r="AJ126" s="581"/>
      <c r="AK126" s="581"/>
      <c r="AL126" s="581"/>
      <c r="AM126" s="581"/>
      <c r="AN126" s="581"/>
      <c r="AO126" s="581"/>
      <c r="AP126" s="581"/>
      <c r="AQ126" s="581"/>
      <c r="AR126" s="581"/>
      <c r="AS126" s="581"/>
      <c r="AT126" s="581"/>
      <c r="AU126" s="581"/>
      <c r="AV126" s="581"/>
      <c r="AW126" s="581"/>
      <c r="AX126" s="581"/>
      <c r="AY126" s="581"/>
      <c r="AZ126" s="216"/>
      <c r="BA126" s="1935"/>
      <c r="BB126" s="156" t="s">
        <v>22</v>
      </c>
      <c r="BC126" s="368">
        <v>3124.8505230000083</v>
      </c>
      <c r="BD126" s="372">
        <v>2665.3842700000037</v>
      </c>
      <c r="BE126" s="372">
        <v>2031.0955949999973</v>
      </c>
      <c r="BF126" s="372">
        <v>777.05113200000005</v>
      </c>
      <c r="BG126" s="376">
        <v>67.770947000000007</v>
      </c>
      <c r="BH126" s="380">
        <v>1830.1923640000048</v>
      </c>
      <c r="BI126" s="372">
        <v>512.347264</v>
      </c>
      <c r="BJ126" s="372">
        <v>153.93193200000002</v>
      </c>
      <c r="BK126" s="372">
        <v>81.193659999999994</v>
      </c>
      <c r="BL126" s="376">
        <v>1.1468879999999999</v>
      </c>
      <c r="BM126" s="380">
        <v>916.909851</v>
      </c>
      <c r="BN126" s="372">
        <v>1256.0953009999996</v>
      </c>
      <c r="BO126" s="372">
        <v>1282.6635399999982</v>
      </c>
      <c r="BP126" s="372">
        <v>1371.1149259999959</v>
      </c>
      <c r="BQ126" s="376">
        <v>1260.5567409999992</v>
      </c>
      <c r="BR126" s="380">
        <v>591.35020499999962</v>
      </c>
      <c r="BS126" s="372">
        <v>339.87681099999998</v>
      </c>
      <c r="BT126" s="372">
        <v>1118.463567</v>
      </c>
      <c r="BU126" s="372">
        <v>1918.601592999999</v>
      </c>
      <c r="BV126" s="372">
        <v>1884.0227099999995</v>
      </c>
      <c r="BW126" s="372">
        <v>1599.2183929999981</v>
      </c>
      <c r="BX126" s="372">
        <v>956.01035699999909</v>
      </c>
      <c r="BY126" s="384">
        <v>98.878277999999995</v>
      </c>
      <c r="BZ126" s="384">
        <v>159.73055299999999</v>
      </c>
      <c r="CA126" s="1542"/>
      <c r="CB126" s="1542"/>
      <c r="CC126" s="1542"/>
      <c r="CD126" s="1542"/>
      <c r="CE126" s="1542"/>
      <c r="CF126" s="1542"/>
      <c r="CG126" s="1542"/>
      <c r="CH126" s="1542"/>
      <c r="CI126" s="1542"/>
      <c r="CJ126" s="1542"/>
      <c r="CK126" s="1542"/>
      <c r="CL126" s="1542"/>
      <c r="CM126" s="1542"/>
      <c r="CN126" s="1542"/>
      <c r="CO126" s="1542"/>
      <c r="CP126" s="1542"/>
      <c r="CQ126" s="1542"/>
      <c r="CR126" s="1542"/>
      <c r="CS126" s="1542"/>
      <c r="CT126" s="1542"/>
      <c r="CU126" s="1542"/>
      <c r="CV126" s="1542"/>
      <c r="CW126" s="1542"/>
      <c r="CX126" s="1542"/>
      <c r="CY126" s="1542"/>
      <c r="CZ126" s="1543"/>
    </row>
    <row r="127" s="424" customFormat="true" ht="15" customHeight="true" x14ac:dyDescent="0.2">
      <c r="A127" s="2024"/>
      <c r="B127" s="1419" t="s">
        <v>163</v>
      </c>
      <c r="C127" s="1316">
        <f>C161</f>
        <v>7.6771782224179841</v>
      </c>
      <c r="D127" s="1317">
        <f t="shared" ref="D127:Z127" si="6">D161</f>
        <v>2.4201018713097522</v>
      </c>
      <c r="E127" s="1317">
        <f t="shared" si="6"/>
        <v>0.83215242214189944</v>
      </c>
      <c r="F127" s="1317">
        <f t="shared" si="6"/>
        <v>0.26554461537678575</v>
      </c>
      <c r="G127" s="1318">
        <f t="shared" si="6"/>
        <v>0</v>
      </c>
      <c r="H127" s="1319">
        <f t="shared" si="6"/>
        <v>3.343857256094724</v>
      </c>
      <c r="I127" s="1317">
        <f t="shared" si="6"/>
        <v>8.052433961183271E-2</v>
      </c>
      <c r="J127" s="1317">
        <f t="shared" si="6"/>
        <v>0.14119001398428227</v>
      </c>
      <c r="K127" s="1317">
        <f t="shared" si="6"/>
        <v>0</v>
      </c>
      <c r="L127" s="1320">
        <f t="shared" si="6"/>
        <v>0</v>
      </c>
      <c r="M127" s="1316">
        <f t="shared" si="6"/>
        <v>11.118012241581852</v>
      </c>
      <c r="N127" s="1317">
        <f t="shared" si="6"/>
        <v>5.4487677809224939</v>
      </c>
      <c r="O127" s="1317">
        <f t="shared" si="6"/>
        <v>3.0127969407410178</v>
      </c>
      <c r="P127" s="1317">
        <f t="shared" si="6"/>
        <v>3.7856292820304707</v>
      </c>
      <c r="Q127" s="1318">
        <f t="shared" si="6"/>
        <v>1.031267455676774</v>
      </c>
      <c r="R127" s="1319">
        <f t="shared" si="6"/>
        <v>5.3820421680280743</v>
      </c>
      <c r="S127" s="1317">
        <f t="shared" si="6"/>
        <v>0.4504494709444839</v>
      </c>
      <c r="T127" s="1317">
        <f t="shared" si="6"/>
        <v>0.54583773824216919</v>
      </c>
      <c r="U127" s="1317">
        <f t="shared" si="6"/>
        <v>1.641536964660316</v>
      </c>
      <c r="V127" s="1317">
        <f t="shared" si="6"/>
        <v>3.3447335402537539</v>
      </c>
      <c r="W127" s="1317">
        <f t="shared" si="6"/>
        <v>3.145288235442433</v>
      </c>
      <c r="X127" s="1317">
        <f t="shared" si="6"/>
        <v>4.4416061850427653</v>
      </c>
      <c r="Y127" s="1317">
        <f t="shared" si="6"/>
        <v>4.2374744455879609</v>
      </c>
      <c r="Z127" s="1320">
        <f t="shared" si="6"/>
        <v>0.73513170691729635</v>
      </c>
      <c r="AA127" s="581"/>
      <c r="AB127" s="581"/>
      <c r="AC127" s="581"/>
      <c r="AD127" s="581"/>
      <c r="AE127" s="581"/>
      <c r="AF127" s="581"/>
      <c r="AG127" s="581"/>
      <c r="AH127" s="581"/>
      <c r="AI127" s="581"/>
      <c r="AJ127" s="581"/>
      <c r="AK127" s="581"/>
      <c r="AL127" s="581"/>
      <c r="AM127" s="581"/>
      <c r="AN127" s="581"/>
      <c r="AO127" s="581"/>
      <c r="AP127" s="581"/>
      <c r="AQ127" s="581"/>
      <c r="AR127" s="581"/>
      <c r="AS127" s="581"/>
      <c r="AT127" s="581"/>
      <c r="AU127" s="581"/>
      <c r="AV127" s="581"/>
      <c r="AW127" s="581"/>
      <c r="AX127" s="581"/>
      <c r="AY127" s="581"/>
      <c r="AZ127" s="216"/>
      <c r="BA127" s="1935"/>
      <c r="BB127" s="156" t="s">
        <v>19</v>
      </c>
      <c r="BC127" s="368">
        <v>583.57463299999984</v>
      </c>
      <c r="BD127" s="372">
        <v>183.74535099999991</v>
      </c>
      <c r="BE127" s="372">
        <v>63.371769</v>
      </c>
      <c r="BF127" s="372">
        <v>20.182927000000003</v>
      </c>
      <c r="BG127" s="376">
        <v>0</v>
      </c>
      <c r="BH127" s="380">
        <v>161.01880699999995</v>
      </c>
      <c r="BI127" s="372">
        <v>3.8837380000000001</v>
      </c>
      <c r="BJ127" s="372">
        <v>6.7982680000000002</v>
      </c>
      <c r="BK127" s="372">
        <v>0</v>
      </c>
      <c r="BL127" s="376">
        <v>0</v>
      </c>
      <c r="BM127" s="380">
        <v>309.22289799999993</v>
      </c>
      <c r="BN127" s="372">
        <v>152.01207899999994</v>
      </c>
      <c r="BO127" s="372">
        <v>83.886766999999992</v>
      </c>
      <c r="BP127" s="372">
        <v>105.317273</v>
      </c>
      <c r="BQ127" s="376">
        <v>28.734850000000002</v>
      </c>
      <c r="BR127" s="380">
        <v>262.24019500000003</v>
      </c>
      <c r="BS127" s="372">
        <v>9.0214049999999997</v>
      </c>
      <c r="BT127" s="372">
        <v>51.462519999999998</v>
      </c>
      <c r="BU127" s="372">
        <v>115.93388099999996</v>
      </c>
      <c r="BV127" s="372">
        <v>134.36228500000004</v>
      </c>
      <c r="BW127" s="372">
        <v>97.055347999999952</v>
      </c>
      <c r="BX127" s="372">
        <v>116.63389599999998</v>
      </c>
      <c r="BY127" s="384">
        <v>33.892926999999993</v>
      </c>
      <c r="BZ127" s="384">
        <v>30.272223</v>
      </c>
      <c r="CA127" s="1542"/>
      <c r="CB127" s="1542"/>
      <c r="CC127" s="1542"/>
      <c r="CD127" s="1542"/>
      <c r="CE127" s="1542"/>
      <c r="CF127" s="1542"/>
      <c r="CG127" s="1542"/>
      <c r="CH127" s="1542"/>
      <c r="CI127" s="1542"/>
      <c r="CJ127" s="1542"/>
      <c r="CK127" s="1542"/>
      <c r="CL127" s="1542"/>
      <c r="CM127" s="1542"/>
      <c r="CN127" s="1542"/>
      <c r="CO127" s="1542"/>
      <c r="CP127" s="1542"/>
      <c r="CQ127" s="1542"/>
      <c r="CR127" s="1542"/>
      <c r="CS127" s="1542"/>
      <c r="CT127" s="1542"/>
      <c r="CU127" s="1542"/>
      <c r="CV127" s="1542"/>
      <c r="CW127" s="1542"/>
      <c r="CX127" s="1542"/>
      <c r="CY127" s="1542"/>
      <c r="CZ127" s="1543"/>
    </row>
    <row r="128" s="424" customFormat="true" ht="15" customHeight="true" x14ac:dyDescent="0.2">
      <c r="A128" s="2024" t="s">
        <v>164</v>
      </c>
      <c r="B128" s="1419" t="s">
        <v>157</v>
      </c>
      <c r="C128" s="1316">
        <v>22.386132617501939</v>
      </c>
      <c r="D128" s="1321">
        <v>31.53556381042517</v>
      </c>
      <c r="E128" s="1321">
        <v>22.557312369670804</v>
      </c>
      <c r="F128" s="1321">
        <v>9.6862412550293886</v>
      </c>
      <c r="G128" s="1322">
        <v>2.9136252634334761</v>
      </c>
      <c r="H128" s="1323">
        <v>58.305301749522023</v>
      </c>
      <c r="I128" s="1321">
        <v>33.449913966815075</v>
      </c>
      <c r="J128" s="1321">
        <v>13.179714505359474</v>
      </c>
      <c r="K128" s="1321">
        <v>4.5482137720471822</v>
      </c>
      <c r="L128" s="1324">
        <v>2.147280500827268</v>
      </c>
      <c r="M128" s="1325">
        <v>5.1413059851113259</v>
      </c>
      <c r="N128" s="1321">
        <v>2.8446163590852875</v>
      </c>
      <c r="O128" s="1321">
        <v>8.340496059251624</v>
      </c>
      <c r="P128" s="1321">
        <v>12.138929472951752</v>
      </c>
      <c r="Q128" s="1322">
        <v>5.0529771086826702</v>
      </c>
      <c r="R128" s="1323">
        <v>7.9183137617537351</v>
      </c>
      <c r="S128" s="1321">
        <v>9.9765138307828245</v>
      </c>
      <c r="T128" s="1321">
        <v>26.898160056526542</v>
      </c>
      <c r="U128" s="1321">
        <v>10.935987904389863</v>
      </c>
      <c r="V128" s="1321">
        <v>7.990741951287565</v>
      </c>
      <c r="W128" s="1321">
        <v>16.389213058442998</v>
      </c>
      <c r="X128" s="1321">
        <v>18.519140565201226</v>
      </c>
      <c r="Y128" s="1321">
        <v>4.3924436378404561</v>
      </c>
      <c r="Z128" s="1501">
        <v>13.555038632615437</v>
      </c>
      <c r="AA128" s="581"/>
      <c r="AB128" s="581"/>
      <c r="AC128" s="581"/>
      <c r="AD128" s="581"/>
      <c r="AE128" s="581"/>
      <c r="AF128" s="581"/>
      <c r="AG128" s="581"/>
      <c r="AH128" s="581"/>
      <c r="AI128" s="581"/>
      <c r="AJ128" s="581"/>
      <c r="AK128" s="581"/>
      <c r="AL128" s="581"/>
      <c r="AM128" s="581"/>
      <c r="AN128" s="581"/>
      <c r="AO128" s="581"/>
      <c r="AP128" s="581"/>
      <c r="AQ128" s="581"/>
      <c r="AR128" s="581"/>
      <c r="AS128" s="581"/>
      <c r="AT128" s="581"/>
      <c r="AU128" s="581"/>
      <c r="AV128" s="581"/>
      <c r="AW128" s="581"/>
      <c r="AX128" s="581"/>
      <c r="AY128" s="581"/>
      <c r="AZ128" s="216"/>
      <c r="BA128" s="1935" t="s">
        <v>108</v>
      </c>
      <c r="BB128" s="156" t="s">
        <v>49</v>
      </c>
      <c r="BC128" s="996" t="s">
        <v>35</v>
      </c>
      <c r="BD128" s="1015" t="s">
        <v>35</v>
      </c>
      <c r="BE128" s="1015" t="s">
        <v>35</v>
      </c>
      <c r="BF128" s="1015" t="s">
        <v>35</v>
      </c>
      <c r="BG128" s="1035" t="s">
        <v>35</v>
      </c>
      <c r="BH128" s="1055" t="s">
        <v>35</v>
      </c>
      <c r="BI128" s="1015" t="s">
        <v>35</v>
      </c>
      <c r="BJ128" s="1015" t="s">
        <v>35</v>
      </c>
      <c r="BK128" s="1015" t="s">
        <v>35</v>
      </c>
      <c r="BL128" s="1035" t="s">
        <v>35</v>
      </c>
      <c r="BM128" s="1055" t="s">
        <v>35</v>
      </c>
      <c r="BN128" s="1015" t="s">
        <v>35</v>
      </c>
      <c r="BO128" s="1015" t="s">
        <v>35</v>
      </c>
      <c r="BP128" s="1015" t="s">
        <v>35</v>
      </c>
      <c r="BQ128" s="1035" t="s">
        <v>35</v>
      </c>
      <c r="BR128" s="1055" t="s">
        <v>35</v>
      </c>
      <c r="BS128" s="1015" t="s">
        <v>35</v>
      </c>
      <c r="BT128" s="1015" t="s">
        <v>35</v>
      </c>
      <c r="BU128" s="1015" t="s">
        <v>35</v>
      </c>
      <c r="BV128" s="1015" t="s">
        <v>35</v>
      </c>
      <c r="BW128" s="1015" t="s">
        <v>35</v>
      </c>
      <c r="BX128" s="1015" t="s">
        <v>35</v>
      </c>
      <c r="BY128" s="1073" t="s">
        <v>35</v>
      </c>
      <c r="BZ128" s="1073" t="s">
        <v>35</v>
      </c>
      <c r="CA128" s="1543"/>
      <c r="CB128" s="1543"/>
      <c r="CC128" s="1543"/>
      <c r="CD128" s="1543"/>
      <c r="CE128" s="1543"/>
      <c r="CF128" s="1543"/>
      <c r="CG128" s="1543"/>
      <c r="CH128" s="1543"/>
      <c r="CI128" s="1543"/>
      <c r="CJ128" s="1543"/>
      <c r="CK128" s="1543"/>
      <c r="CL128" s="1543"/>
      <c r="CM128" s="1543"/>
      <c r="CN128" s="1543"/>
      <c r="CO128" s="1543"/>
      <c r="CP128" s="1543"/>
      <c r="CQ128" s="1543"/>
      <c r="CR128" s="1543"/>
      <c r="CS128" s="1543"/>
      <c r="CT128" s="1543"/>
      <c r="CU128" s="1543"/>
      <c r="CV128" s="1543"/>
      <c r="CW128" s="1543"/>
      <c r="CX128" s="1543"/>
      <c r="CY128" s="1543"/>
      <c r="CZ128" s="1543"/>
    </row>
    <row r="129" s="424" customFormat="true" ht="15" customHeight="true" x14ac:dyDescent="0.2">
      <c r="A129" s="2025"/>
      <c r="B129" s="1420" t="s">
        <v>158</v>
      </c>
      <c r="C129" s="1326">
        <v>77.613867382498029</v>
      </c>
      <c r="D129" s="1327">
        <v>68.464436189575082</v>
      </c>
      <c r="E129" s="1327">
        <v>77.442687630329502</v>
      </c>
      <c r="F129" s="1327">
        <v>90.313758744970755</v>
      </c>
      <c r="G129" s="1328">
        <v>97.08637473656654</v>
      </c>
      <c r="H129" s="1329">
        <v>41.694698250478162</v>
      </c>
      <c r="I129" s="1327">
        <v>66.550086033185067</v>
      </c>
      <c r="J129" s="1327">
        <v>86.820285494640643</v>
      </c>
      <c r="K129" s="1327">
        <v>95.451786227952837</v>
      </c>
      <c r="L129" s="1330">
        <v>97.852719499172764</v>
      </c>
      <c r="M129" s="1331">
        <v>94.858694014888698</v>
      </c>
      <c r="N129" s="1327">
        <v>97.155383640914707</v>
      </c>
      <c r="O129" s="1327">
        <v>91.659503940748351</v>
      </c>
      <c r="P129" s="1327">
        <v>87.861070527048383</v>
      </c>
      <c r="Q129" s="1328">
        <v>94.947022891317303</v>
      </c>
      <c r="R129" s="1329">
        <v>92.081686238246192</v>
      </c>
      <c r="S129" s="1327">
        <v>90.023486169217151</v>
      </c>
      <c r="T129" s="1327">
        <v>73.101839943473593</v>
      </c>
      <c r="U129" s="1327">
        <v>89.064012095610167</v>
      </c>
      <c r="V129" s="1327">
        <v>92.009258048712439</v>
      </c>
      <c r="W129" s="1327">
        <v>83.610786941556839</v>
      </c>
      <c r="X129" s="1327">
        <v>81.480859434798845</v>
      </c>
      <c r="Y129" s="1327">
        <v>95.607556362159656</v>
      </c>
      <c r="Z129" s="1502">
        <v>86.444961367384593</v>
      </c>
      <c r="AA129" s="581"/>
      <c r="AB129" s="581"/>
      <c r="AC129" s="581"/>
      <c r="AD129" s="581"/>
      <c r="AE129" s="581"/>
      <c r="AF129" s="581"/>
      <c r="AG129" s="581"/>
      <c r="AH129" s="581"/>
      <c r="AI129" s="581"/>
      <c r="AJ129" s="581"/>
      <c r="AK129" s="581"/>
      <c r="AL129" s="581"/>
      <c r="AM129" s="581"/>
      <c r="AN129" s="581"/>
      <c r="AO129" s="581"/>
      <c r="AP129" s="581"/>
      <c r="AQ129" s="581"/>
      <c r="AR129" s="581"/>
      <c r="AS129" s="581"/>
      <c r="AT129" s="581"/>
      <c r="AU129" s="581"/>
      <c r="AV129" s="581"/>
      <c r="AW129" s="581"/>
      <c r="AX129" s="581"/>
      <c r="AY129" s="581"/>
      <c r="AZ129" s="216"/>
      <c r="BA129" s="1936"/>
      <c r="BB129" s="157" t="s">
        <v>48</v>
      </c>
      <c r="BC129" s="997" t="s">
        <v>35</v>
      </c>
      <c r="BD129" s="1016" t="s">
        <v>35</v>
      </c>
      <c r="BE129" s="1016" t="s">
        <v>35</v>
      </c>
      <c r="BF129" s="1016" t="s">
        <v>35</v>
      </c>
      <c r="BG129" s="1036" t="s">
        <v>35</v>
      </c>
      <c r="BH129" s="1056" t="s">
        <v>35</v>
      </c>
      <c r="BI129" s="1016" t="s">
        <v>35</v>
      </c>
      <c r="BJ129" s="1016" t="s">
        <v>35</v>
      </c>
      <c r="BK129" s="1016" t="s">
        <v>35</v>
      </c>
      <c r="BL129" s="1036" t="s">
        <v>35</v>
      </c>
      <c r="BM129" s="1056" t="s">
        <v>35</v>
      </c>
      <c r="BN129" s="1016" t="s">
        <v>35</v>
      </c>
      <c r="BO129" s="1016" t="s">
        <v>35</v>
      </c>
      <c r="BP129" s="1016" t="s">
        <v>35</v>
      </c>
      <c r="BQ129" s="1036" t="s">
        <v>35</v>
      </c>
      <c r="BR129" s="1056" t="s">
        <v>35</v>
      </c>
      <c r="BS129" s="1016" t="s">
        <v>35</v>
      </c>
      <c r="BT129" s="1016" t="s">
        <v>35</v>
      </c>
      <c r="BU129" s="1016" t="s">
        <v>35</v>
      </c>
      <c r="BV129" s="1016" t="s">
        <v>35</v>
      </c>
      <c r="BW129" s="1016" t="s">
        <v>35</v>
      </c>
      <c r="BX129" s="1016" t="s">
        <v>35</v>
      </c>
      <c r="BY129" s="1074" t="s">
        <v>35</v>
      </c>
      <c r="BZ129" s="1074" t="s">
        <v>35</v>
      </c>
      <c r="CA129" s="1544"/>
      <c r="CB129" s="1544"/>
      <c r="CC129" s="1544"/>
      <c r="CD129" s="1544"/>
      <c r="CE129" s="1544"/>
      <c r="CF129" s="1544"/>
      <c r="CG129" s="1544"/>
      <c r="CH129" s="1544"/>
      <c r="CI129" s="1544"/>
      <c r="CJ129" s="1544"/>
      <c r="CK129" s="1544"/>
      <c r="CL129" s="1544"/>
      <c r="CM129" s="1544"/>
      <c r="CN129" s="1544"/>
      <c r="CO129" s="1544"/>
      <c r="CP129" s="1544"/>
      <c r="CQ129" s="1544"/>
      <c r="CR129" s="1544"/>
      <c r="CS129" s="1544"/>
      <c r="CT129" s="1544"/>
      <c r="CU129" s="1544"/>
      <c r="CV129" s="1544"/>
      <c r="CW129" s="1544"/>
      <c r="CX129" s="1544"/>
      <c r="CY129" s="1544"/>
      <c r="CZ129" s="1544"/>
    </row>
    <row r="130" s="131" customFormat="true" ht="15" customHeight="true" x14ac:dyDescent="0.2">
      <c r="A130" s="2010" t="s">
        <v>47</v>
      </c>
      <c r="B130" s="248" t="s">
        <v>42</v>
      </c>
      <c r="C130" s="253">
        <f>(C158+C159)/(C158+C159+C160)*100</f>
        <v>50.062390050753244</v>
      </c>
      <c r="D130" s="254">
        <f t="shared" ref="D130:Z130" si="7">(D158+D159)/(D158+D159+D160)*100</f>
        <v>44.836043429660236</v>
      </c>
      <c r="E130" s="254">
        <f t="shared" si="7"/>
        <v>38.154232330671761</v>
      </c>
      <c r="F130" s="254">
        <f t="shared" si="7"/>
        <v>35.55244878152223</v>
      </c>
      <c r="G130" s="255">
        <f t="shared" si="7"/>
        <v>22.053577775517965</v>
      </c>
      <c r="H130" s="256">
        <f t="shared" si="7"/>
        <v>20.354607848639354</v>
      </c>
      <c r="I130" s="254">
        <f t="shared" si="7"/>
        <v>34.930768785750907</v>
      </c>
      <c r="J130" s="254">
        <f t="shared" si="7"/>
        <v>48.306276327724937</v>
      </c>
      <c r="K130" s="254">
        <f t="shared" si="7"/>
        <v>22.891096507187839</v>
      </c>
      <c r="L130" s="1332">
        <v>50</v>
      </c>
      <c r="M130" s="253">
        <f t="shared" si="7"/>
        <v>62.351925162933817</v>
      </c>
      <c r="N130" s="254">
        <f t="shared" si="7"/>
        <v>51.774727221584882</v>
      </c>
      <c r="O130" s="254">
        <f t="shared" si="7"/>
        <v>49.497350941746951</v>
      </c>
      <c r="P130" s="254">
        <f t="shared" si="7"/>
        <v>43.519150454497016</v>
      </c>
      <c r="Q130" s="255">
        <f t="shared" si="7"/>
        <v>34.954097422023082</v>
      </c>
      <c r="R130" s="256">
        <f t="shared" si="7"/>
        <v>79.188369344520382</v>
      </c>
      <c r="S130" s="254">
        <f t="shared" si="7"/>
        <v>38.046192397941113</v>
      </c>
      <c r="T130" s="254">
        <f t="shared" si="7"/>
        <v>22.853573777086385</v>
      </c>
      <c r="U130" s="254">
        <f t="shared" si="7"/>
        <v>51.632643587489447</v>
      </c>
      <c r="V130" s="254">
        <f t="shared" si="7"/>
        <v>40.042620285541872</v>
      </c>
      <c r="W130" s="254">
        <f t="shared" si="7"/>
        <v>19.133007140820158</v>
      </c>
      <c r="X130" s="254">
        <f t="shared" si="7"/>
        <v>26.903580199527216</v>
      </c>
      <c r="Y130" s="254">
        <f t="shared" si="7"/>
        <v>65.21527075994797</v>
      </c>
      <c r="Z130" s="257" t="e">
        <f t="shared" si="7"/>
        <v>#DIV/0!</v>
      </c>
      <c r="AA130" s="581"/>
      <c r="AB130" s="581"/>
      <c r="AC130" s="581"/>
      <c r="AD130" s="581"/>
      <c r="AE130" s="581"/>
      <c r="AF130" s="581"/>
      <c r="AG130" s="581"/>
      <c r="AH130" s="581"/>
      <c r="AI130" s="581"/>
      <c r="AJ130" s="581"/>
      <c r="AK130" s="581"/>
      <c r="AL130" s="581"/>
      <c r="AM130" s="581"/>
      <c r="AN130" s="581"/>
      <c r="AO130" s="581"/>
      <c r="AP130" s="581"/>
      <c r="AQ130" s="581"/>
      <c r="AR130" s="581"/>
      <c r="AS130" s="581"/>
      <c r="AT130" s="581"/>
      <c r="AU130" s="581"/>
      <c r="AV130" s="581"/>
      <c r="AW130" s="581"/>
      <c r="AX130" s="581"/>
      <c r="AY130" s="581"/>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2011"/>
      <c r="B131" s="240" t="s">
        <v>46</v>
      </c>
      <c r="C131" s="258"/>
      <c r="D131" s="259"/>
      <c r="E131" s="259"/>
      <c r="F131" s="259"/>
      <c r="G131" s="260"/>
      <c r="H131" s="261"/>
      <c r="I131" s="259"/>
      <c r="J131" s="259"/>
      <c r="K131" s="259"/>
      <c r="L131" s="262"/>
      <c r="M131" s="258"/>
      <c r="N131" s="259"/>
      <c r="O131" s="259"/>
      <c r="P131" s="259"/>
      <c r="Q131" s="260"/>
      <c r="R131" s="261"/>
      <c r="S131" s="259"/>
      <c r="T131" s="259"/>
      <c r="U131" s="259"/>
      <c r="V131" s="259"/>
      <c r="W131" s="259"/>
      <c r="X131" s="259"/>
      <c r="Y131" s="259"/>
      <c r="Z131" s="262"/>
      <c r="AA131" s="581"/>
      <c r="AB131" s="581"/>
      <c r="AC131" s="581"/>
      <c r="AD131" s="581"/>
      <c r="AE131" s="581"/>
      <c r="AF131" s="581"/>
      <c r="AG131" s="581"/>
      <c r="AH131" s="581"/>
      <c r="AI131" s="581"/>
      <c r="AJ131" s="581"/>
      <c r="AK131" s="581"/>
      <c r="AL131" s="581"/>
      <c r="AM131" s="581"/>
      <c r="AN131" s="581"/>
      <c r="AO131" s="581"/>
      <c r="AP131" s="581"/>
      <c r="AQ131" s="581"/>
      <c r="AR131" s="581"/>
      <c r="AS131" s="581"/>
      <c r="AT131" s="581"/>
      <c r="AU131" s="581"/>
      <c r="AV131" s="581"/>
      <c r="AW131" s="581"/>
      <c r="AX131" s="581"/>
      <c r="AY131" s="581"/>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2012"/>
      <c r="B132" s="241" t="s">
        <v>46</v>
      </c>
      <c r="C132" s="263"/>
      <c r="D132" s="264"/>
      <c r="E132" s="264"/>
      <c r="F132" s="264"/>
      <c r="G132" s="265"/>
      <c r="H132" s="266"/>
      <c r="I132" s="264"/>
      <c r="J132" s="264"/>
      <c r="K132" s="264"/>
      <c r="L132" s="267"/>
      <c r="M132" s="263"/>
      <c r="N132" s="264"/>
      <c r="O132" s="264"/>
      <c r="P132" s="264"/>
      <c r="Q132" s="265"/>
      <c r="R132" s="1475"/>
      <c r="S132" s="1476"/>
      <c r="T132" s="1476"/>
      <c r="U132" s="1476"/>
      <c r="V132" s="1476"/>
      <c r="W132" s="1476"/>
      <c r="X132" s="1476"/>
      <c r="Y132" s="1476"/>
      <c r="Z132" s="1492"/>
      <c r="AA132" s="581"/>
      <c r="AB132" s="581"/>
      <c r="AC132" s="581"/>
      <c r="AD132" s="581"/>
      <c r="AE132" s="581"/>
      <c r="AF132" s="581"/>
      <c r="AG132" s="581"/>
      <c r="AH132" s="581"/>
      <c r="AI132" s="581"/>
      <c r="AJ132" s="581"/>
      <c r="AK132" s="581"/>
      <c r="AL132" s="581"/>
      <c r="AM132" s="581"/>
      <c r="AN132" s="581"/>
      <c r="AO132" s="581"/>
      <c r="AP132" s="581"/>
      <c r="AQ132" s="581"/>
      <c r="AR132" s="581"/>
      <c r="AS132" s="581"/>
      <c r="AT132" s="581"/>
      <c r="AU132" s="581"/>
      <c r="AV132" s="581"/>
      <c r="AW132" s="581"/>
      <c r="AX132" s="581"/>
      <c r="AY132" s="581"/>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424" customFormat="true" ht="15" customHeight="true" x14ac:dyDescent="0.2">
      <c r="A133" s="130"/>
      <c r="B133" s="188"/>
      <c r="C133" s="1867" t="s">
        <v>114</v>
      </c>
      <c r="D133" s="1868"/>
      <c r="E133" s="1868"/>
      <c r="F133" s="1868"/>
      <c r="G133" s="1869"/>
      <c r="H133" s="2026" t="s">
        <v>38</v>
      </c>
      <c r="I133" s="2027"/>
      <c r="J133" s="2027"/>
      <c r="K133" s="2027"/>
      <c r="L133" s="2028"/>
      <c r="M133" s="2029" t="s">
        <v>37</v>
      </c>
      <c r="N133" s="2027"/>
      <c r="O133" s="2027"/>
      <c r="P133" s="2027"/>
      <c r="Q133" s="2028"/>
      <c r="R133" s="1473" t="s">
        <v>137</v>
      </c>
      <c r="S133" s="1485"/>
      <c r="T133" s="1485"/>
      <c r="U133" s="1485"/>
      <c r="V133" s="1485"/>
      <c r="W133" s="1485"/>
      <c r="X133" s="1485"/>
      <c r="Y133" s="1485"/>
      <c r="Z133" s="1486"/>
      <c r="AA133" s="581"/>
      <c r="AB133" s="581"/>
      <c r="AC133" s="581"/>
      <c r="AD133" s="581"/>
      <c r="AE133" s="581"/>
      <c r="AF133" s="581"/>
      <c r="AG133" s="581"/>
      <c r="AH133" s="581"/>
      <c r="AI133" s="581"/>
      <c r="AJ133" s="581"/>
      <c r="AK133" s="581"/>
      <c r="AL133" s="581"/>
      <c r="AM133" s="581"/>
      <c r="AN133" s="581"/>
      <c r="AO133" s="581"/>
      <c r="AP133" s="581"/>
      <c r="AQ133" s="581"/>
      <c r="AR133" s="581"/>
      <c r="AS133" s="581"/>
      <c r="AT133" s="581"/>
      <c r="AU133" s="581"/>
      <c r="AV133" s="581"/>
      <c r="AW133" s="581"/>
      <c r="AX133" s="581"/>
      <c r="AY133" s="581"/>
      <c r="AZ133" s="216"/>
      <c r="BA133" s="217" t="s">
        <v>128</v>
      </c>
      <c r="BB133" s="116" t="s">
        <v>98</v>
      </c>
      <c r="BC133" s="1937" t="s">
        <v>114</v>
      </c>
      <c r="BD133" s="1938"/>
      <c r="BE133" s="1938"/>
      <c r="BF133" s="1938"/>
      <c r="BG133" s="1939"/>
      <c r="BH133" s="1953" t="s">
        <v>38</v>
      </c>
      <c r="BI133" s="1938"/>
      <c r="BJ133" s="1938"/>
      <c r="BK133" s="1938"/>
      <c r="BL133" s="1939"/>
      <c r="BM133" s="1953" t="s">
        <v>37</v>
      </c>
      <c r="BN133" s="1938"/>
      <c r="BO133" s="1938"/>
      <c r="BP133" s="1938"/>
      <c r="BQ133" s="1954"/>
      <c r="BR133" s="1457" t="s">
        <v>137</v>
      </c>
      <c r="BS133" s="1458"/>
      <c r="BT133" s="1458"/>
      <c r="BU133" s="1458"/>
      <c r="BV133" s="1458"/>
      <c r="BW133" s="1458"/>
      <c r="BX133" s="1458"/>
      <c r="BY133" s="1459"/>
      <c r="BZ133" s="312"/>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424" customFormat="true" ht="24" x14ac:dyDescent="0.2">
      <c r="A134" s="189" t="s">
        <v>69</v>
      </c>
      <c r="B134" s="246"/>
      <c r="C134" s="281" t="s">
        <v>0</v>
      </c>
      <c r="D134" s="282" t="s">
        <v>1</v>
      </c>
      <c r="E134" s="282" t="s">
        <v>2</v>
      </c>
      <c r="F134" s="282" t="s">
        <v>3</v>
      </c>
      <c r="G134" s="283" t="s">
        <v>4</v>
      </c>
      <c r="H134" s="1196" t="s">
        <v>146</v>
      </c>
      <c r="I134" s="1151" t="s">
        <v>147</v>
      </c>
      <c r="J134" s="1151" t="s">
        <v>148</v>
      </c>
      <c r="K134" s="1151" t="s">
        <v>149</v>
      </c>
      <c r="L134" s="1152" t="s">
        <v>150</v>
      </c>
      <c r="M134" s="1184" t="s">
        <v>146</v>
      </c>
      <c r="N134" s="1151" t="s">
        <v>147</v>
      </c>
      <c r="O134" s="1151" t="s">
        <v>148</v>
      </c>
      <c r="P134" s="1151" t="s">
        <v>149</v>
      </c>
      <c r="Q134" s="1212" t="s">
        <v>150</v>
      </c>
      <c r="R134" s="1196" t="s">
        <v>258</v>
      </c>
      <c r="S134" s="1151" t="s">
        <v>259</v>
      </c>
      <c r="T134" s="1151" t="s">
        <v>260</v>
      </c>
      <c r="U134" s="1151" t="s">
        <v>261</v>
      </c>
      <c r="V134" s="1151" t="s">
        <v>262</v>
      </c>
      <c r="W134" s="1151" t="s">
        <v>263</v>
      </c>
      <c r="X134" s="1151" t="s">
        <v>264</v>
      </c>
      <c r="Y134" s="1151" t="s">
        <v>265</v>
      </c>
      <c r="Z134" s="1153" t="s">
        <v>266</v>
      </c>
      <c r="AA134" s="581"/>
      <c r="AB134" s="581"/>
      <c r="AC134" s="581"/>
      <c r="AD134" s="581"/>
      <c r="AE134" s="581"/>
      <c r="AF134" s="581"/>
      <c r="AG134" s="581"/>
      <c r="AH134" s="581"/>
      <c r="AI134" s="581"/>
      <c r="AJ134" s="581"/>
      <c r="AK134" s="581"/>
      <c r="AL134" s="581"/>
      <c r="AM134" s="581"/>
      <c r="AN134" s="581"/>
      <c r="AO134" s="581"/>
      <c r="AP134" s="581"/>
      <c r="AQ134" s="581"/>
      <c r="AR134" s="581"/>
      <c r="AS134" s="581"/>
      <c r="AT134" s="581"/>
      <c r="AU134" s="581"/>
      <c r="AV134" s="581"/>
      <c r="AW134" s="581"/>
      <c r="AX134" s="581"/>
      <c r="AY134" s="581"/>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258</v>
      </c>
      <c r="BS134" s="174" t="s">
        <v>259</v>
      </c>
      <c r="BT134" s="174" t="s">
        <v>260</v>
      </c>
      <c r="BU134" s="174" t="s">
        <v>261</v>
      </c>
      <c r="BV134" s="174" t="s">
        <v>262</v>
      </c>
      <c r="BW134" s="174" t="s">
        <v>263</v>
      </c>
      <c r="BX134" s="174" t="s">
        <v>264</v>
      </c>
      <c r="BY134" s="175" t="s">
        <v>265</v>
      </c>
      <c r="BZ134" s="175" t="s">
        <v>266</v>
      </c>
      <c r="CA134" s="1545"/>
      <c r="CB134" s="1545"/>
      <c r="CC134" s="1545"/>
      <c r="CD134" s="1545"/>
      <c r="CE134" s="1545"/>
      <c r="CF134" s="1545"/>
      <c r="CG134" s="1545"/>
      <c r="CH134" s="1545"/>
      <c r="CI134" s="1545"/>
      <c r="CJ134" s="1545"/>
      <c r="CK134" s="1545"/>
      <c r="CL134" s="1545"/>
      <c r="CM134" s="1545"/>
      <c r="CN134" s="1545"/>
      <c r="CO134" s="1545"/>
      <c r="CP134" s="1545"/>
      <c r="CQ134" s="1545"/>
      <c r="CR134" s="1545"/>
      <c r="CS134" s="1545"/>
      <c r="CT134" s="1545"/>
      <c r="CU134" s="1545"/>
      <c r="CV134" s="1545"/>
      <c r="CW134" s="1545"/>
      <c r="CX134" s="1545"/>
      <c r="CY134" s="1545"/>
      <c r="CZ134" s="1545"/>
    </row>
    <row r="135" s="424" customFormat="true" ht="15" customHeight="true" x14ac:dyDescent="0.2">
      <c r="A135" s="2020" t="s">
        <v>45</v>
      </c>
      <c r="B135" s="1421" t="s">
        <v>165</v>
      </c>
      <c r="C135" s="1333">
        <v>9.1146602256182963</v>
      </c>
      <c r="D135" s="1334">
        <v>30.780964782749283</v>
      </c>
      <c r="E135" s="1334">
        <v>52.380831299923628</v>
      </c>
      <c r="F135" s="1334">
        <v>81.198587527887526</v>
      </c>
      <c r="G135" s="1335">
        <v>97.32544111493776</v>
      </c>
      <c r="H135" s="1336">
        <v>39.885490622637924</v>
      </c>
      <c r="I135" s="1334">
        <v>80.088495381278477</v>
      </c>
      <c r="J135" s="1334">
        <v>92.888500993813921</v>
      </c>
      <c r="K135" s="1334">
        <v>95.341977908923241</v>
      </c>
      <c r="L135" s="1337">
        <v>99.495496467479455</v>
      </c>
      <c r="M135" s="1338">
        <v>2.0102903929662892</v>
      </c>
      <c r="N135" s="1334">
        <v>1.2655440862408389</v>
      </c>
      <c r="O135" s="1334">
        <v>2.769348430120139</v>
      </c>
      <c r="P135" s="1334">
        <v>5.7024251503903542</v>
      </c>
      <c r="Q135" s="1335">
        <v>22.267410240116096</v>
      </c>
      <c r="R135" s="1336">
        <v>37.551276753439424</v>
      </c>
      <c r="S135" s="1334">
        <v>74.016341624076858</v>
      </c>
      <c r="T135" s="1334">
        <v>79.737654915654289</v>
      </c>
      <c r="U135" s="1334">
        <v>37.178681938504646</v>
      </c>
      <c r="V135" s="1334">
        <v>17.177677909672493</v>
      </c>
      <c r="W135" s="1334">
        <v>32.177209807003059</v>
      </c>
      <c r="X135" s="1334">
        <v>42.655643679470153</v>
      </c>
      <c r="Y135" s="1334">
        <v>62.173371554961186</v>
      </c>
      <c r="Z135" s="1503">
        <v>93.100493074668023</v>
      </c>
      <c r="AA135" s="581"/>
      <c r="AB135" s="581"/>
      <c r="AC135" s="581"/>
      <c r="AD135" s="581"/>
      <c r="AE135" s="581"/>
      <c r="AF135" s="581"/>
      <c r="AG135" s="581"/>
      <c r="AH135" s="581"/>
      <c r="AI135" s="581"/>
      <c r="AJ135" s="581"/>
      <c r="AK135" s="581"/>
      <c r="AL135" s="581"/>
      <c r="AM135" s="581"/>
      <c r="AN135" s="581"/>
      <c r="AO135" s="581"/>
      <c r="AP135" s="581"/>
      <c r="AQ135" s="581"/>
      <c r="AR135" s="581"/>
      <c r="AS135" s="581"/>
      <c r="AT135" s="581"/>
      <c r="AU135" s="581"/>
      <c r="AV135" s="581"/>
      <c r="AW135" s="581"/>
      <c r="AX135" s="581"/>
      <c r="AY135" s="581"/>
      <c r="AZ135" s="216"/>
      <c r="BA135" s="1955" t="s">
        <v>45</v>
      </c>
      <c r="BB135" s="158" t="s">
        <v>44</v>
      </c>
      <c r="BC135" s="998" t="s">
        <v>35</v>
      </c>
      <c r="BD135" s="1017" t="s">
        <v>35</v>
      </c>
      <c r="BE135" s="1017" t="s">
        <v>35</v>
      </c>
      <c r="BF135" s="1017" t="s">
        <v>35</v>
      </c>
      <c r="BG135" s="1037" t="s">
        <v>35</v>
      </c>
      <c r="BH135" s="1057" t="s">
        <v>35</v>
      </c>
      <c r="BI135" s="1017" t="s">
        <v>35</v>
      </c>
      <c r="BJ135" s="1017" t="s">
        <v>35</v>
      </c>
      <c r="BK135" s="1017" t="s">
        <v>35</v>
      </c>
      <c r="BL135" s="1037" t="s">
        <v>35</v>
      </c>
      <c r="BM135" s="1057" t="s">
        <v>35</v>
      </c>
      <c r="BN135" s="1017" t="s">
        <v>35</v>
      </c>
      <c r="BO135" s="1017" t="s">
        <v>35</v>
      </c>
      <c r="BP135" s="1017" t="s">
        <v>35</v>
      </c>
      <c r="BQ135" s="1037" t="s">
        <v>35</v>
      </c>
      <c r="BR135" s="1057" t="s">
        <v>35</v>
      </c>
      <c r="BS135" s="1017" t="s">
        <v>35</v>
      </c>
      <c r="BT135" s="1017" t="s">
        <v>35</v>
      </c>
      <c r="BU135" s="1017" t="s">
        <v>35</v>
      </c>
      <c r="BV135" s="1017" t="s">
        <v>35</v>
      </c>
      <c r="BW135" s="1017" t="s">
        <v>35</v>
      </c>
      <c r="BX135" s="1017" t="s">
        <v>35</v>
      </c>
      <c r="BY135" s="1075" t="s">
        <v>35</v>
      </c>
      <c r="BZ135" s="1075" t="s">
        <v>35</v>
      </c>
      <c r="CA135" s="1546"/>
      <c r="CB135" s="1546"/>
      <c r="CC135" s="1546"/>
      <c r="CD135" s="1546"/>
      <c r="CE135" s="1546"/>
      <c r="CF135" s="1546"/>
      <c r="CG135" s="1546"/>
      <c r="CH135" s="1546"/>
      <c r="CI135" s="1546"/>
      <c r="CJ135" s="1546"/>
      <c r="CK135" s="1546"/>
      <c r="CL135" s="1546"/>
      <c r="CM135" s="1546"/>
      <c r="CN135" s="1546"/>
      <c r="CO135" s="1546"/>
      <c r="CP135" s="1546"/>
      <c r="CQ135" s="1546"/>
      <c r="CR135" s="1546"/>
      <c r="CS135" s="1546"/>
      <c r="CT135" s="1546"/>
      <c r="CU135" s="1546"/>
      <c r="CV135" s="1546"/>
      <c r="CW135" s="1546"/>
      <c r="CX135" s="1546"/>
      <c r="CY135" s="1546"/>
      <c r="CZ135" s="1546"/>
    </row>
    <row r="136" s="424" customFormat="true" ht="15" customHeight="true" x14ac:dyDescent="0.2">
      <c r="A136" s="2021"/>
      <c r="B136" s="1422" t="s">
        <v>166</v>
      </c>
      <c r="C136" s="1339">
        <v>0.75704057773177391</v>
      </c>
      <c r="D136" s="1340">
        <v>1.2004660690176054</v>
      </c>
      <c r="E136" s="1340">
        <v>1.9945782997334121</v>
      </c>
      <c r="F136" s="1340">
        <v>1.8396976047765807</v>
      </c>
      <c r="G136" s="1341">
        <v>1.2064992941070409</v>
      </c>
      <c r="H136" s="1342">
        <v>2.0889942935938777</v>
      </c>
      <c r="I136" s="1340">
        <v>1.7553493605261083</v>
      </c>
      <c r="J136" s="1340">
        <v>0.87888758150756263</v>
      </c>
      <c r="K136" s="1340">
        <v>1.88470125283167</v>
      </c>
      <c r="L136" s="1343">
        <v>0.31131602861884294</v>
      </c>
      <c r="M136" s="1344">
        <v>3.0785732587291528E-2</v>
      </c>
      <c r="N136" s="1340">
        <v>0.3768613551725844</v>
      </c>
      <c r="O136" s="1340">
        <v>0.69540281569901996</v>
      </c>
      <c r="P136" s="1340">
        <v>1.8494991018906566</v>
      </c>
      <c r="Q136" s="1341">
        <v>4.1826483675302866</v>
      </c>
      <c r="R136" s="1342">
        <v>2.8525921211660621</v>
      </c>
      <c r="S136" s="1340">
        <v>0.32490204193669087</v>
      </c>
      <c r="T136" s="1340">
        <v>0.43112176606185171</v>
      </c>
      <c r="U136" s="1340">
        <v>2.5085730168009128</v>
      </c>
      <c r="V136" s="1340">
        <v>1.2179680878350854</v>
      </c>
      <c r="W136" s="1340">
        <v>0.55255021991823272</v>
      </c>
      <c r="X136" s="1340">
        <v>2.7683522806927914</v>
      </c>
      <c r="Y136" s="1340">
        <v>1.9030179526036992</v>
      </c>
      <c r="Z136" s="1504">
        <v>0.36257894484928471</v>
      </c>
      <c r="AA136" s="581"/>
      <c r="AB136" s="581"/>
      <c r="AC136" s="581"/>
      <c r="AD136" s="581"/>
      <c r="AE136" s="581"/>
      <c r="AF136" s="581"/>
      <c r="AG136" s="581"/>
      <c r="AH136" s="581"/>
      <c r="AI136" s="581"/>
      <c r="AJ136" s="581"/>
      <c r="AK136" s="581"/>
      <c r="AL136" s="581"/>
      <c r="AM136" s="581"/>
      <c r="AN136" s="581"/>
      <c r="AO136" s="581"/>
      <c r="AP136" s="581"/>
      <c r="AQ136" s="581"/>
      <c r="AR136" s="581"/>
      <c r="AS136" s="581"/>
      <c r="AT136" s="581"/>
      <c r="AU136" s="581"/>
      <c r="AV136" s="581"/>
      <c r="AW136" s="581"/>
      <c r="AX136" s="581"/>
      <c r="AY136" s="581"/>
      <c r="AZ136" s="216"/>
      <c r="BA136" s="1907"/>
      <c r="BB136" s="159" t="s">
        <v>43</v>
      </c>
      <c r="BC136" s="999" t="s">
        <v>35</v>
      </c>
      <c r="BD136" s="1018" t="s">
        <v>35</v>
      </c>
      <c r="BE136" s="1018" t="s">
        <v>35</v>
      </c>
      <c r="BF136" s="1018" t="s">
        <v>35</v>
      </c>
      <c r="BG136" s="1038" t="s">
        <v>35</v>
      </c>
      <c r="BH136" s="1058" t="s">
        <v>35</v>
      </c>
      <c r="BI136" s="1018" t="s">
        <v>35</v>
      </c>
      <c r="BJ136" s="1018" t="s">
        <v>35</v>
      </c>
      <c r="BK136" s="1018" t="s">
        <v>35</v>
      </c>
      <c r="BL136" s="1038" t="s">
        <v>35</v>
      </c>
      <c r="BM136" s="1058" t="s">
        <v>35</v>
      </c>
      <c r="BN136" s="1018" t="s">
        <v>35</v>
      </c>
      <c r="BO136" s="1018" t="s">
        <v>35</v>
      </c>
      <c r="BP136" s="1018" t="s">
        <v>35</v>
      </c>
      <c r="BQ136" s="1038" t="s">
        <v>35</v>
      </c>
      <c r="BR136" s="1058" t="s">
        <v>35</v>
      </c>
      <c r="BS136" s="1018" t="s">
        <v>35</v>
      </c>
      <c r="BT136" s="1018" t="s">
        <v>35</v>
      </c>
      <c r="BU136" s="1018" t="s">
        <v>35</v>
      </c>
      <c r="BV136" s="1018" t="s">
        <v>35</v>
      </c>
      <c r="BW136" s="1018" t="s">
        <v>35</v>
      </c>
      <c r="BX136" s="1018" t="s">
        <v>35</v>
      </c>
      <c r="BY136" s="1076" t="s">
        <v>35</v>
      </c>
      <c r="BZ136" s="1076" t="s">
        <v>35</v>
      </c>
      <c r="CA136" s="1547"/>
      <c r="CB136" s="1547"/>
      <c r="CC136" s="1547"/>
      <c r="CD136" s="1547"/>
      <c r="CE136" s="1547"/>
      <c r="CF136" s="1547"/>
      <c r="CG136" s="1547"/>
      <c r="CH136" s="1547"/>
      <c r="CI136" s="1547"/>
      <c r="CJ136" s="1547"/>
      <c r="CK136" s="1547"/>
      <c r="CL136" s="1547"/>
      <c r="CM136" s="1547"/>
      <c r="CN136" s="1547"/>
      <c r="CO136" s="1547"/>
      <c r="CP136" s="1547"/>
      <c r="CQ136" s="1547"/>
      <c r="CR136" s="1547"/>
      <c r="CS136" s="1547"/>
      <c r="CT136" s="1547"/>
      <c r="CU136" s="1547"/>
      <c r="CV136" s="1547"/>
      <c r="CW136" s="1547"/>
      <c r="CX136" s="1547"/>
      <c r="CY136" s="1547"/>
      <c r="CZ136" s="1547"/>
    </row>
    <row r="137" s="424" customFormat="true" ht="15" customHeight="true" x14ac:dyDescent="0.2">
      <c r="A137" s="2021"/>
      <c r="B137" s="1422" t="s">
        <v>167</v>
      </c>
      <c r="C137" s="1339">
        <v>41.342352657554656</v>
      </c>
      <c r="D137" s="1340">
        <v>30.492809231803125</v>
      </c>
      <c r="E137" s="1340">
        <v>18.121553676691402</v>
      </c>
      <c r="F137" s="1340">
        <v>6.4725914828819491</v>
      </c>
      <c r="G137" s="1341">
        <v>0.57664881921112865</v>
      </c>
      <c r="H137" s="1342">
        <v>16.674283841785371</v>
      </c>
      <c r="I137" s="1340">
        <v>7.4527657599326433</v>
      </c>
      <c r="J137" s="1340">
        <v>2.8944818914362793</v>
      </c>
      <c r="K137" s="1340">
        <v>1.0888966620485154</v>
      </c>
      <c r="L137" s="1343">
        <v>0.16936846584707091</v>
      </c>
      <c r="M137" s="1344">
        <v>53.873705731298259</v>
      </c>
      <c r="N137" s="1340">
        <v>47.884959918656399</v>
      </c>
      <c r="O137" s="1340">
        <v>47.455534139618138</v>
      </c>
      <c r="P137" s="1340">
        <v>39.377721699840954</v>
      </c>
      <c r="Q137" s="1341">
        <v>27.278446720342835</v>
      </c>
      <c r="R137" s="1342">
        <v>42.077613313798146</v>
      </c>
      <c r="S137" s="1340">
        <v>8.2378538458847448</v>
      </c>
      <c r="T137" s="1340">
        <v>7.4223904582024378</v>
      </c>
      <c r="U137" s="1340">
        <v>31.505245824655013</v>
      </c>
      <c r="V137" s="1340">
        <v>31.359897457849428</v>
      </c>
      <c r="W137" s="1340">
        <v>12.298824676549017</v>
      </c>
      <c r="X137" s="1340">
        <v>13.727987195099219</v>
      </c>
      <c r="Y137" s="1340">
        <v>19.323846527009316</v>
      </c>
      <c r="Z137" s="1504">
        <v>1.9228940180642731</v>
      </c>
      <c r="AA137" s="581"/>
      <c r="AB137" s="581"/>
      <c r="AC137" s="581"/>
      <c r="AD137" s="581"/>
      <c r="AE137" s="581"/>
      <c r="AF137" s="581"/>
      <c r="AG137" s="581"/>
      <c r="AH137" s="581"/>
      <c r="AI137" s="581"/>
      <c r="AJ137" s="581"/>
      <c r="AK137" s="581"/>
      <c r="AL137" s="581"/>
      <c r="AM137" s="581"/>
      <c r="AN137" s="581"/>
      <c r="AO137" s="581"/>
      <c r="AP137" s="581"/>
      <c r="AQ137" s="581"/>
      <c r="AR137" s="581"/>
      <c r="AS137" s="581"/>
      <c r="AT137" s="581"/>
      <c r="AU137" s="581"/>
      <c r="AV137" s="581"/>
      <c r="AW137" s="581"/>
      <c r="AX137" s="581"/>
      <c r="AY137" s="581"/>
      <c r="AZ137" s="216"/>
      <c r="BA137" s="1907"/>
      <c r="BB137" s="159" t="s">
        <v>42</v>
      </c>
      <c r="BC137" s="999" t="s">
        <v>35</v>
      </c>
      <c r="BD137" s="1018" t="s">
        <v>35</v>
      </c>
      <c r="BE137" s="1018" t="s">
        <v>35</v>
      </c>
      <c r="BF137" s="1018" t="s">
        <v>35</v>
      </c>
      <c r="BG137" s="1038" t="s">
        <v>35</v>
      </c>
      <c r="BH137" s="1058" t="s">
        <v>35</v>
      </c>
      <c r="BI137" s="1018" t="s">
        <v>35</v>
      </c>
      <c r="BJ137" s="1018" t="s">
        <v>35</v>
      </c>
      <c r="BK137" s="1018" t="s">
        <v>35</v>
      </c>
      <c r="BL137" s="1038" t="s">
        <v>35</v>
      </c>
      <c r="BM137" s="1058" t="s">
        <v>35</v>
      </c>
      <c r="BN137" s="1018" t="s">
        <v>35</v>
      </c>
      <c r="BO137" s="1018" t="s">
        <v>35</v>
      </c>
      <c r="BP137" s="1018" t="s">
        <v>35</v>
      </c>
      <c r="BQ137" s="1038" t="s">
        <v>35</v>
      </c>
      <c r="BR137" s="1058" t="s">
        <v>35</v>
      </c>
      <c r="BS137" s="1018" t="s">
        <v>35</v>
      </c>
      <c r="BT137" s="1018" t="s">
        <v>35</v>
      </c>
      <c r="BU137" s="1018" t="s">
        <v>35</v>
      </c>
      <c r="BV137" s="1018" t="s">
        <v>35</v>
      </c>
      <c r="BW137" s="1018" t="s">
        <v>35</v>
      </c>
      <c r="BX137" s="1018" t="s">
        <v>35</v>
      </c>
      <c r="BY137" s="1076" t="s">
        <v>35</v>
      </c>
      <c r="BZ137" s="1076" t="s">
        <v>35</v>
      </c>
      <c r="CA137" s="1547"/>
      <c r="CB137" s="1547"/>
      <c r="CC137" s="1547"/>
      <c r="CD137" s="1547"/>
      <c r="CE137" s="1547"/>
      <c r="CF137" s="1547"/>
      <c r="CG137" s="1547"/>
      <c r="CH137" s="1547"/>
      <c r="CI137" s="1547"/>
      <c r="CJ137" s="1547"/>
      <c r="CK137" s="1547"/>
      <c r="CL137" s="1547"/>
      <c r="CM137" s="1547"/>
      <c r="CN137" s="1547"/>
      <c r="CO137" s="1547"/>
      <c r="CP137" s="1547"/>
      <c r="CQ137" s="1547"/>
      <c r="CR137" s="1547"/>
      <c r="CS137" s="1547"/>
      <c r="CT137" s="1547"/>
      <c r="CU137" s="1547"/>
      <c r="CV137" s="1547"/>
      <c r="CW137" s="1547"/>
      <c r="CX137" s="1547"/>
      <c r="CY137" s="1547"/>
      <c r="CZ137" s="1547"/>
    </row>
    <row r="138" s="424" customFormat="true" ht="15" customHeight="true" x14ac:dyDescent="0.2">
      <c r="A138" s="2021"/>
      <c r="B138" s="1422" t="s">
        <v>168</v>
      </c>
      <c r="C138" s="1339">
        <v>41.108768316677526</v>
      </c>
      <c r="D138" s="1340">
        <v>35.105658045120222</v>
      </c>
      <c r="E138" s="1340">
        <v>26.670884301509563</v>
      </c>
      <c r="F138" s="1340">
        <v>10.223578769077248</v>
      </c>
      <c r="G138" s="1341">
        <v>0.89141077174408367</v>
      </c>
      <c r="H138" s="1342">
        <v>38.007373985888329</v>
      </c>
      <c r="I138" s="1340">
        <v>10.622865158651102</v>
      </c>
      <c r="J138" s="1340">
        <v>3.1969395192580796</v>
      </c>
      <c r="K138" s="1340">
        <v>1.6844241761966103</v>
      </c>
      <c r="L138" s="1343">
        <v>2.3819038054637882E-2</v>
      </c>
      <c r="M138" s="1344">
        <v>32.967205901566174</v>
      </c>
      <c r="N138" s="1340">
        <v>45.02386685900759</v>
      </c>
      <c r="O138" s="1340">
        <v>46.066917673821415</v>
      </c>
      <c r="P138" s="1340">
        <v>49.284724765847535</v>
      </c>
      <c r="Q138" s="1341">
        <v>45.240227216334006</v>
      </c>
      <c r="R138" s="1342">
        <v>12.13647564356808</v>
      </c>
      <c r="S138" s="1340">
        <v>16.970453017157343</v>
      </c>
      <c r="T138" s="1340">
        <v>11.862995121839132</v>
      </c>
      <c r="U138" s="1340">
        <v>27.165962255379565</v>
      </c>
      <c r="V138" s="1340">
        <v>46.899723004388974</v>
      </c>
      <c r="W138" s="1340">
        <v>51.826127061087348</v>
      </c>
      <c r="X138" s="1340">
        <v>36.406410659694835</v>
      </c>
      <c r="Y138" s="1340">
        <v>12.362289519838235</v>
      </c>
      <c r="Z138" s="1504">
        <v>3.8789022555011461</v>
      </c>
      <c r="AA138" s="581"/>
      <c r="AB138" s="581"/>
      <c r="AC138" s="581"/>
      <c r="AD138" s="581"/>
      <c r="AE138" s="581"/>
      <c r="AF138" s="581"/>
      <c r="AG138" s="581"/>
      <c r="AH138" s="581"/>
      <c r="AI138" s="581"/>
      <c r="AJ138" s="581"/>
      <c r="AK138" s="581"/>
      <c r="AL138" s="581"/>
      <c r="AM138" s="581"/>
      <c r="AN138" s="581"/>
      <c r="AO138" s="581"/>
      <c r="AP138" s="581"/>
      <c r="AQ138" s="581"/>
      <c r="AR138" s="581"/>
      <c r="AS138" s="581"/>
      <c r="AT138" s="581"/>
      <c r="AU138" s="581"/>
      <c r="AV138" s="581"/>
      <c r="AW138" s="581"/>
      <c r="AX138" s="581"/>
      <c r="AY138" s="581"/>
      <c r="AZ138" s="216"/>
      <c r="BA138" s="1907"/>
      <c r="BB138" s="159" t="s">
        <v>41</v>
      </c>
      <c r="BC138" s="999" t="s">
        <v>35</v>
      </c>
      <c r="BD138" s="1018" t="s">
        <v>35</v>
      </c>
      <c r="BE138" s="1018" t="s">
        <v>35</v>
      </c>
      <c r="BF138" s="1018" t="s">
        <v>35</v>
      </c>
      <c r="BG138" s="1038" t="s">
        <v>35</v>
      </c>
      <c r="BH138" s="1058" t="s">
        <v>35</v>
      </c>
      <c r="BI138" s="1018" t="s">
        <v>35</v>
      </c>
      <c r="BJ138" s="1018" t="s">
        <v>35</v>
      </c>
      <c r="BK138" s="1018" t="s">
        <v>35</v>
      </c>
      <c r="BL138" s="1038" t="s">
        <v>35</v>
      </c>
      <c r="BM138" s="1058" t="s">
        <v>35</v>
      </c>
      <c r="BN138" s="1018" t="s">
        <v>35</v>
      </c>
      <c r="BO138" s="1018" t="s">
        <v>35</v>
      </c>
      <c r="BP138" s="1018" t="s">
        <v>35</v>
      </c>
      <c r="BQ138" s="1038" t="s">
        <v>35</v>
      </c>
      <c r="BR138" s="1058" t="s">
        <v>35</v>
      </c>
      <c r="BS138" s="1018" t="s">
        <v>35</v>
      </c>
      <c r="BT138" s="1018" t="s">
        <v>35</v>
      </c>
      <c r="BU138" s="1018" t="s">
        <v>35</v>
      </c>
      <c r="BV138" s="1018" t="s">
        <v>35</v>
      </c>
      <c r="BW138" s="1018" t="s">
        <v>35</v>
      </c>
      <c r="BX138" s="1018" t="s">
        <v>35</v>
      </c>
      <c r="BY138" s="1076" t="s">
        <v>35</v>
      </c>
      <c r="BZ138" s="1076" t="s">
        <v>35</v>
      </c>
      <c r="CA138" s="1547"/>
      <c r="CB138" s="1547"/>
      <c r="CC138" s="1547"/>
      <c r="CD138" s="1547"/>
      <c r="CE138" s="1547"/>
      <c r="CF138" s="1547"/>
      <c r="CG138" s="1547"/>
      <c r="CH138" s="1547"/>
      <c r="CI138" s="1547"/>
      <c r="CJ138" s="1547"/>
      <c r="CK138" s="1547"/>
      <c r="CL138" s="1547"/>
      <c r="CM138" s="1547"/>
      <c r="CN138" s="1547"/>
      <c r="CO138" s="1547"/>
      <c r="CP138" s="1547"/>
      <c r="CQ138" s="1547"/>
      <c r="CR138" s="1547"/>
      <c r="CS138" s="1547"/>
      <c r="CT138" s="1547"/>
      <c r="CU138" s="1547"/>
      <c r="CV138" s="1547"/>
      <c r="CW138" s="1547"/>
      <c r="CX138" s="1547"/>
      <c r="CY138" s="1547"/>
      <c r="CZ138" s="1547"/>
    </row>
    <row r="139" s="424" customFormat="true" ht="15" customHeight="true" x14ac:dyDescent="0.2">
      <c r="A139" s="2021"/>
      <c r="B139" s="1422" t="s">
        <v>169</v>
      </c>
      <c r="C139" s="1339">
        <v>7.6771782224179841</v>
      </c>
      <c r="D139" s="1340">
        <v>2.4201018713097522</v>
      </c>
      <c r="E139" s="1340">
        <v>0.83215242214189944</v>
      </c>
      <c r="F139" s="1340">
        <v>0.26554461537678575</v>
      </c>
      <c r="G139" s="1341">
        <v>0</v>
      </c>
      <c r="H139" s="1342">
        <v>3.343857256094724</v>
      </c>
      <c r="I139" s="1340">
        <v>8.052433961183271E-2</v>
      </c>
      <c r="J139" s="1340">
        <v>0.14119001398428227</v>
      </c>
      <c r="K139" s="1340">
        <v>0</v>
      </c>
      <c r="L139" s="1343">
        <v>0</v>
      </c>
      <c r="M139" s="1344">
        <v>11.118012241581852</v>
      </c>
      <c r="N139" s="1340">
        <v>5.4487677809224939</v>
      </c>
      <c r="O139" s="1340">
        <v>3.0127969407410178</v>
      </c>
      <c r="P139" s="1340">
        <v>3.7856292820304707</v>
      </c>
      <c r="Q139" s="1341">
        <v>1.031267455676774</v>
      </c>
      <c r="R139" s="1342">
        <v>5.3820421680280743</v>
      </c>
      <c r="S139" s="1340">
        <v>0.4504494709444839</v>
      </c>
      <c r="T139" s="1340">
        <v>0.54583773824216919</v>
      </c>
      <c r="U139" s="1340">
        <v>1.641536964660316</v>
      </c>
      <c r="V139" s="1340">
        <v>3.3447335402537539</v>
      </c>
      <c r="W139" s="1340">
        <v>3.145288235442433</v>
      </c>
      <c r="X139" s="1340">
        <v>4.4416061850427653</v>
      </c>
      <c r="Y139" s="1340">
        <v>4.2374744455879609</v>
      </c>
      <c r="Z139" s="1504">
        <v>0.73513170691729635</v>
      </c>
      <c r="AA139" s="581"/>
      <c r="AB139" s="581"/>
      <c r="AC139" s="581"/>
      <c r="AD139" s="581"/>
      <c r="AE139" s="581"/>
      <c r="AF139" s="581"/>
      <c r="AG139" s="581"/>
      <c r="AH139" s="581"/>
      <c r="AI139" s="581"/>
      <c r="AJ139" s="581"/>
      <c r="AK139" s="581"/>
      <c r="AL139" s="581"/>
      <c r="AM139" s="581"/>
      <c r="AN139" s="581"/>
      <c r="AO139" s="581"/>
      <c r="AP139" s="581"/>
      <c r="AQ139" s="581"/>
      <c r="AR139" s="581"/>
      <c r="AS139" s="581"/>
      <c r="AT139" s="581"/>
      <c r="AU139" s="581"/>
      <c r="AV139" s="581"/>
      <c r="AW139" s="581"/>
      <c r="AX139" s="581"/>
      <c r="AY139" s="581"/>
      <c r="AZ139" s="216"/>
      <c r="BA139" s="1907"/>
      <c r="BB139" s="159" t="s">
        <v>19</v>
      </c>
      <c r="BC139" s="999" t="s">
        <v>35</v>
      </c>
      <c r="BD139" s="1018" t="s">
        <v>35</v>
      </c>
      <c r="BE139" s="1018" t="s">
        <v>35</v>
      </c>
      <c r="BF139" s="1018" t="s">
        <v>35</v>
      </c>
      <c r="BG139" s="1038" t="s">
        <v>35</v>
      </c>
      <c r="BH139" s="1058" t="s">
        <v>35</v>
      </c>
      <c r="BI139" s="1018" t="s">
        <v>35</v>
      </c>
      <c r="BJ139" s="1018" t="s">
        <v>35</v>
      </c>
      <c r="BK139" s="1018" t="s">
        <v>35</v>
      </c>
      <c r="BL139" s="1038" t="s">
        <v>35</v>
      </c>
      <c r="BM139" s="1058" t="s">
        <v>35</v>
      </c>
      <c r="BN139" s="1018" t="s">
        <v>35</v>
      </c>
      <c r="BO139" s="1018" t="s">
        <v>35</v>
      </c>
      <c r="BP139" s="1018" t="s">
        <v>35</v>
      </c>
      <c r="BQ139" s="1038" t="s">
        <v>35</v>
      </c>
      <c r="BR139" s="1058" t="s">
        <v>35</v>
      </c>
      <c r="BS139" s="1018" t="s">
        <v>35</v>
      </c>
      <c r="BT139" s="1018" t="s">
        <v>35</v>
      </c>
      <c r="BU139" s="1018" t="s">
        <v>35</v>
      </c>
      <c r="BV139" s="1018" t="s">
        <v>35</v>
      </c>
      <c r="BW139" s="1018" t="s">
        <v>35</v>
      </c>
      <c r="BX139" s="1018" t="s">
        <v>35</v>
      </c>
      <c r="BY139" s="1076" t="s">
        <v>35</v>
      </c>
      <c r="BZ139" s="1076" t="s">
        <v>35</v>
      </c>
      <c r="CA139" s="1547"/>
      <c r="CB139" s="1547"/>
      <c r="CC139" s="1547"/>
      <c r="CD139" s="1547"/>
      <c r="CE139" s="1547"/>
      <c r="CF139" s="1547"/>
      <c r="CG139" s="1547"/>
      <c r="CH139" s="1547"/>
      <c r="CI139" s="1547"/>
      <c r="CJ139" s="1547"/>
      <c r="CK139" s="1547"/>
      <c r="CL139" s="1547"/>
      <c r="CM139" s="1547"/>
      <c r="CN139" s="1547"/>
      <c r="CO139" s="1547"/>
      <c r="CP139" s="1547"/>
      <c r="CQ139" s="1547"/>
      <c r="CR139" s="1547"/>
      <c r="CS139" s="1547"/>
      <c r="CT139" s="1547"/>
      <c r="CU139" s="1547"/>
      <c r="CV139" s="1547"/>
      <c r="CW139" s="1547"/>
      <c r="CX139" s="1547"/>
      <c r="CY139" s="1547"/>
      <c r="CZ139" s="1547"/>
    </row>
    <row r="140" s="130" customFormat="true" ht="15" customHeight="true" x14ac:dyDescent="0.2">
      <c r="A140" s="1906" t="s">
        <v>106</v>
      </c>
      <c r="B140" s="252" t="s">
        <v>64</v>
      </c>
      <c r="C140" s="949" t="s">
        <v>35</v>
      </c>
      <c r="D140" s="956" t="s">
        <v>35</v>
      </c>
      <c r="E140" s="956" t="s">
        <v>35</v>
      </c>
      <c r="F140" s="956" t="s">
        <v>35</v>
      </c>
      <c r="G140" s="963" t="s">
        <v>35</v>
      </c>
      <c r="H140" s="970" t="s">
        <v>35</v>
      </c>
      <c r="I140" s="956" t="s">
        <v>35</v>
      </c>
      <c r="J140" s="956" t="s">
        <v>35</v>
      </c>
      <c r="K140" s="956" t="s">
        <v>35</v>
      </c>
      <c r="L140" s="977" t="s">
        <v>35</v>
      </c>
      <c r="M140" s="984" t="s">
        <v>35</v>
      </c>
      <c r="N140" s="956" t="s">
        <v>35</v>
      </c>
      <c r="O140" s="956" t="s">
        <v>35</v>
      </c>
      <c r="P140" s="956" t="s">
        <v>35</v>
      </c>
      <c r="Q140" s="963" t="s">
        <v>35</v>
      </c>
      <c r="R140" s="970" t="s">
        <v>35</v>
      </c>
      <c r="S140" s="956" t="s">
        <v>35</v>
      </c>
      <c r="T140" s="956" t="s">
        <v>35</v>
      </c>
      <c r="U140" s="956" t="s">
        <v>35</v>
      </c>
      <c r="V140" s="956" t="s">
        <v>35</v>
      </c>
      <c r="W140" s="956" t="s">
        <v>35</v>
      </c>
      <c r="X140" s="956" t="s">
        <v>35</v>
      </c>
      <c r="Y140" s="989" t="s">
        <v>35</v>
      </c>
      <c r="Z140" s="1505" t="s">
        <v>35</v>
      </c>
      <c r="AA140" s="1525"/>
      <c r="AB140" s="1525"/>
      <c r="AC140" s="1525"/>
      <c r="AD140" s="1525"/>
      <c r="AE140" s="1525"/>
      <c r="AF140" s="1525"/>
      <c r="AG140" s="1525"/>
      <c r="AH140" s="1525"/>
      <c r="AI140" s="1525"/>
      <c r="AJ140" s="1525"/>
      <c r="AK140" s="1525"/>
      <c r="AL140" s="1525"/>
      <c r="AM140" s="1525"/>
      <c r="AN140" s="1525"/>
      <c r="AO140" s="1525"/>
      <c r="AP140" s="1525"/>
      <c r="AQ140" s="1525"/>
      <c r="AR140" s="1525"/>
      <c r="AS140" s="1525"/>
      <c r="AT140" s="1525"/>
      <c r="AU140" s="1525"/>
      <c r="AV140" s="1525"/>
      <c r="AW140" s="1525"/>
      <c r="AX140" s="1525"/>
      <c r="AY140" s="1525"/>
      <c r="AZ140" s="215"/>
      <c r="BA140" s="1907" t="s">
        <v>106</v>
      </c>
      <c r="BB140" s="159" t="s">
        <v>64</v>
      </c>
      <c r="BC140" s="999" t="s">
        <v>35</v>
      </c>
      <c r="BD140" s="1018" t="s">
        <v>35</v>
      </c>
      <c r="BE140" s="1018" t="s">
        <v>35</v>
      </c>
      <c r="BF140" s="1018" t="s">
        <v>35</v>
      </c>
      <c r="BG140" s="1038" t="s">
        <v>35</v>
      </c>
      <c r="BH140" s="1058" t="s">
        <v>35</v>
      </c>
      <c r="BI140" s="1018" t="s">
        <v>35</v>
      </c>
      <c r="BJ140" s="1018" t="s">
        <v>35</v>
      </c>
      <c r="BK140" s="1018" t="s">
        <v>35</v>
      </c>
      <c r="BL140" s="1038" t="s">
        <v>35</v>
      </c>
      <c r="BM140" s="1058" t="s">
        <v>35</v>
      </c>
      <c r="BN140" s="1018" t="s">
        <v>35</v>
      </c>
      <c r="BO140" s="1018" t="s">
        <v>35</v>
      </c>
      <c r="BP140" s="1018" t="s">
        <v>35</v>
      </c>
      <c r="BQ140" s="1038" t="s">
        <v>35</v>
      </c>
      <c r="BR140" s="1058" t="s">
        <v>35</v>
      </c>
      <c r="BS140" s="1018" t="s">
        <v>35</v>
      </c>
      <c r="BT140" s="1018" t="s">
        <v>35</v>
      </c>
      <c r="BU140" s="1018" t="s">
        <v>35</v>
      </c>
      <c r="BV140" s="1018" t="s">
        <v>35</v>
      </c>
      <c r="BW140" s="1018" t="s">
        <v>35</v>
      </c>
      <c r="BX140" s="1018" t="s">
        <v>35</v>
      </c>
      <c r="BY140" s="1076" t="s">
        <v>35</v>
      </c>
      <c r="BZ140" s="1076" t="s">
        <v>35</v>
      </c>
      <c r="CA140" s="1547"/>
      <c r="CB140" s="1547"/>
      <c r="CC140" s="1547"/>
      <c r="CD140" s="1547"/>
      <c r="CE140" s="1547"/>
      <c r="CF140" s="1547"/>
      <c r="CG140" s="1547"/>
      <c r="CH140" s="1547"/>
      <c r="CI140" s="1547"/>
      <c r="CJ140" s="1547"/>
      <c r="CK140" s="1547"/>
      <c r="CL140" s="1547"/>
      <c r="CM140" s="1547"/>
      <c r="CN140" s="1547"/>
      <c r="CO140" s="1547"/>
      <c r="CP140" s="1547"/>
      <c r="CQ140" s="1547"/>
      <c r="CR140" s="1547"/>
      <c r="CS140" s="1547"/>
      <c r="CT140" s="1547"/>
      <c r="CU140" s="1547"/>
      <c r="CV140" s="1547"/>
      <c r="CW140" s="1547"/>
      <c r="CX140" s="1547"/>
      <c r="CY140" s="1547"/>
      <c r="CZ140" s="1547"/>
    </row>
    <row r="141" s="130" customFormat="true" ht="15" customHeight="true" x14ac:dyDescent="0.2">
      <c r="A141" s="1906"/>
      <c r="B141" s="252" t="s">
        <v>65</v>
      </c>
      <c r="C141" s="949" t="s">
        <v>35</v>
      </c>
      <c r="D141" s="956" t="s">
        <v>35</v>
      </c>
      <c r="E141" s="956" t="s">
        <v>35</v>
      </c>
      <c r="F141" s="956" t="s">
        <v>35</v>
      </c>
      <c r="G141" s="963" t="s">
        <v>35</v>
      </c>
      <c r="H141" s="970" t="s">
        <v>35</v>
      </c>
      <c r="I141" s="956" t="s">
        <v>35</v>
      </c>
      <c r="J141" s="956" t="s">
        <v>35</v>
      </c>
      <c r="K141" s="956" t="s">
        <v>35</v>
      </c>
      <c r="L141" s="977" t="s">
        <v>35</v>
      </c>
      <c r="M141" s="984" t="s">
        <v>35</v>
      </c>
      <c r="N141" s="956" t="s">
        <v>35</v>
      </c>
      <c r="O141" s="956" t="s">
        <v>35</v>
      </c>
      <c r="P141" s="956" t="s">
        <v>35</v>
      </c>
      <c r="Q141" s="963" t="s">
        <v>35</v>
      </c>
      <c r="R141" s="970" t="s">
        <v>35</v>
      </c>
      <c r="S141" s="956" t="s">
        <v>35</v>
      </c>
      <c r="T141" s="956" t="s">
        <v>35</v>
      </c>
      <c r="U141" s="956" t="s">
        <v>35</v>
      </c>
      <c r="V141" s="956" t="s">
        <v>35</v>
      </c>
      <c r="W141" s="956" t="s">
        <v>35</v>
      </c>
      <c r="X141" s="956" t="s">
        <v>35</v>
      </c>
      <c r="Y141" s="989" t="s">
        <v>35</v>
      </c>
      <c r="Z141" s="1505" t="s">
        <v>35</v>
      </c>
      <c r="AA141" s="1525"/>
      <c r="AB141" s="1525"/>
      <c r="AC141" s="1525"/>
      <c r="AD141" s="1525"/>
      <c r="AE141" s="1525"/>
      <c r="AF141" s="1525"/>
      <c r="AG141" s="1525"/>
      <c r="AH141" s="1525"/>
      <c r="AI141" s="1525"/>
      <c r="AJ141" s="1525"/>
      <c r="AK141" s="1525"/>
      <c r="AL141" s="1525"/>
      <c r="AM141" s="1525"/>
      <c r="AN141" s="1525"/>
      <c r="AO141" s="1525"/>
      <c r="AP141" s="1525"/>
      <c r="AQ141" s="1525"/>
      <c r="AR141" s="1525"/>
      <c r="AS141" s="1525"/>
      <c r="AT141" s="1525"/>
      <c r="AU141" s="1525"/>
      <c r="AV141" s="1525"/>
      <c r="AW141" s="1525"/>
      <c r="AX141" s="1525"/>
      <c r="AY141" s="1525"/>
      <c r="AZ141" s="215"/>
      <c r="BA141" s="1907"/>
      <c r="BB141" s="159" t="s">
        <v>65</v>
      </c>
      <c r="BC141" s="999" t="s">
        <v>35</v>
      </c>
      <c r="BD141" s="1018" t="s">
        <v>35</v>
      </c>
      <c r="BE141" s="1018" t="s">
        <v>35</v>
      </c>
      <c r="BF141" s="1018" t="s">
        <v>35</v>
      </c>
      <c r="BG141" s="1038" t="s">
        <v>35</v>
      </c>
      <c r="BH141" s="1058" t="s">
        <v>35</v>
      </c>
      <c r="BI141" s="1018" t="s">
        <v>35</v>
      </c>
      <c r="BJ141" s="1018" t="s">
        <v>35</v>
      </c>
      <c r="BK141" s="1018" t="s">
        <v>35</v>
      </c>
      <c r="BL141" s="1038" t="s">
        <v>35</v>
      </c>
      <c r="BM141" s="1058" t="s">
        <v>35</v>
      </c>
      <c r="BN141" s="1018" t="s">
        <v>35</v>
      </c>
      <c r="BO141" s="1018" t="s">
        <v>35</v>
      </c>
      <c r="BP141" s="1018" t="s">
        <v>35</v>
      </c>
      <c r="BQ141" s="1038" t="s">
        <v>35</v>
      </c>
      <c r="BR141" s="1058" t="s">
        <v>35</v>
      </c>
      <c r="BS141" s="1018" t="s">
        <v>35</v>
      </c>
      <c r="BT141" s="1018" t="s">
        <v>35</v>
      </c>
      <c r="BU141" s="1018" t="s">
        <v>35</v>
      </c>
      <c r="BV141" s="1018" t="s">
        <v>35</v>
      </c>
      <c r="BW141" s="1018" t="s">
        <v>35</v>
      </c>
      <c r="BX141" s="1018" t="s">
        <v>35</v>
      </c>
      <c r="BY141" s="1076" t="s">
        <v>35</v>
      </c>
      <c r="BZ141" s="1076" t="s">
        <v>35</v>
      </c>
      <c r="CA141" s="1547"/>
      <c r="CB141" s="1547"/>
      <c r="CC141" s="1547"/>
      <c r="CD141" s="1547"/>
      <c r="CE141" s="1547"/>
      <c r="CF141" s="1547"/>
      <c r="CG141" s="1547"/>
      <c r="CH141" s="1547"/>
      <c r="CI141" s="1547"/>
      <c r="CJ141" s="1547"/>
      <c r="CK141" s="1547"/>
      <c r="CL141" s="1547"/>
      <c r="CM141" s="1547"/>
      <c r="CN141" s="1547"/>
      <c r="CO141" s="1547"/>
      <c r="CP141" s="1547"/>
      <c r="CQ141" s="1547"/>
      <c r="CR141" s="1547"/>
      <c r="CS141" s="1547"/>
      <c r="CT141" s="1547"/>
      <c r="CU141" s="1547"/>
      <c r="CV141" s="1547"/>
      <c r="CW141" s="1547"/>
      <c r="CX141" s="1547"/>
      <c r="CY141" s="1547"/>
      <c r="CZ141" s="1547"/>
    </row>
    <row r="142" s="130" customFormat="true" ht="15" customHeight="true" x14ac:dyDescent="0.2">
      <c r="A142" s="1906"/>
      <c r="B142" s="252" t="s">
        <v>66</v>
      </c>
      <c r="C142" s="949" t="s">
        <v>35</v>
      </c>
      <c r="D142" s="956" t="s">
        <v>35</v>
      </c>
      <c r="E142" s="956" t="s">
        <v>35</v>
      </c>
      <c r="F142" s="956" t="s">
        <v>35</v>
      </c>
      <c r="G142" s="963" t="s">
        <v>35</v>
      </c>
      <c r="H142" s="970" t="s">
        <v>35</v>
      </c>
      <c r="I142" s="956" t="s">
        <v>35</v>
      </c>
      <c r="J142" s="956" t="s">
        <v>35</v>
      </c>
      <c r="K142" s="956" t="s">
        <v>35</v>
      </c>
      <c r="L142" s="977" t="s">
        <v>35</v>
      </c>
      <c r="M142" s="984" t="s">
        <v>35</v>
      </c>
      <c r="N142" s="956" t="s">
        <v>35</v>
      </c>
      <c r="O142" s="956" t="s">
        <v>35</v>
      </c>
      <c r="P142" s="956" t="s">
        <v>35</v>
      </c>
      <c r="Q142" s="963" t="s">
        <v>35</v>
      </c>
      <c r="R142" s="970" t="s">
        <v>35</v>
      </c>
      <c r="S142" s="956" t="s">
        <v>35</v>
      </c>
      <c r="T142" s="956" t="s">
        <v>35</v>
      </c>
      <c r="U142" s="956" t="s">
        <v>35</v>
      </c>
      <c r="V142" s="956" t="s">
        <v>35</v>
      </c>
      <c r="W142" s="956" t="s">
        <v>35</v>
      </c>
      <c r="X142" s="956" t="s">
        <v>35</v>
      </c>
      <c r="Y142" s="989" t="s">
        <v>35</v>
      </c>
      <c r="Z142" s="1505" t="s">
        <v>35</v>
      </c>
      <c r="AA142" s="1525"/>
      <c r="AB142" s="1525"/>
      <c r="AC142" s="1525"/>
      <c r="AD142" s="1525"/>
      <c r="AE142" s="1525"/>
      <c r="AF142" s="1525"/>
      <c r="AG142" s="1525"/>
      <c r="AH142" s="1525"/>
      <c r="AI142" s="1525"/>
      <c r="AJ142" s="1525"/>
      <c r="AK142" s="1525"/>
      <c r="AL142" s="1525"/>
      <c r="AM142" s="1525"/>
      <c r="AN142" s="1525"/>
      <c r="AO142" s="1525"/>
      <c r="AP142" s="1525"/>
      <c r="AQ142" s="1525"/>
      <c r="AR142" s="1525"/>
      <c r="AS142" s="1525"/>
      <c r="AT142" s="1525"/>
      <c r="AU142" s="1525"/>
      <c r="AV142" s="1525"/>
      <c r="AW142" s="1525"/>
      <c r="AX142" s="1525"/>
      <c r="AY142" s="1525"/>
      <c r="AZ142" s="215"/>
      <c r="BA142" s="1907"/>
      <c r="BB142" s="159" t="s">
        <v>66</v>
      </c>
      <c r="BC142" s="999" t="s">
        <v>35</v>
      </c>
      <c r="BD142" s="1018" t="s">
        <v>35</v>
      </c>
      <c r="BE142" s="1018" t="s">
        <v>35</v>
      </c>
      <c r="BF142" s="1018" t="s">
        <v>35</v>
      </c>
      <c r="BG142" s="1038" t="s">
        <v>35</v>
      </c>
      <c r="BH142" s="1058" t="s">
        <v>35</v>
      </c>
      <c r="BI142" s="1018" t="s">
        <v>35</v>
      </c>
      <c r="BJ142" s="1018" t="s">
        <v>35</v>
      </c>
      <c r="BK142" s="1018" t="s">
        <v>35</v>
      </c>
      <c r="BL142" s="1038" t="s">
        <v>35</v>
      </c>
      <c r="BM142" s="1058" t="s">
        <v>35</v>
      </c>
      <c r="BN142" s="1018" t="s">
        <v>35</v>
      </c>
      <c r="BO142" s="1018" t="s">
        <v>35</v>
      </c>
      <c r="BP142" s="1018" t="s">
        <v>35</v>
      </c>
      <c r="BQ142" s="1038" t="s">
        <v>35</v>
      </c>
      <c r="BR142" s="1058" t="s">
        <v>35</v>
      </c>
      <c r="BS142" s="1018" t="s">
        <v>35</v>
      </c>
      <c r="BT142" s="1018" t="s">
        <v>35</v>
      </c>
      <c r="BU142" s="1018" t="s">
        <v>35</v>
      </c>
      <c r="BV142" s="1018" t="s">
        <v>35</v>
      </c>
      <c r="BW142" s="1018" t="s">
        <v>35</v>
      </c>
      <c r="BX142" s="1018" t="s">
        <v>35</v>
      </c>
      <c r="BY142" s="1076" t="s">
        <v>35</v>
      </c>
      <c r="BZ142" s="1076" t="s">
        <v>35</v>
      </c>
      <c r="CA142" s="1547"/>
      <c r="CB142" s="1547"/>
      <c r="CC142" s="1547"/>
      <c r="CD142" s="1547"/>
      <c r="CE142" s="1547"/>
      <c r="CF142" s="1547"/>
      <c r="CG142" s="1547"/>
      <c r="CH142" s="1547"/>
      <c r="CI142" s="1547"/>
      <c r="CJ142" s="1547"/>
      <c r="CK142" s="1547"/>
      <c r="CL142" s="1547"/>
      <c r="CM142" s="1547"/>
      <c r="CN142" s="1547"/>
      <c r="CO142" s="1547"/>
      <c r="CP142" s="1547"/>
      <c r="CQ142" s="1547"/>
      <c r="CR142" s="1547"/>
      <c r="CS142" s="1547"/>
      <c r="CT142" s="1547"/>
      <c r="CU142" s="1547"/>
      <c r="CV142" s="1547"/>
      <c r="CW142" s="1547"/>
      <c r="CX142" s="1547"/>
      <c r="CY142" s="1547"/>
      <c r="CZ142" s="1547"/>
    </row>
    <row r="143" s="130" customFormat="true" ht="15" customHeight="true" x14ac:dyDescent="0.2">
      <c r="A143" s="1906"/>
      <c r="B143" s="252" t="s">
        <v>67</v>
      </c>
      <c r="C143" s="949" t="s">
        <v>35</v>
      </c>
      <c r="D143" s="956" t="s">
        <v>35</v>
      </c>
      <c r="E143" s="956" t="s">
        <v>35</v>
      </c>
      <c r="F143" s="956" t="s">
        <v>35</v>
      </c>
      <c r="G143" s="963" t="s">
        <v>35</v>
      </c>
      <c r="H143" s="970" t="s">
        <v>35</v>
      </c>
      <c r="I143" s="956" t="s">
        <v>35</v>
      </c>
      <c r="J143" s="956" t="s">
        <v>35</v>
      </c>
      <c r="K143" s="956" t="s">
        <v>35</v>
      </c>
      <c r="L143" s="977" t="s">
        <v>35</v>
      </c>
      <c r="M143" s="984" t="s">
        <v>35</v>
      </c>
      <c r="N143" s="956" t="s">
        <v>35</v>
      </c>
      <c r="O143" s="956" t="s">
        <v>35</v>
      </c>
      <c r="P143" s="956" t="s">
        <v>35</v>
      </c>
      <c r="Q143" s="963" t="s">
        <v>35</v>
      </c>
      <c r="R143" s="970" t="s">
        <v>35</v>
      </c>
      <c r="S143" s="956" t="s">
        <v>35</v>
      </c>
      <c r="T143" s="956" t="s">
        <v>35</v>
      </c>
      <c r="U143" s="956" t="s">
        <v>35</v>
      </c>
      <c r="V143" s="956" t="s">
        <v>35</v>
      </c>
      <c r="W143" s="956" t="s">
        <v>35</v>
      </c>
      <c r="X143" s="956" t="s">
        <v>35</v>
      </c>
      <c r="Y143" s="989" t="s">
        <v>35</v>
      </c>
      <c r="Z143" s="1505" t="s">
        <v>35</v>
      </c>
      <c r="AA143" s="1525"/>
      <c r="AB143" s="1525"/>
      <c r="AC143" s="1525"/>
      <c r="AD143" s="1525"/>
      <c r="AE143" s="1525"/>
      <c r="AF143" s="1525"/>
      <c r="AG143" s="1525"/>
      <c r="AH143" s="1525"/>
      <c r="AI143" s="1525"/>
      <c r="AJ143" s="1525"/>
      <c r="AK143" s="1525"/>
      <c r="AL143" s="1525"/>
      <c r="AM143" s="1525"/>
      <c r="AN143" s="1525"/>
      <c r="AO143" s="1525"/>
      <c r="AP143" s="1525"/>
      <c r="AQ143" s="1525"/>
      <c r="AR143" s="1525"/>
      <c r="AS143" s="1525"/>
      <c r="AT143" s="1525"/>
      <c r="AU143" s="1525"/>
      <c r="AV143" s="1525"/>
      <c r="AW143" s="1525"/>
      <c r="AX143" s="1525"/>
      <c r="AY143" s="1525"/>
      <c r="AZ143" s="215"/>
      <c r="BA143" s="1907"/>
      <c r="BB143" s="159" t="s">
        <v>67</v>
      </c>
      <c r="BC143" s="999" t="s">
        <v>35</v>
      </c>
      <c r="BD143" s="1018" t="s">
        <v>35</v>
      </c>
      <c r="BE143" s="1018" t="s">
        <v>35</v>
      </c>
      <c r="BF143" s="1018" t="s">
        <v>35</v>
      </c>
      <c r="BG143" s="1038" t="s">
        <v>35</v>
      </c>
      <c r="BH143" s="1058" t="s">
        <v>35</v>
      </c>
      <c r="BI143" s="1018" t="s">
        <v>35</v>
      </c>
      <c r="BJ143" s="1018" t="s">
        <v>35</v>
      </c>
      <c r="BK143" s="1018" t="s">
        <v>35</v>
      </c>
      <c r="BL143" s="1038" t="s">
        <v>35</v>
      </c>
      <c r="BM143" s="1058" t="s">
        <v>35</v>
      </c>
      <c r="BN143" s="1018" t="s">
        <v>35</v>
      </c>
      <c r="BO143" s="1018" t="s">
        <v>35</v>
      </c>
      <c r="BP143" s="1018" t="s">
        <v>35</v>
      </c>
      <c r="BQ143" s="1038" t="s">
        <v>35</v>
      </c>
      <c r="BR143" s="1058" t="s">
        <v>35</v>
      </c>
      <c r="BS143" s="1018" t="s">
        <v>35</v>
      </c>
      <c r="BT143" s="1018" t="s">
        <v>35</v>
      </c>
      <c r="BU143" s="1018" t="s">
        <v>35</v>
      </c>
      <c r="BV143" s="1018" t="s">
        <v>35</v>
      </c>
      <c r="BW143" s="1018" t="s">
        <v>35</v>
      </c>
      <c r="BX143" s="1018" t="s">
        <v>35</v>
      </c>
      <c r="BY143" s="1076" t="s">
        <v>35</v>
      </c>
      <c r="BZ143" s="1076" t="s">
        <v>35</v>
      </c>
      <c r="CA143" s="1547"/>
      <c r="CB143" s="1547"/>
      <c r="CC143" s="1547"/>
      <c r="CD143" s="1547"/>
      <c r="CE143" s="1547"/>
      <c r="CF143" s="1547"/>
      <c r="CG143" s="1547"/>
      <c r="CH143" s="1547"/>
      <c r="CI143" s="1547"/>
      <c r="CJ143" s="1547"/>
      <c r="CK143" s="1547"/>
      <c r="CL143" s="1547"/>
      <c r="CM143" s="1547"/>
      <c r="CN143" s="1547"/>
      <c r="CO143" s="1547"/>
      <c r="CP143" s="1547"/>
      <c r="CQ143" s="1547"/>
      <c r="CR143" s="1547"/>
      <c r="CS143" s="1547"/>
      <c r="CT143" s="1547"/>
      <c r="CU143" s="1547"/>
      <c r="CV143" s="1547"/>
      <c r="CW143" s="1547"/>
      <c r="CX143" s="1547"/>
      <c r="CY143" s="1547"/>
      <c r="CZ143" s="1547"/>
    </row>
    <row r="144" s="130" customFormat="true" ht="15" customHeight="true" x14ac:dyDescent="0.2">
      <c r="A144" s="1906" t="s">
        <v>107</v>
      </c>
      <c r="B144" s="252" t="s">
        <v>64</v>
      </c>
      <c r="C144" s="949" t="s">
        <v>35</v>
      </c>
      <c r="D144" s="956" t="s">
        <v>35</v>
      </c>
      <c r="E144" s="956" t="s">
        <v>35</v>
      </c>
      <c r="F144" s="956" t="s">
        <v>35</v>
      </c>
      <c r="G144" s="963" t="s">
        <v>35</v>
      </c>
      <c r="H144" s="970" t="s">
        <v>35</v>
      </c>
      <c r="I144" s="956" t="s">
        <v>35</v>
      </c>
      <c r="J144" s="956" t="s">
        <v>35</v>
      </c>
      <c r="K144" s="956" t="s">
        <v>35</v>
      </c>
      <c r="L144" s="977" t="s">
        <v>35</v>
      </c>
      <c r="M144" s="984" t="s">
        <v>35</v>
      </c>
      <c r="N144" s="956" t="s">
        <v>35</v>
      </c>
      <c r="O144" s="956" t="s">
        <v>35</v>
      </c>
      <c r="P144" s="956" t="s">
        <v>35</v>
      </c>
      <c r="Q144" s="963" t="s">
        <v>35</v>
      </c>
      <c r="R144" s="970" t="s">
        <v>35</v>
      </c>
      <c r="S144" s="956" t="s">
        <v>35</v>
      </c>
      <c r="T144" s="956" t="s">
        <v>35</v>
      </c>
      <c r="U144" s="956" t="s">
        <v>35</v>
      </c>
      <c r="V144" s="956" t="s">
        <v>35</v>
      </c>
      <c r="W144" s="956" t="s">
        <v>35</v>
      </c>
      <c r="X144" s="956" t="s">
        <v>35</v>
      </c>
      <c r="Y144" s="989" t="s">
        <v>35</v>
      </c>
      <c r="Z144" s="1505" t="s">
        <v>35</v>
      </c>
      <c r="AA144" s="1525"/>
      <c r="AB144" s="1525"/>
      <c r="AC144" s="1525"/>
      <c r="AD144" s="1525"/>
      <c r="AE144" s="1525"/>
      <c r="AF144" s="1525"/>
      <c r="AG144" s="1525"/>
      <c r="AH144" s="1525"/>
      <c r="AI144" s="1525"/>
      <c r="AJ144" s="1525"/>
      <c r="AK144" s="1525"/>
      <c r="AL144" s="1525"/>
      <c r="AM144" s="1525"/>
      <c r="AN144" s="1525"/>
      <c r="AO144" s="1525"/>
      <c r="AP144" s="1525"/>
      <c r="AQ144" s="1525"/>
      <c r="AR144" s="1525"/>
      <c r="AS144" s="1525"/>
      <c r="AT144" s="1525"/>
      <c r="AU144" s="1525"/>
      <c r="AV144" s="1525"/>
      <c r="AW144" s="1525"/>
      <c r="AX144" s="1525"/>
      <c r="AY144" s="1525"/>
      <c r="AZ144" s="215"/>
      <c r="BA144" s="1907" t="s">
        <v>107</v>
      </c>
      <c r="BB144" s="159" t="s">
        <v>64</v>
      </c>
      <c r="BC144" s="999" t="s">
        <v>35</v>
      </c>
      <c r="BD144" s="1018" t="s">
        <v>35</v>
      </c>
      <c r="BE144" s="1018" t="s">
        <v>35</v>
      </c>
      <c r="BF144" s="1018" t="s">
        <v>35</v>
      </c>
      <c r="BG144" s="1038" t="s">
        <v>35</v>
      </c>
      <c r="BH144" s="1058" t="s">
        <v>35</v>
      </c>
      <c r="BI144" s="1018" t="s">
        <v>35</v>
      </c>
      <c r="BJ144" s="1018" t="s">
        <v>35</v>
      </c>
      <c r="BK144" s="1018" t="s">
        <v>35</v>
      </c>
      <c r="BL144" s="1038" t="s">
        <v>35</v>
      </c>
      <c r="BM144" s="1058" t="s">
        <v>35</v>
      </c>
      <c r="BN144" s="1018" t="s">
        <v>35</v>
      </c>
      <c r="BO144" s="1018" t="s">
        <v>35</v>
      </c>
      <c r="BP144" s="1018" t="s">
        <v>35</v>
      </c>
      <c r="BQ144" s="1038" t="s">
        <v>35</v>
      </c>
      <c r="BR144" s="1058" t="s">
        <v>35</v>
      </c>
      <c r="BS144" s="1018" t="s">
        <v>35</v>
      </c>
      <c r="BT144" s="1018" t="s">
        <v>35</v>
      </c>
      <c r="BU144" s="1018" t="s">
        <v>35</v>
      </c>
      <c r="BV144" s="1018" t="s">
        <v>35</v>
      </c>
      <c r="BW144" s="1018" t="s">
        <v>35</v>
      </c>
      <c r="BX144" s="1018" t="s">
        <v>35</v>
      </c>
      <c r="BY144" s="1076" t="s">
        <v>35</v>
      </c>
      <c r="BZ144" s="1076" t="s">
        <v>35</v>
      </c>
      <c r="CA144" s="1547"/>
      <c r="CB144" s="1547"/>
      <c r="CC144" s="1547"/>
      <c r="CD144" s="1547"/>
      <c r="CE144" s="1547"/>
      <c r="CF144" s="1547"/>
      <c r="CG144" s="1547"/>
      <c r="CH144" s="1547"/>
      <c r="CI144" s="1547"/>
      <c r="CJ144" s="1547"/>
      <c r="CK144" s="1547"/>
      <c r="CL144" s="1547"/>
      <c r="CM144" s="1547"/>
      <c r="CN144" s="1547"/>
      <c r="CO144" s="1547"/>
      <c r="CP144" s="1547"/>
      <c r="CQ144" s="1547"/>
      <c r="CR144" s="1547"/>
      <c r="CS144" s="1547"/>
      <c r="CT144" s="1547"/>
      <c r="CU144" s="1547"/>
      <c r="CV144" s="1547"/>
      <c r="CW144" s="1547"/>
      <c r="CX144" s="1547"/>
      <c r="CY144" s="1547"/>
      <c r="CZ144" s="1547"/>
    </row>
    <row r="145" s="130" customFormat="true" ht="15" customHeight="true" x14ac:dyDescent="0.2">
      <c r="A145" s="1906"/>
      <c r="B145" s="252" t="s">
        <v>65</v>
      </c>
      <c r="C145" s="949" t="s">
        <v>35</v>
      </c>
      <c r="D145" s="956" t="s">
        <v>35</v>
      </c>
      <c r="E145" s="956" t="s">
        <v>35</v>
      </c>
      <c r="F145" s="956" t="s">
        <v>35</v>
      </c>
      <c r="G145" s="963" t="s">
        <v>35</v>
      </c>
      <c r="H145" s="970" t="s">
        <v>35</v>
      </c>
      <c r="I145" s="956" t="s">
        <v>35</v>
      </c>
      <c r="J145" s="956" t="s">
        <v>35</v>
      </c>
      <c r="K145" s="956" t="s">
        <v>35</v>
      </c>
      <c r="L145" s="977" t="s">
        <v>35</v>
      </c>
      <c r="M145" s="984" t="s">
        <v>35</v>
      </c>
      <c r="N145" s="956" t="s">
        <v>35</v>
      </c>
      <c r="O145" s="956" t="s">
        <v>35</v>
      </c>
      <c r="P145" s="956" t="s">
        <v>35</v>
      </c>
      <c r="Q145" s="963" t="s">
        <v>35</v>
      </c>
      <c r="R145" s="970" t="s">
        <v>35</v>
      </c>
      <c r="S145" s="956" t="s">
        <v>35</v>
      </c>
      <c r="T145" s="956" t="s">
        <v>35</v>
      </c>
      <c r="U145" s="956" t="s">
        <v>35</v>
      </c>
      <c r="V145" s="956" t="s">
        <v>35</v>
      </c>
      <c r="W145" s="956" t="s">
        <v>35</v>
      </c>
      <c r="X145" s="956" t="s">
        <v>35</v>
      </c>
      <c r="Y145" s="989" t="s">
        <v>35</v>
      </c>
      <c r="Z145" s="1505" t="s">
        <v>35</v>
      </c>
      <c r="AA145" s="1525"/>
      <c r="AB145" s="1525"/>
      <c r="AC145" s="1525"/>
      <c r="AD145" s="1525"/>
      <c r="AE145" s="1525"/>
      <c r="AF145" s="1525"/>
      <c r="AG145" s="1525"/>
      <c r="AH145" s="1525"/>
      <c r="AI145" s="1525"/>
      <c r="AJ145" s="1525"/>
      <c r="AK145" s="1525"/>
      <c r="AL145" s="1525"/>
      <c r="AM145" s="1525"/>
      <c r="AN145" s="1525"/>
      <c r="AO145" s="1525"/>
      <c r="AP145" s="1525"/>
      <c r="AQ145" s="1525"/>
      <c r="AR145" s="1525"/>
      <c r="AS145" s="1525"/>
      <c r="AT145" s="1525"/>
      <c r="AU145" s="1525"/>
      <c r="AV145" s="1525"/>
      <c r="AW145" s="1525"/>
      <c r="AX145" s="1525"/>
      <c r="AY145" s="1525"/>
      <c r="AZ145" s="215"/>
      <c r="BA145" s="1907"/>
      <c r="BB145" s="159" t="s">
        <v>65</v>
      </c>
      <c r="BC145" s="999" t="s">
        <v>35</v>
      </c>
      <c r="BD145" s="1018" t="s">
        <v>35</v>
      </c>
      <c r="BE145" s="1018" t="s">
        <v>35</v>
      </c>
      <c r="BF145" s="1018" t="s">
        <v>35</v>
      </c>
      <c r="BG145" s="1038" t="s">
        <v>35</v>
      </c>
      <c r="BH145" s="1058" t="s">
        <v>35</v>
      </c>
      <c r="BI145" s="1018" t="s">
        <v>35</v>
      </c>
      <c r="BJ145" s="1018" t="s">
        <v>35</v>
      </c>
      <c r="BK145" s="1018" t="s">
        <v>35</v>
      </c>
      <c r="BL145" s="1038" t="s">
        <v>35</v>
      </c>
      <c r="BM145" s="1058" t="s">
        <v>35</v>
      </c>
      <c r="BN145" s="1018" t="s">
        <v>35</v>
      </c>
      <c r="BO145" s="1018" t="s">
        <v>35</v>
      </c>
      <c r="BP145" s="1018" t="s">
        <v>35</v>
      </c>
      <c r="BQ145" s="1038" t="s">
        <v>35</v>
      </c>
      <c r="BR145" s="1058" t="s">
        <v>35</v>
      </c>
      <c r="BS145" s="1018" t="s">
        <v>35</v>
      </c>
      <c r="BT145" s="1018" t="s">
        <v>35</v>
      </c>
      <c r="BU145" s="1018" t="s">
        <v>35</v>
      </c>
      <c r="BV145" s="1018" t="s">
        <v>35</v>
      </c>
      <c r="BW145" s="1018" t="s">
        <v>35</v>
      </c>
      <c r="BX145" s="1018" t="s">
        <v>35</v>
      </c>
      <c r="BY145" s="1076" t="s">
        <v>35</v>
      </c>
      <c r="BZ145" s="1076" t="s">
        <v>35</v>
      </c>
      <c r="CA145" s="1547"/>
      <c r="CB145" s="1547"/>
      <c r="CC145" s="1547"/>
      <c r="CD145" s="1547"/>
      <c r="CE145" s="1547"/>
      <c r="CF145" s="1547"/>
      <c r="CG145" s="1547"/>
      <c r="CH145" s="1547"/>
      <c r="CI145" s="1547"/>
      <c r="CJ145" s="1547"/>
      <c r="CK145" s="1547"/>
      <c r="CL145" s="1547"/>
      <c r="CM145" s="1547"/>
      <c r="CN145" s="1547"/>
      <c r="CO145" s="1547"/>
      <c r="CP145" s="1547"/>
      <c r="CQ145" s="1547"/>
      <c r="CR145" s="1547"/>
      <c r="CS145" s="1547"/>
      <c r="CT145" s="1547"/>
      <c r="CU145" s="1547"/>
      <c r="CV145" s="1547"/>
      <c r="CW145" s="1547"/>
      <c r="CX145" s="1547"/>
      <c r="CY145" s="1547"/>
      <c r="CZ145" s="1547"/>
    </row>
    <row r="146" s="130" customFormat="true" ht="15" customHeight="true" x14ac:dyDescent="0.2">
      <c r="A146" s="1906"/>
      <c r="B146" s="252" t="s">
        <v>66</v>
      </c>
      <c r="C146" s="949" t="s">
        <v>35</v>
      </c>
      <c r="D146" s="956" t="s">
        <v>35</v>
      </c>
      <c r="E146" s="956" t="s">
        <v>35</v>
      </c>
      <c r="F146" s="956" t="s">
        <v>35</v>
      </c>
      <c r="G146" s="963" t="s">
        <v>35</v>
      </c>
      <c r="H146" s="970" t="s">
        <v>35</v>
      </c>
      <c r="I146" s="956" t="s">
        <v>35</v>
      </c>
      <c r="J146" s="956" t="s">
        <v>35</v>
      </c>
      <c r="K146" s="956" t="s">
        <v>35</v>
      </c>
      <c r="L146" s="977" t="s">
        <v>35</v>
      </c>
      <c r="M146" s="984" t="s">
        <v>35</v>
      </c>
      <c r="N146" s="956" t="s">
        <v>35</v>
      </c>
      <c r="O146" s="956" t="s">
        <v>35</v>
      </c>
      <c r="P146" s="956" t="s">
        <v>35</v>
      </c>
      <c r="Q146" s="963" t="s">
        <v>35</v>
      </c>
      <c r="R146" s="970" t="s">
        <v>35</v>
      </c>
      <c r="S146" s="956" t="s">
        <v>35</v>
      </c>
      <c r="T146" s="956" t="s">
        <v>35</v>
      </c>
      <c r="U146" s="956" t="s">
        <v>35</v>
      </c>
      <c r="V146" s="956" t="s">
        <v>35</v>
      </c>
      <c r="W146" s="956" t="s">
        <v>35</v>
      </c>
      <c r="X146" s="956" t="s">
        <v>35</v>
      </c>
      <c r="Y146" s="989" t="s">
        <v>35</v>
      </c>
      <c r="Z146" s="1505" t="s">
        <v>35</v>
      </c>
      <c r="AA146" s="1525"/>
      <c r="AB146" s="1525"/>
      <c r="AC146" s="1525"/>
      <c r="AD146" s="1525"/>
      <c r="AE146" s="1525"/>
      <c r="AF146" s="1525"/>
      <c r="AG146" s="1525"/>
      <c r="AH146" s="1525"/>
      <c r="AI146" s="1525"/>
      <c r="AJ146" s="1525"/>
      <c r="AK146" s="1525"/>
      <c r="AL146" s="1525"/>
      <c r="AM146" s="1525"/>
      <c r="AN146" s="1525"/>
      <c r="AO146" s="1525"/>
      <c r="AP146" s="1525"/>
      <c r="AQ146" s="1525"/>
      <c r="AR146" s="1525"/>
      <c r="AS146" s="1525"/>
      <c r="AT146" s="1525"/>
      <c r="AU146" s="1525"/>
      <c r="AV146" s="1525"/>
      <c r="AW146" s="1525"/>
      <c r="AX146" s="1525"/>
      <c r="AY146" s="1525"/>
      <c r="AZ146" s="215"/>
      <c r="BA146" s="1907"/>
      <c r="BB146" s="159" t="s">
        <v>66</v>
      </c>
      <c r="BC146" s="999" t="s">
        <v>35</v>
      </c>
      <c r="BD146" s="1018" t="s">
        <v>35</v>
      </c>
      <c r="BE146" s="1018" t="s">
        <v>35</v>
      </c>
      <c r="BF146" s="1018" t="s">
        <v>35</v>
      </c>
      <c r="BG146" s="1038" t="s">
        <v>35</v>
      </c>
      <c r="BH146" s="1058" t="s">
        <v>35</v>
      </c>
      <c r="BI146" s="1018" t="s">
        <v>35</v>
      </c>
      <c r="BJ146" s="1018" t="s">
        <v>35</v>
      </c>
      <c r="BK146" s="1018" t="s">
        <v>35</v>
      </c>
      <c r="BL146" s="1038" t="s">
        <v>35</v>
      </c>
      <c r="BM146" s="1058" t="s">
        <v>35</v>
      </c>
      <c r="BN146" s="1018" t="s">
        <v>35</v>
      </c>
      <c r="BO146" s="1018" t="s">
        <v>35</v>
      </c>
      <c r="BP146" s="1018" t="s">
        <v>35</v>
      </c>
      <c r="BQ146" s="1038" t="s">
        <v>35</v>
      </c>
      <c r="BR146" s="1058" t="s">
        <v>35</v>
      </c>
      <c r="BS146" s="1018" t="s">
        <v>35</v>
      </c>
      <c r="BT146" s="1018" t="s">
        <v>35</v>
      </c>
      <c r="BU146" s="1018" t="s">
        <v>35</v>
      </c>
      <c r="BV146" s="1018" t="s">
        <v>35</v>
      </c>
      <c r="BW146" s="1018" t="s">
        <v>35</v>
      </c>
      <c r="BX146" s="1018" t="s">
        <v>35</v>
      </c>
      <c r="BY146" s="1076" t="s">
        <v>35</v>
      </c>
      <c r="BZ146" s="1076" t="s">
        <v>35</v>
      </c>
      <c r="CA146" s="1547"/>
      <c r="CB146" s="1547"/>
      <c r="CC146" s="1547"/>
      <c r="CD146" s="1547"/>
      <c r="CE146" s="1547"/>
      <c r="CF146" s="1547"/>
      <c r="CG146" s="1547"/>
      <c r="CH146" s="1547"/>
      <c r="CI146" s="1547"/>
      <c r="CJ146" s="1547"/>
      <c r="CK146" s="1547"/>
      <c r="CL146" s="1547"/>
      <c r="CM146" s="1547"/>
      <c r="CN146" s="1547"/>
      <c r="CO146" s="1547"/>
      <c r="CP146" s="1547"/>
      <c r="CQ146" s="1547"/>
      <c r="CR146" s="1547"/>
      <c r="CS146" s="1547"/>
      <c r="CT146" s="1547"/>
      <c r="CU146" s="1547"/>
      <c r="CV146" s="1547"/>
      <c r="CW146" s="1547"/>
      <c r="CX146" s="1547"/>
      <c r="CY146" s="1547"/>
      <c r="CZ146" s="1547"/>
    </row>
    <row r="147" s="130" customFormat="true" ht="15" customHeight="true" x14ac:dyDescent="0.2">
      <c r="A147" s="1906"/>
      <c r="B147" s="252" t="s">
        <v>67</v>
      </c>
      <c r="C147" s="949" t="s">
        <v>35</v>
      </c>
      <c r="D147" s="956" t="s">
        <v>35</v>
      </c>
      <c r="E147" s="956" t="s">
        <v>35</v>
      </c>
      <c r="F147" s="956" t="s">
        <v>35</v>
      </c>
      <c r="G147" s="963" t="s">
        <v>35</v>
      </c>
      <c r="H147" s="970" t="s">
        <v>35</v>
      </c>
      <c r="I147" s="956" t="s">
        <v>35</v>
      </c>
      <c r="J147" s="956" t="s">
        <v>35</v>
      </c>
      <c r="K147" s="956" t="s">
        <v>35</v>
      </c>
      <c r="L147" s="977" t="s">
        <v>35</v>
      </c>
      <c r="M147" s="984" t="s">
        <v>35</v>
      </c>
      <c r="N147" s="956" t="s">
        <v>35</v>
      </c>
      <c r="O147" s="956" t="s">
        <v>35</v>
      </c>
      <c r="P147" s="956" t="s">
        <v>35</v>
      </c>
      <c r="Q147" s="963" t="s">
        <v>35</v>
      </c>
      <c r="R147" s="970" t="s">
        <v>35</v>
      </c>
      <c r="S147" s="956" t="s">
        <v>35</v>
      </c>
      <c r="T147" s="956" t="s">
        <v>35</v>
      </c>
      <c r="U147" s="956" t="s">
        <v>35</v>
      </c>
      <c r="V147" s="956" t="s">
        <v>35</v>
      </c>
      <c r="W147" s="956" t="s">
        <v>35</v>
      </c>
      <c r="X147" s="956" t="s">
        <v>35</v>
      </c>
      <c r="Y147" s="989" t="s">
        <v>35</v>
      </c>
      <c r="Z147" s="1505" t="s">
        <v>35</v>
      </c>
      <c r="AA147" s="1525"/>
      <c r="AB147" s="1525"/>
      <c r="AC147" s="1525"/>
      <c r="AD147" s="1525"/>
      <c r="AE147" s="1525"/>
      <c r="AF147" s="1525"/>
      <c r="AG147" s="1525"/>
      <c r="AH147" s="1525"/>
      <c r="AI147" s="1525"/>
      <c r="AJ147" s="1525"/>
      <c r="AK147" s="1525"/>
      <c r="AL147" s="1525"/>
      <c r="AM147" s="1525"/>
      <c r="AN147" s="1525"/>
      <c r="AO147" s="1525"/>
      <c r="AP147" s="1525"/>
      <c r="AQ147" s="1525"/>
      <c r="AR147" s="1525"/>
      <c r="AS147" s="1525"/>
      <c r="AT147" s="1525"/>
      <c r="AU147" s="1525"/>
      <c r="AV147" s="1525"/>
      <c r="AW147" s="1525"/>
      <c r="AX147" s="1525"/>
      <c r="AY147" s="1525"/>
      <c r="AZ147" s="215"/>
      <c r="BA147" s="1907"/>
      <c r="BB147" s="159" t="s">
        <v>67</v>
      </c>
      <c r="BC147" s="999" t="s">
        <v>35</v>
      </c>
      <c r="BD147" s="1018" t="s">
        <v>35</v>
      </c>
      <c r="BE147" s="1018" t="s">
        <v>35</v>
      </c>
      <c r="BF147" s="1018" t="s">
        <v>35</v>
      </c>
      <c r="BG147" s="1038" t="s">
        <v>35</v>
      </c>
      <c r="BH147" s="1058" t="s">
        <v>35</v>
      </c>
      <c r="BI147" s="1018" t="s">
        <v>35</v>
      </c>
      <c r="BJ147" s="1018" t="s">
        <v>35</v>
      </c>
      <c r="BK147" s="1018" t="s">
        <v>35</v>
      </c>
      <c r="BL147" s="1038" t="s">
        <v>35</v>
      </c>
      <c r="BM147" s="1058" t="s">
        <v>35</v>
      </c>
      <c r="BN147" s="1018" t="s">
        <v>35</v>
      </c>
      <c r="BO147" s="1018" t="s">
        <v>35</v>
      </c>
      <c r="BP147" s="1018" t="s">
        <v>35</v>
      </c>
      <c r="BQ147" s="1038" t="s">
        <v>35</v>
      </c>
      <c r="BR147" s="1058" t="s">
        <v>35</v>
      </c>
      <c r="BS147" s="1018" t="s">
        <v>35</v>
      </c>
      <c r="BT147" s="1018" t="s">
        <v>35</v>
      </c>
      <c r="BU147" s="1018" t="s">
        <v>35</v>
      </c>
      <c r="BV147" s="1018" t="s">
        <v>35</v>
      </c>
      <c r="BW147" s="1018" t="s">
        <v>35</v>
      </c>
      <c r="BX147" s="1018" t="s">
        <v>35</v>
      </c>
      <c r="BY147" s="1076" t="s">
        <v>35</v>
      </c>
      <c r="BZ147" s="1076" t="s">
        <v>35</v>
      </c>
      <c r="CA147" s="1547"/>
      <c r="CB147" s="1547"/>
      <c r="CC147" s="1547"/>
      <c r="CD147" s="1547"/>
      <c r="CE147" s="1547"/>
      <c r="CF147" s="1547"/>
      <c r="CG147" s="1547"/>
      <c r="CH147" s="1547"/>
      <c r="CI147" s="1547"/>
      <c r="CJ147" s="1547"/>
      <c r="CK147" s="1547"/>
      <c r="CL147" s="1547"/>
      <c r="CM147" s="1547"/>
      <c r="CN147" s="1547"/>
      <c r="CO147" s="1547"/>
      <c r="CP147" s="1547"/>
      <c r="CQ147" s="1547"/>
      <c r="CR147" s="1547"/>
      <c r="CS147" s="1547"/>
      <c r="CT147" s="1547"/>
      <c r="CU147" s="1547"/>
      <c r="CV147" s="1547"/>
      <c r="CW147" s="1547"/>
      <c r="CX147" s="1547"/>
      <c r="CY147" s="1547"/>
      <c r="CZ147" s="1547"/>
    </row>
    <row r="148" s="130" customFormat="true" ht="15" customHeight="true" x14ac:dyDescent="0.2">
      <c r="A148" s="1906" t="s">
        <v>108</v>
      </c>
      <c r="B148" s="252" t="s">
        <v>49</v>
      </c>
      <c r="C148" s="634">
        <v>11.464845926556483</v>
      </c>
      <c r="D148" s="635">
        <v>19.70160384663237</v>
      </c>
      <c r="E148" s="635">
        <v>16.353366464771423</v>
      </c>
      <c r="F148" s="635">
        <v>8.6702394584734694</v>
      </c>
      <c r="G148" s="683">
        <v>2.8876528939869726</v>
      </c>
      <c r="H148" s="673">
        <v>34.195341596741258</v>
      </c>
      <c r="I148" s="635">
        <v>29.869639388113043</v>
      </c>
      <c r="J148" s="635">
        <v>12.739758563059045</v>
      </c>
      <c r="K148" s="635">
        <v>4.4716025596857145</v>
      </c>
      <c r="L148" s="654">
        <v>2.1467690392676357</v>
      </c>
      <c r="M148" s="663">
        <v>2.874750026168265</v>
      </c>
      <c r="N148" s="635">
        <v>1.4088635372564857</v>
      </c>
      <c r="O148" s="635">
        <v>4.2470043959320796</v>
      </c>
      <c r="P148" s="635">
        <v>5.6967566240340339</v>
      </c>
      <c r="Q148" s="683">
        <v>2.7148890750606434</v>
      </c>
      <c r="R148" s="673">
        <v>6.5311425550228304</v>
      </c>
      <c r="S148" s="635">
        <v>8.2385150846101656</v>
      </c>
      <c r="T148" s="635">
        <v>23.560412332674982</v>
      </c>
      <c r="U148" s="635">
        <v>7.7856032741291408</v>
      </c>
      <c r="V148" s="635">
        <v>3.9758370839783264</v>
      </c>
      <c r="W148" s="635">
        <v>7.3798306842532329</v>
      </c>
      <c r="X148" s="635">
        <v>10.954438907627148</v>
      </c>
      <c r="Y148" s="636">
        <v>3.6633083616445696</v>
      </c>
      <c r="Z148" s="1506">
        <v>12.929604546487624</v>
      </c>
      <c r="AA148" s="1526"/>
      <c r="AB148" s="1526"/>
      <c r="AC148" s="1526"/>
      <c r="AD148" s="1526"/>
      <c r="AE148" s="1526"/>
      <c r="AF148" s="1526"/>
      <c r="AG148" s="1526"/>
      <c r="AH148" s="1526"/>
      <c r="AI148" s="1526"/>
      <c r="AJ148" s="1526"/>
      <c r="AK148" s="1526"/>
      <c r="AL148" s="1526"/>
      <c r="AM148" s="1526"/>
      <c r="AN148" s="1526"/>
      <c r="AO148" s="1526"/>
      <c r="AP148" s="1526"/>
      <c r="AQ148" s="1526"/>
      <c r="AR148" s="1526"/>
      <c r="AS148" s="1526"/>
      <c r="AT148" s="1526"/>
      <c r="AU148" s="1526"/>
      <c r="AV148" s="1526"/>
      <c r="AW148" s="1526"/>
      <c r="AX148" s="1526"/>
      <c r="AY148" s="1526"/>
      <c r="AZ148" s="215"/>
      <c r="BA148" s="1907" t="s">
        <v>108</v>
      </c>
      <c r="BB148" s="159" t="s">
        <v>49</v>
      </c>
      <c r="BC148" s="999" t="s">
        <v>35</v>
      </c>
      <c r="BD148" s="1018" t="s">
        <v>35</v>
      </c>
      <c r="BE148" s="1018" t="s">
        <v>35</v>
      </c>
      <c r="BF148" s="1018" t="s">
        <v>35</v>
      </c>
      <c r="BG148" s="1038" t="s">
        <v>35</v>
      </c>
      <c r="BH148" s="1058" t="s">
        <v>35</v>
      </c>
      <c r="BI148" s="1018" t="s">
        <v>35</v>
      </c>
      <c r="BJ148" s="1018" t="s">
        <v>35</v>
      </c>
      <c r="BK148" s="1018" t="s">
        <v>35</v>
      </c>
      <c r="BL148" s="1038" t="s">
        <v>35</v>
      </c>
      <c r="BM148" s="1058" t="s">
        <v>35</v>
      </c>
      <c r="BN148" s="1018" t="s">
        <v>35</v>
      </c>
      <c r="BO148" s="1018" t="s">
        <v>35</v>
      </c>
      <c r="BP148" s="1018" t="s">
        <v>35</v>
      </c>
      <c r="BQ148" s="1038" t="s">
        <v>35</v>
      </c>
      <c r="BR148" s="1058" t="s">
        <v>35</v>
      </c>
      <c r="BS148" s="1018" t="s">
        <v>35</v>
      </c>
      <c r="BT148" s="1018" t="s">
        <v>35</v>
      </c>
      <c r="BU148" s="1018" t="s">
        <v>35</v>
      </c>
      <c r="BV148" s="1018" t="s">
        <v>35</v>
      </c>
      <c r="BW148" s="1018" t="s">
        <v>35</v>
      </c>
      <c r="BX148" s="1018" t="s">
        <v>35</v>
      </c>
      <c r="BY148" s="1076" t="s">
        <v>35</v>
      </c>
      <c r="BZ148" s="1076" t="s">
        <v>35</v>
      </c>
      <c r="CA148" s="1547"/>
      <c r="CB148" s="1547"/>
      <c r="CC148" s="1547"/>
      <c r="CD148" s="1547"/>
      <c r="CE148" s="1547"/>
      <c r="CF148" s="1547"/>
      <c r="CG148" s="1547"/>
      <c r="CH148" s="1547"/>
      <c r="CI148" s="1547"/>
      <c r="CJ148" s="1547"/>
      <c r="CK148" s="1547"/>
      <c r="CL148" s="1547"/>
      <c r="CM148" s="1547"/>
      <c r="CN148" s="1547"/>
      <c r="CO148" s="1547"/>
      <c r="CP148" s="1547"/>
      <c r="CQ148" s="1547"/>
      <c r="CR148" s="1547"/>
      <c r="CS148" s="1547"/>
      <c r="CT148" s="1547"/>
      <c r="CU148" s="1547"/>
      <c r="CV148" s="1547"/>
      <c r="CW148" s="1547"/>
      <c r="CX148" s="1547"/>
      <c r="CY148" s="1547"/>
      <c r="CZ148" s="1547"/>
    </row>
    <row r="149" s="130" customFormat="true" ht="15" customHeight="true" x14ac:dyDescent="0.2">
      <c r="A149" s="1906"/>
      <c r="B149" s="252" t="s">
        <v>48</v>
      </c>
      <c r="C149" s="634">
        <v>39.749207534348265</v>
      </c>
      <c r="D149" s="635">
        <v>42.772636236937579</v>
      </c>
      <c r="E149" s="635">
        <v>56.143596811577133</v>
      </c>
      <c r="F149" s="635">
        <v>80.840637157072621</v>
      </c>
      <c r="G149" s="683">
        <v>96.220936334268941</v>
      </c>
      <c r="H149" s="673">
        <v>24.453427161275933</v>
      </c>
      <c r="I149" s="635">
        <v>59.426971113624283</v>
      </c>
      <c r="J149" s="635">
        <v>83.92211190369872</v>
      </c>
      <c r="K149" s="635">
        <v>93.843973264117679</v>
      </c>
      <c r="L149" s="654">
        <v>97.82941192267775</v>
      </c>
      <c r="M149" s="663">
        <v>53.040031830683574</v>
      </c>
      <c r="N149" s="635">
        <v>48.118501822813322</v>
      </c>
      <c r="O149" s="635">
        <v>46.67328098950523</v>
      </c>
      <c r="P149" s="635">
        <v>41.232889328087921</v>
      </c>
      <c r="Q149" s="683">
        <v>51.01361625292855</v>
      </c>
      <c r="R149" s="673">
        <v>75.950339633380864</v>
      </c>
      <c r="S149" s="635">
        <v>74.340582427288069</v>
      </c>
      <c r="T149" s="635">
        <v>64.03075480724371</v>
      </c>
      <c r="U149" s="635">
        <v>63.406897505831381</v>
      </c>
      <c r="V149" s="635">
        <v>45.77970637137868</v>
      </c>
      <c r="W149" s="635">
        <v>37.648754019217066</v>
      </c>
      <c r="X149" s="635">
        <v>48.197544247635037</v>
      </c>
      <c r="Y149" s="636">
        <v>79.736927672929511</v>
      </c>
      <c r="Z149" s="1506">
        <v>82.456361491094</v>
      </c>
      <c r="AA149" s="1526"/>
      <c r="AB149" s="1526"/>
      <c r="AC149" s="1526"/>
      <c r="AD149" s="1526"/>
      <c r="AE149" s="1526"/>
      <c r="AF149" s="1526"/>
      <c r="AG149" s="1526"/>
      <c r="AH149" s="1526"/>
      <c r="AI149" s="1526"/>
      <c r="AJ149" s="1526"/>
      <c r="AK149" s="1526"/>
      <c r="AL149" s="1526"/>
      <c r="AM149" s="1526"/>
      <c r="AN149" s="1526"/>
      <c r="AO149" s="1526"/>
      <c r="AP149" s="1526"/>
      <c r="AQ149" s="1526"/>
      <c r="AR149" s="1526"/>
      <c r="AS149" s="1526"/>
      <c r="AT149" s="1526"/>
      <c r="AU149" s="1526"/>
      <c r="AV149" s="1526"/>
      <c r="AW149" s="1526"/>
      <c r="AX149" s="1526"/>
      <c r="AY149" s="1526"/>
      <c r="AZ149" s="215"/>
      <c r="BA149" s="1907"/>
      <c r="BB149" s="159" t="s">
        <v>48</v>
      </c>
      <c r="BC149" s="999" t="s">
        <v>35</v>
      </c>
      <c r="BD149" s="1018" t="s">
        <v>35</v>
      </c>
      <c r="BE149" s="1018" t="s">
        <v>35</v>
      </c>
      <c r="BF149" s="1018" t="s">
        <v>35</v>
      </c>
      <c r="BG149" s="1038" t="s">
        <v>35</v>
      </c>
      <c r="BH149" s="1058" t="s">
        <v>35</v>
      </c>
      <c r="BI149" s="1018" t="s">
        <v>35</v>
      </c>
      <c r="BJ149" s="1018" t="s">
        <v>35</v>
      </c>
      <c r="BK149" s="1018" t="s">
        <v>35</v>
      </c>
      <c r="BL149" s="1038" t="s">
        <v>35</v>
      </c>
      <c r="BM149" s="1058" t="s">
        <v>35</v>
      </c>
      <c r="BN149" s="1018" t="s">
        <v>35</v>
      </c>
      <c r="BO149" s="1018" t="s">
        <v>35</v>
      </c>
      <c r="BP149" s="1018" t="s">
        <v>35</v>
      </c>
      <c r="BQ149" s="1038" t="s">
        <v>35</v>
      </c>
      <c r="BR149" s="1058" t="s">
        <v>35</v>
      </c>
      <c r="BS149" s="1018" t="s">
        <v>35</v>
      </c>
      <c r="BT149" s="1018" t="s">
        <v>35</v>
      </c>
      <c r="BU149" s="1018" t="s">
        <v>35</v>
      </c>
      <c r="BV149" s="1018" t="s">
        <v>35</v>
      </c>
      <c r="BW149" s="1018" t="s">
        <v>35</v>
      </c>
      <c r="BX149" s="1018" t="s">
        <v>35</v>
      </c>
      <c r="BY149" s="1076" t="s">
        <v>35</v>
      </c>
      <c r="BZ149" s="1076" t="s">
        <v>35</v>
      </c>
      <c r="CA149" s="1547"/>
      <c r="CB149" s="1547"/>
      <c r="CC149" s="1547"/>
      <c r="CD149" s="1547"/>
      <c r="CE149" s="1547"/>
      <c r="CF149" s="1547"/>
      <c r="CG149" s="1547"/>
      <c r="CH149" s="1547"/>
      <c r="CI149" s="1547"/>
      <c r="CJ149" s="1547"/>
      <c r="CK149" s="1547"/>
      <c r="CL149" s="1547"/>
      <c r="CM149" s="1547"/>
      <c r="CN149" s="1547"/>
      <c r="CO149" s="1547"/>
      <c r="CP149" s="1547"/>
      <c r="CQ149" s="1547"/>
      <c r="CR149" s="1547"/>
      <c r="CS149" s="1547"/>
      <c r="CT149" s="1547"/>
      <c r="CU149" s="1547"/>
      <c r="CV149" s="1547"/>
      <c r="CW149" s="1547"/>
      <c r="CX149" s="1547"/>
      <c r="CY149" s="1547"/>
      <c r="CZ149" s="1547"/>
    </row>
    <row r="150" s="130" customFormat="true" ht="15" customHeight="true" x14ac:dyDescent="0.2">
      <c r="A150" s="1906"/>
      <c r="B150" s="252" t="s">
        <v>110</v>
      </c>
      <c r="C150" s="634">
        <v>48.785946539095448</v>
      </c>
      <c r="D150" s="635">
        <v>37.52575991642999</v>
      </c>
      <c r="E150" s="635">
        <v>27.503036723651459</v>
      </c>
      <c r="F150" s="635">
        <v>10.489123384454032</v>
      </c>
      <c r="G150" s="683">
        <v>0.89141077174408367</v>
      </c>
      <c r="H150" s="673">
        <v>41.351231241983079</v>
      </c>
      <c r="I150" s="635">
        <v>10.703389498262935</v>
      </c>
      <c r="J150" s="635">
        <v>3.3381295332423622</v>
      </c>
      <c r="K150" s="635">
        <v>1.6844241761966103</v>
      </c>
      <c r="L150" s="654">
        <v>2.3819038054637882E-2</v>
      </c>
      <c r="M150" s="663">
        <v>44.085218143148033</v>
      </c>
      <c r="N150" s="635">
        <v>50.472634639930057</v>
      </c>
      <c r="O150" s="635">
        <v>49.079714614562434</v>
      </c>
      <c r="P150" s="635">
        <v>53.070354047878013</v>
      </c>
      <c r="Q150" s="683">
        <v>46.271494672010768</v>
      </c>
      <c r="R150" s="673">
        <v>17.518517811596162</v>
      </c>
      <c r="S150" s="635">
        <v>17.420902488101831</v>
      </c>
      <c r="T150" s="635">
        <v>12.408832860081304</v>
      </c>
      <c r="U150" s="635">
        <v>28.807499220039883</v>
      </c>
      <c r="V150" s="635">
        <v>50.24445654464278</v>
      </c>
      <c r="W150" s="635">
        <v>54.971415296529791</v>
      </c>
      <c r="X150" s="635">
        <v>40.848016844737586</v>
      </c>
      <c r="Y150" s="636">
        <v>16.599763965426199</v>
      </c>
      <c r="Z150" s="1506">
        <v>4.6140339624184419</v>
      </c>
      <c r="AA150" s="1526"/>
      <c r="AB150" s="1526"/>
      <c r="AC150" s="1526"/>
      <c r="AD150" s="1526"/>
      <c r="AE150" s="1526"/>
      <c r="AF150" s="1526"/>
      <c r="AG150" s="1526"/>
      <c r="AH150" s="1526"/>
      <c r="AI150" s="1526"/>
      <c r="AJ150" s="1526"/>
      <c r="AK150" s="1526"/>
      <c r="AL150" s="1526"/>
      <c r="AM150" s="1526"/>
      <c r="AN150" s="1526"/>
      <c r="AO150" s="1526"/>
      <c r="AP150" s="1526"/>
      <c r="AQ150" s="1526"/>
      <c r="AR150" s="1526"/>
      <c r="AS150" s="1526"/>
      <c r="AT150" s="1526"/>
      <c r="AU150" s="1526"/>
      <c r="AV150" s="1526"/>
      <c r="AW150" s="1526"/>
      <c r="AX150" s="1526"/>
      <c r="AY150" s="1526"/>
      <c r="AZ150" s="215"/>
      <c r="BA150" s="1907"/>
      <c r="BB150" s="159" t="s">
        <v>110</v>
      </c>
      <c r="BC150" s="999" t="s">
        <v>35</v>
      </c>
      <c r="BD150" s="1018" t="s">
        <v>35</v>
      </c>
      <c r="BE150" s="1018" t="s">
        <v>35</v>
      </c>
      <c r="BF150" s="1018" t="s">
        <v>35</v>
      </c>
      <c r="BG150" s="1038" t="s">
        <v>35</v>
      </c>
      <c r="BH150" s="1058" t="s">
        <v>35</v>
      </c>
      <c r="BI150" s="1018" t="s">
        <v>35</v>
      </c>
      <c r="BJ150" s="1018" t="s">
        <v>35</v>
      </c>
      <c r="BK150" s="1018" t="s">
        <v>35</v>
      </c>
      <c r="BL150" s="1038" t="s">
        <v>35</v>
      </c>
      <c r="BM150" s="1058" t="s">
        <v>35</v>
      </c>
      <c r="BN150" s="1018" t="s">
        <v>35</v>
      </c>
      <c r="BO150" s="1018" t="s">
        <v>35</v>
      </c>
      <c r="BP150" s="1018" t="s">
        <v>35</v>
      </c>
      <c r="BQ150" s="1038" t="s">
        <v>35</v>
      </c>
      <c r="BR150" s="1058" t="s">
        <v>35</v>
      </c>
      <c r="BS150" s="1018" t="s">
        <v>35</v>
      </c>
      <c r="BT150" s="1018" t="s">
        <v>35</v>
      </c>
      <c r="BU150" s="1018" t="s">
        <v>35</v>
      </c>
      <c r="BV150" s="1018" t="s">
        <v>35</v>
      </c>
      <c r="BW150" s="1018" t="s">
        <v>35</v>
      </c>
      <c r="BX150" s="1018" t="s">
        <v>35</v>
      </c>
      <c r="BY150" s="1076" t="s">
        <v>35</v>
      </c>
      <c r="BZ150" s="1076" t="s">
        <v>35</v>
      </c>
      <c r="CA150" s="1547"/>
      <c r="CB150" s="1547"/>
      <c r="CC150" s="1547"/>
      <c r="CD150" s="1547"/>
      <c r="CE150" s="1547"/>
      <c r="CF150" s="1547"/>
      <c r="CG150" s="1547"/>
      <c r="CH150" s="1547"/>
      <c r="CI150" s="1547"/>
      <c r="CJ150" s="1547"/>
      <c r="CK150" s="1547"/>
      <c r="CL150" s="1547"/>
      <c r="CM150" s="1547"/>
      <c r="CN150" s="1547"/>
      <c r="CO150" s="1547"/>
      <c r="CP150" s="1547"/>
      <c r="CQ150" s="1547"/>
      <c r="CR150" s="1547"/>
      <c r="CS150" s="1547"/>
      <c r="CT150" s="1547"/>
      <c r="CU150" s="1547"/>
      <c r="CV150" s="1547"/>
      <c r="CW150" s="1547"/>
      <c r="CX150" s="1547"/>
      <c r="CY150" s="1547"/>
      <c r="CZ150" s="1547"/>
    </row>
    <row r="151" s="130" customFormat="true" ht="15" customHeight="true" x14ac:dyDescent="0.2">
      <c r="A151" s="1906" t="s">
        <v>109</v>
      </c>
      <c r="B151" s="252" t="s">
        <v>49</v>
      </c>
      <c r="C151" s="634">
        <v>23.247967775707064</v>
      </c>
      <c r="D151" s="635">
        <v>27.10293496562997</v>
      </c>
      <c r="E151" s="635">
        <v>19.696321794706346</v>
      </c>
      <c r="F151" s="635">
        <v>9.0551100069672881</v>
      </c>
      <c r="G151" s="683">
        <v>2.9866026843605713</v>
      </c>
      <c r="H151" s="673">
        <v>53.389184089723706</v>
      </c>
      <c r="I151" s="635">
        <v>32.676453681407573</v>
      </c>
      <c r="J151" s="635">
        <v>12.931162329012915</v>
      </c>
      <c r="K151" s="635">
        <v>4.6681708545852141</v>
      </c>
      <c r="L151" s="654">
        <v>2.1467690392676357</v>
      </c>
      <c r="M151" s="663">
        <v>6.9736441261058895</v>
      </c>
      <c r="N151" s="635">
        <v>4.9129051721145895</v>
      </c>
      <c r="O151" s="635">
        <v>10.150027297998159</v>
      </c>
      <c r="P151" s="635">
        <v>11.49122370516926</v>
      </c>
      <c r="Q151" s="683">
        <v>5.3296707857280401</v>
      </c>
      <c r="R151" s="673">
        <v>8.8265824490509033</v>
      </c>
      <c r="S151" s="635">
        <v>10.175040677174101</v>
      </c>
      <c r="T151" s="635">
        <v>28.541225625725609</v>
      </c>
      <c r="U151" s="635">
        <v>12.63816667390978</v>
      </c>
      <c r="V151" s="635">
        <v>6.9658840952181764</v>
      </c>
      <c r="W151" s="635">
        <v>14.659964550827482</v>
      </c>
      <c r="X151" s="635">
        <v>18.809092767413656</v>
      </c>
      <c r="Y151" s="636">
        <v>5.8960006346774545</v>
      </c>
      <c r="Z151" s="1506">
        <v>15.919773387552958</v>
      </c>
      <c r="AA151" s="1526"/>
      <c r="AB151" s="1526"/>
      <c r="AC151" s="1526"/>
      <c r="AD151" s="1526"/>
      <c r="AE151" s="1526"/>
      <c r="AF151" s="1526"/>
      <c r="AG151" s="1526"/>
      <c r="AH151" s="1526"/>
      <c r="AI151" s="1526"/>
      <c r="AJ151" s="1526"/>
      <c r="AK151" s="1526"/>
      <c r="AL151" s="1526"/>
      <c r="AM151" s="1526"/>
      <c r="AN151" s="1526"/>
      <c r="AO151" s="1526"/>
      <c r="AP151" s="1526"/>
      <c r="AQ151" s="1526"/>
      <c r="AR151" s="1526"/>
      <c r="AS151" s="1526"/>
      <c r="AT151" s="1526"/>
      <c r="AU151" s="1526"/>
      <c r="AV151" s="1526"/>
      <c r="AW151" s="1526"/>
      <c r="AX151" s="1526"/>
      <c r="AY151" s="1526"/>
      <c r="AZ151" s="215"/>
      <c r="BA151" s="1907" t="s">
        <v>109</v>
      </c>
      <c r="BB151" s="159" t="s">
        <v>49</v>
      </c>
      <c r="BC151" s="999" t="s">
        <v>35</v>
      </c>
      <c r="BD151" s="1018" t="s">
        <v>35</v>
      </c>
      <c r="BE151" s="1018" t="s">
        <v>35</v>
      </c>
      <c r="BF151" s="1018" t="s">
        <v>35</v>
      </c>
      <c r="BG151" s="1038" t="s">
        <v>35</v>
      </c>
      <c r="BH151" s="1058" t="s">
        <v>35</v>
      </c>
      <c r="BI151" s="1018" t="s">
        <v>35</v>
      </c>
      <c r="BJ151" s="1018" t="s">
        <v>35</v>
      </c>
      <c r="BK151" s="1018" t="s">
        <v>35</v>
      </c>
      <c r="BL151" s="1038" t="s">
        <v>35</v>
      </c>
      <c r="BM151" s="1058" t="s">
        <v>35</v>
      </c>
      <c r="BN151" s="1018" t="s">
        <v>35</v>
      </c>
      <c r="BO151" s="1018" t="s">
        <v>35</v>
      </c>
      <c r="BP151" s="1018" t="s">
        <v>35</v>
      </c>
      <c r="BQ151" s="1038" t="s">
        <v>35</v>
      </c>
      <c r="BR151" s="1058" t="s">
        <v>35</v>
      </c>
      <c r="BS151" s="1018" t="s">
        <v>35</v>
      </c>
      <c r="BT151" s="1018" t="s">
        <v>35</v>
      </c>
      <c r="BU151" s="1018" t="s">
        <v>35</v>
      </c>
      <c r="BV151" s="1018" t="s">
        <v>35</v>
      </c>
      <c r="BW151" s="1018" t="s">
        <v>35</v>
      </c>
      <c r="BX151" s="1018" t="s">
        <v>35</v>
      </c>
      <c r="BY151" s="1076" t="s">
        <v>35</v>
      </c>
      <c r="BZ151" s="1076" t="s">
        <v>35</v>
      </c>
      <c r="CA151" s="1547"/>
      <c r="CB151" s="1547"/>
      <c r="CC151" s="1547"/>
      <c r="CD151" s="1547"/>
      <c r="CE151" s="1547"/>
      <c r="CF151" s="1547"/>
      <c r="CG151" s="1547"/>
      <c r="CH151" s="1547"/>
      <c r="CI151" s="1547"/>
      <c r="CJ151" s="1547"/>
      <c r="CK151" s="1547"/>
      <c r="CL151" s="1547"/>
      <c r="CM151" s="1547"/>
      <c r="CN151" s="1547"/>
      <c r="CO151" s="1547"/>
      <c r="CP151" s="1547"/>
      <c r="CQ151" s="1547"/>
      <c r="CR151" s="1547"/>
      <c r="CS151" s="1547"/>
      <c r="CT151" s="1547"/>
      <c r="CU151" s="1547"/>
      <c r="CV151" s="1547"/>
      <c r="CW151" s="1547"/>
      <c r="CX151" s="1547"/>
      <c r="CY151" s="1547"/>
      <c r="CZ151" s="1547"/>
    </row>
    <row r="152" s="130" customFormat="true" ht="15" customHeight="true" x14ac:dyDescent="0.2">
      <c r="A152" s="2019"/>
      <c r="B152" s="1237" t="s">
        <v>48</v>
      </c>
      <c r="C152" s="637">
        <v>76.752032224293359</v>
      </c>
      <c r="D152" s="638">
        <v>72.897065034370073</v>
      </c>
      <c r="E152" s="638">
        <v>80.303678205293721</v>
      </c>
      <c r="F152" s="638">
        <v>90.94488999303276</v>
      </c>
      <c r="G152" s="684">
        <v>97.013397315639423</v>
      </c>
      <c r="H152" s="674">
        <v>46.610815910276443</v>
      </c>
      <c r="I152" s="638">
        <v>67.323546318592719</v>
      </c>
      <c r="J152" s="638">
        <v>87.068837670987264</v>
      </c>
      <c r="K152" s="638">
        <v>95.331829145414773</v>
      </c>
      <c r="L152" s="655">
        <v>97.85323096073239</v>
      </c>
      <c r="M152" s="664">
        <v>93.026355873894161</v>
      </c>
      <c r="N152" s="638">
        <v>95.08709482788538</v>
      </c>
      <c r="O152" s="638">
        <v>89.849972702001764</v>
      </c>
      <c r="P152" s="638">
        <v>88.508776294830753</v>
      </c>
      <c r="Q152" s="684">
        <v>94.670329214271959</v>
      </c>
      <c r="R152" s="674">
        <v>91.173417550949054</v>
      </c>
      <c r="S152" s="638">
        <v>89.824959322825876</v>
      </c>
      <c r="T152" s="638">
        <v>71.458774374274313</v>
      </c>
      <c r="U152" s="638">
        <v>87.361833326090419</v>
      </c>
      <c r="V152" s="638">
        <v>93.034115904781871</v>
      </c>
      <c r="W152" s="638">
        <v>85.340035449172802</v>
      </c>
      <c r="X152" s="638">
        <v>81.190907232586284</v>
      </c>
      <c r="Y152" s="639">
        <v>94.10399936532265</v>
      </c>
      <c r="Z152" s="1507">
        <v>84.080226612447092</v>
      </c>
      <c r="AA152" s="1527"/>
      <c r="AB152" s="1527"/>
      <c r="AC152" s="1527"/>
      <c r="AD152" s="1527"/>
      <c r="AE152" s="1527"/>
      <c r="AF152" s="1527"/>
      <c r="AG152" s="1527"/>
      <c r="AH152" s="1527"/>
      <c r="AI152" s="1527"/>
      <c r="AJ152" s="1527"/>
      <c r="AK152" s="1527"/>
      <c r="AL152" s="1527"/>
      <c r="AM152" s="1527"/>
      <c r="AN152" s="1527"/>
      <c r="AO152" s="1527"/>
      <c r="AP152" s="1527"/>
      <c r="AQ152" s="1527"/>
      <c r="AR152" s="1527"/>
      <c r="AS152" s="1527"/>
      <c r="AT152" s="1527"/>
      <c r="AU152" s="1527"/>
      <c r="AV152" s="1527"/>
      <c r="AW152" s="1527"/>
      <c r="AX152" s="1527"/>
      <c r="AY152" s="1527"/>
      <c r="AZ152" s="215"/>
      <c r="BA152" s="1909"/>
      <c r="BB152" s="235" t="s">
        <v>48</v>
      </c>
      <c r="BC152" s="1000" t="s">
        <v>35</v>
      </c>
      <c r="BD152" s="1019" t="s">
        <v>35</v>
      </c>
      <c r="BE152" s="1019" t="s">
        <v>35</v>
      </c>
      <c r="BF152" s="1019" t="s">
        <v>35</v>
      </c>
      <c r="BG152" s="1039" t="s">
        <v>35</v>
      </c>
      <c r="BH152" s="1059" t="s">
        <v>35</v>
      </c>
      <c r="BI152" s="1019" t="s">
        <v>35</v>
      </c>
      <c r="BJ152" s="1019" t="s">
        <v>35</v>
      </c>
      <c r="BK152" s="1019" t="s">
        <v>35</v>
      </c>
      <c r="BL152" s="1039" t="s">
        <v>35</v>
      </c>
      <c r="BM152" s="1059" t="s">
        <v>35</v>
      </c>
      <c r="BN152" s="1019" t="s">
        <v>35</v>
      </c>
      <c r="BO152" s="1019" t="s">
        <v>35</v>
      </c>
      <c r="BP152" s="1019" t="s">
        <v>35</v>
      </c>
      <c r="BQ152" s="1039" t="s">
        <v>35</v>
      </c>
      <c r="BR152" s="1059" t="s">
        <v>35</v>
      </c>
      <c r="BS152" s="1019" t="s">
        <v>35</v>
      </c>
      <c r="BT152" s="1019" t="s">
        <v>35</v>
      </c>
      <c r="BU152" s="1019" t="s">
        <v>35</v>
      </c>
      <c r="BV152" s="1019" t="s">
        <v>35</v>
      </c>
      <c r="BW152" s="1019" t="s">
        <v>35</v>
      </c>
      <c r="BX152" s="1019" t="s">
        <v>35</v>
      </c>
      <c r="BY152" s="1077" t="s">
        <v>35</v>
      </c>
      <c r="BZ152" s="1077" t="s">
        <v>35</v>
      </c>
      <c r="CA152" s="1548"/>
      <c r="CB152" s="1548"/>
      <c r="CC152" s="1548"/>
      <c r="CD152" s="1548"/>
      <c r="CE152" s="1548"/>
      <c r="CF152" s="1548"/>
      <c r="CG152" s="1548"/>
      <c r="CH152" s="1548"/>
      <c r="CI152" s="1548"/>
      <c r="CJ152" s="1548"/>
      <c r="CK152" s="1548"/>
      <c r="CL152" s="1548"/>
      <c r="CM152" s="1548"/>
      <c r="CN152" s="1548"/>
      <c r="CO152" s="1548"/>
      <c r="CP152" s="1548"/>
      <c r="CQ152" s="1548"/>
      <c r="CR152" s="1548"/>
      <c r="CS152" s="1548"/>
      <c r="CT152" s="1548"/>
      <c r="CU152" s="1548"/>
      <c r="CV152" s="1548"/>
      <c r="CW152" s="1548"/>
      <c r="CX152" s="1548"/>
      <c r="CY152" s="1548"/>
      <c r="CZ152" s="1548"/>
    </row>
    <row r="153" s="424" customFormat="true" ht="15" customHeight="true" x14ac:dyDescent="0.2">
      <c r="A153" s="2022" t="s">
        <v>62</v>
      </c>
      <c r="B153" s="1423" t="s">
        <v>284</v>
      </c>
      <c r="C153" s="1339">
        <v>9.1146602256182963</v>
      </c>
      <c r="D153" s="1340">
        <v>30.780964782749283</v>
      </c>
      <c r="E153" s="1340">
        <v>52.380831299923628</v>
      </c>
      <c r="F153" s="1340">
        <v>81.198587527887526</v>
      </c>
      <c r="G153" s="1341">
        <v>97.32544111493776</v>
      </c>
      <c r="H153" s="1342">
        <v>39.885490622637924</v>
      </c>
      <c r="I153" s="1340">
        <v>80.088495381278477</v>
      </c>
      <c r="J153" s="1340">
        <v>92.888500993813921</v>
      </c>
      <c r="K153" s="1340">
        <v>95.341977908923241</v>
      </c>
      <c r="L153" s="1343">
        <v>99.495496467479455</v>
      </c>
      <c r="M153" s="1344">
        <v>2.0102903929662892</v>
      </c>
      <c r="N153" s="1340">
        <v>1.2655440862408389</v>
      </c>
      <c r="O153" s="1340">
        <v>2.769348430120139</v>
      </c>
      <c r="P153" s="1340">
        <v>5.7024251503903542</v>
      </c>
      <c r="Q153" s="1341">
        <v>22.267410240116096</v>
      </c>
      <c r="R153" s="1342">
        <v>37.551276753439424</v>
      </c>
      <c r="S153" s="1340">
        <v>74.016341624076858</v>
      </c>
      <c r="T153" s="1340">
        <v>79.737654915654289</v>
      </c>
      <c r="U153" s="1340">
        <v>37.178681938504646</v>
      </c>
      <c r="V153" s="1340">
        <v>17.177677909672493</v>
      </c>
      <c r="W153" s="1340">
        <v>32.177209807003059</v>
      </c>
      <c r="X153" s="1340">
        <v>42.655643679470153</v>
      </c>
      <c r="Y153" s="1340">
        <v>62.173371554961186</v>
      </c>
      <c r="Z153" s="1504">
        <v>93.100493074668023</v>
      </c>
      <c r="AA153" s="581"/>
      <c r="AB153" s="581"/>
      <c r="AC153" s="581"/>
      <c r="AD153" s="581"/>
      <c r="AE153" s="581"/>
      <c r="AF153" s="581"/>
      <c r="AG153" s="581"/>
      <c r="AH153" s="581"/>
      <c r="AI153" s="581"/>
      <c r="AJ153" s="581"/>
      <c r="AK153" s="581"/>
      <c r="AL153" s="581"/>
      <c r="AM153" s="581"/>
      <c r="AN153" s="581"/>
      <c r="AO153" s="581"/>
      <c r="AP153" s="581"/>
      <c r="AQ153" s="581"/>
      <c r="AR153" s="581"/>
      <c r="AS153" s="581"/>
      <c r="AT153" s="581"/>
      <c r="AU153" s="581"/>
      <c r="AV153" s="581"/>
      <c r="AW153" s="581"/>
      <c r="AX153" s="581"/>
      <c r="AY153" s="581"/>
      <c r="AZ153" s="216"/>
      <c r="BA153" s="2046" t="s">
        <v>62</v>
      </c>
      <c r="BB153" s="234" t="s">
        <v>284</v>
      </c>
      <c r="BC153" s="338">
        <v>692.84369099999969</v>
      </c>
      <c r="BD153" s="304">
        <v>2337.0335129999999</v>
      </c>
      <c r="BE153" s="304">
        <v>3989.0119319999899</v>
      </c>
      <c r="BF153" s="304">
        <v>6171.5624029999926</v>
      </c>
      <c r="BG153" s="339">
        <v>7399.3242179999997</v>
      </c>
      <c r="BH153" s="350">
        <v>1920.6304650000029</v>
      </c>
      <c r="BI153" s="304">
        <v>3862.7169669999912</v>
      </c>
      <c r="BJ153" s="304">
        <v>4472.560814000004</v>
      </c>
      <c r="BK153" s="304">
        <v>4595.733217</v>
      </c>
      <c r="BL153" s="339">
        <v>4790.7136590000036</v>
      </c>
      <c r="BM153" s="350">
        <v>55.911776999999994</v>
      </c>
      <c r="BN153" s="304">
        <v>35.306696000000002</v>
      </c>
      <c r="BO153" s="304">
        <v>77.108311999999984</v>
      </c>
      <c r="BP153" s="304">
        <v>158.64307400000004</v>
      </c>
      <c r="BQ153" s="339">
        <v>620.45077600000002</v>
      </c>
      <c r="BR153" s="350">
        <v>1829.6872879999992</v>
      </c>
      <c r="BS153" s="304">
        <v>1482.3669190000007</v>
      </c>
      <c r="BT153" s="304">
        <v>7517.8031369999871</v>
      </c>
      <c r="BU153" s="304">
        <v>2625.751951000002</v>
      </c>
      <c r="BV153" s="304">
        <v>690.04960399999982</v>
      </c>
      <c r="BW153" s="304">
        <v>992.90432599999838</v>
      </c>
      <c r="BX153" s="304">
        <v>1120.1114420000017</v>
      </c>
      <c r="BY153" s="305">
        <v>497.28619500000087</v>
      </c>
      <c r="BZ153" s="305">
        <v>3833.8148950000009</v>
      </c>
      <c r="CA153" s="1549"/>
      <c r="CB153" s="1549"/>
      <c r="CC153" s="1549"/>
      <c r="CD153" s="1549"/>
      <c r="CE153" s="1549"/>
      <c r="CF153" s="1549"/>
      <c r="CG153" s="1549"/>
      <c r="CH153" s="1549"/>
      <c r="CI153" s="1549"/>
      <c r="CJ153" s="1549"/>
      <c r="CK153" s="1549"/>
      <c r="CL153" s="1549"/>
      <c r="CM153" s="1549"/>
      <c r="CN153" s="1549"/>
      <c r="CO153" s="1549"/>
      <c r="CP153" s="1549"/>
      <c r="CQ153" s="1549"/>
      <c r="CR153" s="1549"/>
      <c r="CS153" s="1549"/>
      <c r="CT153" s="1549"/>
      <c r="CU153" s="1549"/>
      <c r="CV153" s="1549"/>
      <c r="CW153" s="1549"/>
      <c r="CX153" s="1549"/>
      <c r="CY153" s="1549"/>
      <c r="CZ153" s="1549"/>
    </row>
    <row r="154" s="424" customFormat="true" ht="15" customHeight="true" x14ac:dyDescent="0.2">
      <c r="A154" s="2021"/>
      <c r="B154" s="1422" t="s">
        <v>285</v>
      </c>
      <c r="C154" s="1339">
        <v>0.75704057773177391</v>
      </c>
      <c r="D154" s="1340">
        <v>1.2004660690176054</v>
      </c>
      <c r="E154" s="1340">
        <v>1.9945782997334121</v>
      </c>
      <c r="F154" s="1340">
        <v>1.8396976047765807</v>
      </c>
      <c r="G154" s="1341">
        <v>1.2064992941070409</v>
      </c>
      <c r="H154" s="1342">
        <v>2.0889942935938777</v>
      </c>
      <c r="I154" s="1340">
        <v>1.7553493605261083</v>
      </c>
      <c r="J154" s="1340">
        <v>0.87888758150756263</v>
      </c>
      <c r="K154" s="1340">
        <v>1.88470125283167</v>
      </c>
      <c r="L154" s="1343">
        <v>0.31131602861884294</v>
      </c>
      <c r="M154" s="1344">
        <v>3.0785732587291528E-2</v>
      </c>
      <c r="N154" s="1340">
        <v>0.3768613551725844</v>
      </c>
      <c r="O154" s="1340">
        <v>0.69540281569901996</v>
      </c>
      <c r="P154" s="1340">
        <v>1.8494991018906566</v>
      </c>
      <c r="Q154" s="1341">
        <v>4.1826483675302866</v>
      </c>
      <c r="R154" s="1342">
        <v>2.8525921211660621</v>
      </c>
      <c r="S154" s="1340">
        <v>0.32490204193669087</v>
      </c>
      <c r="T154" s="1340">
        <v>0.43112176606185171</v>
      </c>
      <c r="U154" s="1340">
        <v>2.5085730168009128</v>
      </c>
      <c r="V154" s="1340">
        <v>1.2179680878350854</v>
      </c>
      <c r="W154" s="1340">
        <v>0.55255021991823272</v>
      </c>
      <c r="X154" s="1340">
        <v>2.7683522806927914</v>
      </c>
      <c r="Y154" s="1340">
        <v>1.9030179526036992</v>
      </c>
      <c r="Z154" s="1504">
        <v>0.36257894484928471</v>
      </c>
      <c r="AA154" s="581"/>
      <c r="AB154" s="581"/>
      <c r="AC154" s="581"/>
      <c r="AD154" s="581"/>
      <c r="AE154" s="581"/>
      <c r="AF154" s="581"/>
      <c r="AG154" s="581"/>
      <c r="AH154" s="581"/>
      <c r="AI154" s="581"/>
      <c r="AJ154" s="581"/>
      <c r="AK154" s="581"/>
      <c r="AL154" s="581"/>
      <c r="AM154" s="581"/>
      <c r="AN154" s="581"/>
      <c r="AO154" s="581"/>
      <c r="AP154" s="581"/>
      <c r="AQ154" s="581"/>
      <c r="AR154" s="581"/>
      <c r="AS154" s="581"/>
      <c r="AT154" s="581"/>
      <c r="AU154" s="581"/>
      <c r="AV154" s="581"/>
      <c r="AW154" s="581"/>
      <c r="AX154" s="581"/>
      <c r="AY154" s="581"/>
      <c r="AZ154" s="216"/>
      <c r="BA154" s="2046"/>
      <c r="BB154" s="159" t="s">
        <v>285</v>
      </c>
      <c r="BC154" s="340">
        <v>57.545840999999989</v>
      </c>
      <c r="BD154" s="306">
        <v>91.144948000000014</v>
      </c>
      <c r="BE154" s="306">
        <v>151.895196</v>
      </c>
      <c r="BF154" s="306">
        <v>139.82766100000001</v>
      </c>
      <c r="BG154" s="341">
        <v>91.726062000000013</v>
      </c>
      <c r="BH154" s="351">
        <v>100.59262200000001</v>
      </c>
      <c r="BI154" s="306">
        <v>84.661569999999998</v>
      </c>
      <c r="BJ154" s="306">
        <v>42.318243000000002</v>
      </c>
      <c r="BK154" s="306">
        <v>90.847540000000009</v>
      </c>
      <c r="BL154" s="341">
        <v>14.989884</v>
      </c>
      <c r="BM154" s="351">
        <v>0.85623700000000003</v>
      </c>
      <c r="BN154" s="306">
        <v>10.513840999999999</v>
      </c>
      <c r="BO154" s="306">
        <v>19.362437999999997</v>
      </c>
      <c r="BP154" s="306">
        <v>51.453586000000008</v>
      </c>
      <c r="BQ154" s="341">
        <v>116.54374700000001</v>
      </c>
      <c r="BR154" s="351">
        <v>138.99265200000002</v>
      </c>
      <c r="BS154" s="306">
        <v>6.5069959999999991</v>
      </c>
      <c r="BT154" s="306">
        <v>40.646901</v>
      </c>
      <c r="BU154" s="306">
        <v>177.16847799999999</v>
      </c>
      <c r="BV154" s="306">
        <v>48.927357999999998</v>
      </c>
      <c r="BW154" s="306">
        <v>17.050250999999999</v>
      </c>
      <c r="BX154" s="306">
        <v>72.695259000000007</v>
      </c>
      <c r="BY154" s="307">
        <v>15.221058999999995</v>
      </c>
      <c r="BZ154" s="307">
        <v>14.930753999999999</v>
      </c>
      <c r="CA154" s="1549"/>
      <c r="CB154" s="1549"/>
      <c r="CC154" s="1549"/>
      <c r="CD154" s="1549"/>
      <c r="CE154" s="1549"/>
      <c r="CF154" s="1549"/>
      <c r="CG154" s="1549"/>
      <c r="CH154" s="1549"/>
      <c r="CI154" s="1549"/>
      <c r="CJ154" s="1549"/>
      <c r="CK154" s="1549"/>
      <c r="CL154" s="1549"/>
      <c r="CM154" s="1549"/>
      <c r="CN154" s="1549"/>
      <c r="CO154" s="1549"/>
      <c r="CP154" s="1549"/>
      <c r="CQ154" s="1549"/>
      <c r="CR154" s="1549"/>
      <c r="CS154" s="1549"/>
      <c r="CT154" s="1549"/>
      <c r="CU154" s="1549"/>
      <c r="CV154" s="1549"/>
      <c r="CW154" s="1549"/>
      <c r="CX154" s="1549"/>
      <c r="CY154" s="1549"/>
      <c r="CZ154" s="1549"/>
    </row>
    <row r="155" s="424" customFormat="true" ht="15" customHeight="true" x14ac:dyDescent="0.2">
      <c r="A155" s="2021"/>
      <c r="B155" s="1422" t="s">
        <v>286</v>
      </c>
      <c r="C155" s="1339">
        <v>0.69242484287418049</v>
      </c>
      <c r="D155" s="1340">
        <v>2.0113954212771574</v>
      </c>
      <c r="E155" s="1340">
        <v>1.0985524706407583</v>
      </c>
      <c r="F155" s="1340">
        <v>0.5033549734970244</v>
      </c>
      <c r="G155" s="1341">
        <v>0.30309200044002965</v>
      </c>
      <c r="H155" s="1342">
        <v>2.840851278410097</v>
      </c>
      <c r="I155" s="1340">
        <v>1.7355035405216965</v>
      </c>
      <c r="J155" s="1340">
        <v>0.2431684255276568</v>
      </c>
      <c r="K155" s="1340">
        <v>0.43707511348205558</v>
      </c>
      <c r="L155" s="1343">
        <v>0.14149072009830449</v>
      </c>
      <c r="M155" s="1344">
        <v>7.2838405393490444E-2</v>
      </c>
      <c r="N155" s="1340">
        <v>0.21808763075840892</v>
      </c>
      <c r="O155" s="1340">
        <v>0.89203039168818765</v>
      </c>
      <c r="P155" s="1340">
        <v>0.6068220008738533</v>
      </c>
      <c r="Q155" s="1341">
        <v>1.4494994287952554</v>
      </c>
      <c r="R155" s="1342">
        <v>0.85618402702454344</v>
      </c>
      <c r="S155" s="1340">
        <v>6.9065119114731663E-2</v>
      </c>
      <c r="T155" s="1340">
        <v>2.146501720114542</v>
      </c>
      <c r="U155" s="1340">
        <v>0.54405676001657188</v>
      </c>
      <c r="V155" s="1340">
        <v>9.7637598890610841E-2</v>
      </c>
      <c r="W155" s="1340">
        <v>1.1752214980806233</v>
      </c>
      <c r="X155" s="1340">
        <v>0.49796526032595717</v>
      </c>
      <c r="Y155" s="1340">
        <v>1.4956471636805144</v>
      </c>
      <c r="Z155" s="1504">
        <v>2.8714729415130095E-2</v>
      </c>
      <c r="AA155" s="581"/>
      <c r="AB155" s="581"/>
      <c r="AC155" s="581"/>
      <c r="AD155" s="581"/>
      <c r="AE155" s="581"/>
      <c r="AF155" s="581"/>
      <c r="AG155" s="581"/>
      <c r="AH155" s="581"/>
      <c r="AI155" s="581"/>
      <c r="AJ155" s="581"/>
      <c r="AK155" s="581"/>
      <c r="AL155" s="581"/>
      <c r="AM155" s="581"/>
      <c r="AN155" s="581"/>
      <c r="AO155" s="581"/>
      <c r="AP155" s="581"/>
      <c r="AQ155" s="581"/>
      <c r="AR155" s="581"/>
      <c r="AS155" s="581"/>
      <c r="AT155" s="581"/>
      <c r="AU155" s="581"/>
      <c r="AV155" s="581"/>
      <c r="AW155" s="581"/>
      <c r="AX155" s="581"/>
      <c r="AY155" s="581"/>
      <c r="AZ155" s="216"/>
      <c r="BA155" s="2046"/>
      <c r="BB155" s="159" t="s">
        <v>286</v>
      </c>
      <c r="BC155" s="340">
        <v>52.634127000000007</v>
      </c>
      <c r="BD155" s="306">
        <v>152.71446300000005</v>
      </c>
      <c r="BE155" s="306">
        <v>83.659209000000033</v>
      </c>
      <c r="BF155" s="306">
        <v>38.257890000000003</v>
      </c>
      <c r="BG155" s="341">
        <v>23.043060000000001</v>
      </c>
      <c r="BH155" s="351">
        <v>136.79725200000001</v>
      </c>
      <c r="BI155" s="306">
        <v>83.704394000000008</v>
      </c>
      <c r="BJ155" s="306">
        <v>11.708505999999998</v>
      </c>
      <c r="BK155" s="306">
        <v>21.068165999999998</v>
      </c>
      <c r="BL155" s="341">
        <v>6.8127860000000009</v>
      </c>
      <c r="BM155" s="351">
        <v>2.0258389999999999</v>
      </c>
      <c r="BN155" s="306">
        <v>6.0843030000000002</v>
      </c>
      <c r="BO155" s="306">
        <v>24.837235</v>
      </c>
      <c r="BP155" s="306">
        <v>16.881959000000002</v>
      </c>
      <c r="BQ155" s="341">
        <v>40.388309</v>
      </c>
      <c r="BR155" s="351">
        <v>41.717597000000012</v>
      </c>
      <c r="BS155" s="306">
        <v>1.3832059999999999</v>
      </c>
      <c r="BT155" s="306">
        <v>202.37587100000005</v>
      </c>
      <c r="BU155" s="306">
        <v>38.424119000000005</v>
      </c>
      <c r="BV155" s="306">
        <v>3.9222289999999997</v>
      </c>
      <c r="BW155" s="306">
        <v>36.264253999999994</v>
      </c>
      <c r="BX155" s="306">
        <v>13.076267</v>
      </c>
      <c r="BY155" s="307">
        <v>11.962752999999999</v>
      </c>
      <c r="BZ155" s="307">
        <v>1.182453</v>
      </c>
      <c r="CA155" s="1549"/>
      <c r="CB155" s="1549"/>
      <c r="CC155" s="1549"/>
      <c r="CD155" s="1549"/>
      <c r="CE155" s="1549"/>
      <c r="CF155" s="1549"/>
      <c r="CG155" s="1549"/>
      <c r="CH155" s="1549"/>
      <c r="CI155" s="1549"/>
      <c r="CJ155" s="1549"/>
      <c r="CK155" s="1549"/>
      <c r="CL155" s="1549"/>
      <c r="CM155" s="1549"/>
      <c r="CN155" s="1549"/>
      <c r="CO155" s="1549"/>
      <c r="CP155" s="1549"/>
      <c r="CQ155" s="1549"/>
      <c r="CR155" s="1549"/>
      <c r="CS155" s="1549"/>
      <c r="CT155" s="1549"/>
      <c r="CU155" s="1549"/>
      <c r="CV155" s="1549"/>
      <c r="CW155" s="1549"/>
      <c r="CX155" s="1549"/>
      <c r="CY155" s="1549"/>
      <c r="CZ155" s="1549"/>
    </row>
    <row r="156" s="424" customFormat="true" ht="15" customHeight="true" x14ac:dyDescent="0.2">
      <c r="A156" s="2021"/>
      <c r="B156" s="1422" t="s">
        <v>287</v>
      </c>
      <c r="C156" s="1339">
        <v>0.38779219349481292</v>
      </c>
      <c r="D156" s="1340">
        <v>0.76445879623189239</v>
      </c>
      <c r="E156" s="1340">
        <v>0.28649762961446917</v>
      </c>
      <c r="F156" s="1340">
        <v>0.35025981149257895</v>
      </c>
      <c r="G156" s="1341">
        <v>0</v>
      </c>
      <c r="H156" s="1342">
        <v>1.529172910987884</v>
      </c>
      <c r="I156" s="1340">
        <v>0.32658177199873023</v>
      </c>
      <c r="J156" s="1340">
        <v>0.19844925889121234</v>
      </c>
      <c r="K156" s="1340">
        <v>1.4175536251805764E-2</v>
      </c>
      <c r="L156" s="1343">
        <v>0</v>
      </c>
      <c r="M156" s="1344">
        <v>7.4360978487007817E-2</v>
      </c>
      <c r="N156" s="1340">
        <v>0.21929203535185426</v>
      </c>
      <c r="O156" s="1340">
        <v>7.3792306745346634E-2</v>
      </c>
      <c r="P156" s="1340">
        <v>6.549915706478969E-2</v>
      </c>
      <c r="Q156" s="1341">
        <v>0.87105470707964072</v>
      </c>
      <c r="R156" s="1342">
        <v>0.68337370608664827</v>
      </c>
      <c r="S156" s="1340">
        <v>0.27588229763944866</v>
      </c>
      <c r="T156" s="1340">
        <v>0</v>
      </c>
      <c r="U156" s="1340">
        <v>0.44903793195169278</v>
      </c>
      <c r="V156" s="1340">
        <v>0.3070938423470374</v>
      </c>
      <c r="W156" s="1340">
        <v>0.20330061744066572</v>
      </c>
      <c r="X156" s="1340">
        <v>0.36112136679463147</v>
      </c>
      <c r="Y156" s="1340">
        <v>0</v>
      </c>
      <c r="Z156" s="1504">
        <v>0.9065262123831469</v>
      </c>
      <c r="AA156" s="581"/>
      <c r="AB156" s="581"/>
      <c r="AC156" s="581"/>
      <c r="AD156" s="581"/>
      <c r="AE156" s="581"/>
      <c r="AF156" s="581"/>
      <c r="AG156" s="581"/>
      <c r="AH156" s="581"/>
      <c r="AI156" s="581"/>
      <c r="AJ156" s="581"/>
      <c r="AK156" s="581"/>
      <c r="AL156" s="581"/>
      <c r="AM156" s="581"/>
      <c r="AN156" s="581"/>
      <c r="AO156" s="581"/>
      <c r="AP156" s="581"/>
      <c r="AQ156" s="581"/>
      <c r="AR156" s="581"/>
      <c r="AS156" s="581"/>
      <c r="AT156" s="581"/>
      <c r="AU156" s="581"/>
      <c r="AV156" s="581"/>
      <c r="AW156" s="581"/>
      <c r="AX156" s="581"/>
      <c r="AY156" s="581"/>
      <c r="AZ156" s="216"/>
      <c r="BA156" s="2046"/>
      <c r="BB156" s="159" t="s">
        <v>287</v>
      </c>
      <c r="BC156" s="340">
        <v>29.477716999999998</v>
      </c>
      <c r="BD156" s="306">
        <v>58.041254999999992</v>
      </c>
      <c r="BE156" s="306">
        <v>21.817951999999998</v>
      </c>
      <c r="BF156" s="306">
        <v>26.621771999999996</v>
      </c>
      <c r="BG156" s="341">
        <v>0</v>
      </c>
      <c r="BH156" s="351">
        <v>73.635199999999998</v>
      </c>
      <c r="BI156" s="306">
        <v>15.751237999999999</v>
      </c>
      <c r="BJ156" s="306">
        <v>9.5552880000000009</v>
      </c>
      <c r="BK156" s="306">
        <v>0.68329799999999996</v>
      </c>
      <c r="BL156" s="341">
        <v>0</v>
      </c>
      <c r="BM156" s="351">
        <v>2.0681859999999999</v>
      </c>
      <c r="BN156" s="306">
        <v>6.1179040000000002</v>
      </c>
      <c r="BO156" s="306">
        <v>2.0546349999999998</v>
      </c>
      <c r="BP156" s="306">
        <v>1.8222050000000001</v>
      </c>
      <c r="BQ156" s="341">
        <v>24.270741999999998</v>
      </c>
      <c r="BR156" s="351">
        <v>33.297407999999997</v>
      </c>
      <c r="BS156" s="306">
        <v>5.5252500000000007</v>
      </c>
      <c r="BT156" s="306">
        <v>0</v>
      </c>
      <c r="BU156" s="306">
        <v>31.713394999999998</v>
      </c>
      <c r="BV156" s="306">
        <v>12.336358000000001</v>
      </c>
      <c r="BW156" s="306">
        <v>6.2733240000000006</v>
      </c>
      <c r="BX156" s="306">
        <v>9.4828289999999988</v>
      </c>
      <c r="BY156" s="307">
        <v>0</v>
      </c>
      <c r="BZ156" s="307">
        <v>37.330131999999999</v>
      </c>
      <c r="CA156" s="1549"/>
      <c r="CB156" s="1549"/>
      <c r="CC156" s="1549"/>
      <c r="CD156" s="1549"/>
      <c r="CE156" s="1549"/>
      <c r="CF156" s="1549"/>
      <c r="CG156" s="1549"/>
      <c r="CH156" s="1549"/>
      <c r="CI156" s="1549"/>
      <c r="CJ156" s="1549"/>
      <c r="CK156" s="1549"/>
      <c r="CL156" s="1549"/>
      <c r="CM156" s="1549"/>
      <c r="CN156" s="1549"/>
      <c r="CO156" s="1549"/>
      <c r="CP156" s="1549"/>
      <c r="CQ156" s="1549"/>
      <c r="CR156" s="1549"/>
      <c r="CS156" s="1549"/>
      <c r="CT156" s="1549"/>
      <c r="CU156" s="1549"/>
      <c r="CV156" s="1549"/>
      <c r="CW156" s="1549"/>
      <c r="CX156" s="1549"/>
      <c r="CY156" s="1549"/>
      <c r="CZ156" s="1549"/>
    </row>
    <row r="157" s="424" customFormat="true" ht="15" customHeight="true" x14ac:dyDescent="0.2">
      <c r="A157" s="2021"/>
      <c r="B157" s="1422" t="s">
        <v>288</v>
      </c>
      <c r="C157" s="1339">
        <v>7.0418176315335132E-2</v>
      </c>
      <c r="D157" s="1340">
        <v>2.0733046686010444E-2</v>
      </c>
      <c r="E157" s="1340">
        <v>0.17345949035721164</v>
      </c>
      <c r="F157" s="1340">
        <v>0.14009804609714155</v>
      </c>
      <c r="G157" s="1341">
        <v>2.5615857037257724E-2</v>
      </c>
      <c r="H157" s="1342">
        <v>0.10559255520596654</v>
      </c>
      <c r="I157" s="1340">
        <v>0.12790727777852628</v>
      </c>
      <c r="J157" s="1340">
        <v>5.0855601836102396E-2</v>
      </c>
      <c r="K157" s="1340">
        <v>0.17010643502166919</v>
      </c>
      <c r="L157" s="1343">
        <v>2.7877745748766447E-2</v>
      </c>
      <c r="M157" s="1344">
        <v>0</v>
      </c>
      <c r="N157" s="1340">
        <v>9.6105400193438502E-3</v>
      </c>
      <c r="O157" s="1340">
        <v>5.6535630839969458E-2</v>
      </c>
      <c r="P157" s="1340">
        <v>9.1229306312606354E-2</v>
      </c>
      <c r="Q157" s="1341">
        <v>0.18331218351908557</v>
      </c>
      <c r="R157" s="1342">
        <v>0.44198057192708301</v>
      </c>
      <c r="S157" s="1340">
        <v>0</v>
      </c>
      <c r="T157" s="1340">
        <v>0</v>
      </c>
      <c r="U157" s="1340">
        <v>0.10872947188442798</v>
      </c>
      <c r="V157" s="1340">
        <v>2.1068874037556948E-2</v>
      </c>
      <c r="W157" s="1340">
        <v>0</v>
      </c>
      <c r="X157" s="1340">
        <v>0</v>
      </c>
      <c r="Y157" s="1340">
        <v>0.10918349707778137</v>
      </c>
      <c r="Z157" s="1504">
        <v>4.3665268090758713E-2</v>
      </c>
      <c r="AA157" s="581"/>
      <c r="AB157" s="581"/>
      <c r="AC157" s="581"/>
      <c r="AD157" s="581"/>
      <c r="AE157" s="581"/>
      <c r="AF157" s="581"/>
      <c r="AG157" s="581"/>
      <c r="AH157" s="581"/>
      <c r="AI157" s="581"/>
      <c r="AJ157" s="581"/>
      <c r="AK157" s="581"/>
      <c r="AL157" s="581"/>
      <c r="AM157" s="581"/>
      <c r="AN157" s="581"/>
      <c r="AO157" s="581"/>
      <c r="AP157" s="581"/>
      <c r="AQ157" s="581"/>
      <c r="AR157" s="581"/>
      <c r="AS157" s="581"/>
      <c r="AT157" s="581"/>
      <c r="AU157" s="581"/>
      <c r="AV157" s="581"/>
      <c r="AW157" s="581"/>
      <c r="AX157" s="581"/>
      <c r="AY157" s="581"/>
      <c r="AZ157" s="216"/>
      <c r="BA157" s="2046"/>
      <c r="BB157" s="159" t="s">
        <v>288</v>
      </c>
      <c r="BC157" s="340">
        <v>5.3527819999999995</v>
      </c>
      <c r="BD157" s="306">
        <v>1.5741489999999998</v>
      </c>
      <c r="BE157" s="306">
        <v>13.209641000000001</v>
      </c>
      <c r="BF157" s="306">
        <v>10.648262000000001</v>
      </c>
      <c r="BG157" s="341">
        <v>1.947487</v>
      </c>
      <c r="BH157" s="351">
        <v>5.0846629999999999</v>
      </c>
      <c r="BI157" s="306">
        <v>6.1690459999999998</v>
      </c>
      <c r="BJ157" s="306">
        <v>2.4486859999999999</v>
      </c>
      <c r="BK157" s="306">
        <v>8.1995760000000004</v>
      </c>
      <c r="BL157" s="341">
        <v>1.3423149999999999</v>
      </c>
      <c r="BM157" s="351">
        <v>0</v>
      </c>
      <c r="BN157" s="306">
        <v>0.268119</v>
      </c>
      <c r="BO157" s="306">
        <v>1.5741489999999998</v>
      </c>
      <c r="BP157" s="306">
        <v>2.5380250000000002</v>
      </c>
      <c r="BQ157" s="341">
        <v>5.107742</v>
      </c>
      <c r="BR157" s="351">
        <v>21.535519000000001</v>
      </c>
      <c r="BS157" s="306">
        <v>0</v>
      </c>
      <c r="BT157" s="306">
        <v>0</v>
      </c>
      <c r="BU157" s="306">
        <v>7.6790409999999998</v>
      </c>
      <c r="BV157" s="306">
        <v>0.84636400000000001</v>
      </c>
      <c r="BW157" s="306">
        <v>0</v>
      </c>
      <c r="BX157" s="306">
        <v>0</v>
      </c>
      <c r="BY157" s="307">
        <v>0.87329100000000004</v>
      </c>
      <c r="BZ157" s="307">
        <v>1.798106</v>
      </c>
      <c r="CA157" s="1549"/>
      <c r="CB157" s="1549"/>
      <c r="CC157" s="1549"/>
      <c r="CD157" s="1549"/>
      <c r="CE157" s="1549"/>
      <c r="CF157" s="1549"/>
      <c r="CG157" s="1549"/>
      <c r="CH157" s="1549"/>
      <c r="CI157" s="1549"/>
      <c r="CJ157" s="1549"/>
      <c r="CK157" s="1549"/>
      <c r="CL157" s="1549"/>
      <c r="CM157" s="1549"/>
      <c r="CN157" s="1549"/>
      <c r="CO157" s="1549"/>
      <c r="CP157" s="1549"/>
      <c r="CQ157" s="1549"/>
      <c r="CR157" s="1549"/>
      <c r="CS157" s="1549"/>
      <c r="CT157" s="1549"/>
      <c r="CU157" s="1549"/>
      <c r="CV157" s="1549"/>
      <c r="CW157" s="1549"/>
      <c r="CX157" s="1549"/>
      <c r="CY157" s="1549"/>
      <c r="CZ157" s="1549"/>
    </row>
    <row r="158" s="424" customFormat="true" ht="15" customHeight="true" x14ac:dyDescent="0.2">
      <c r="A158" s="2021"/>
      <c r="B158" s="1422" t="s">
        <v>289</v>
      </c>
      <c r="C158" s="1339">
        <v>17.322388003419821</v>
      </c>
      <c r="D158" s="1340">
        <v>9.2724851417099021</v>
      </c>
      <c r="E158" s="1340">
        <v>6.3871530753515051</v>
      </c>
      <c r="F158" s="1340">
        <v>2.4150516370936694</v>
      </c>
      <c r="G158" s="1341">
        <v>0</v>
      </c>
      <c r="H158" s="1342">
        <v>3.8926254077813742</v>
      </c>
      <c r="I158" s="1340">
        <v>1.6201044604002586</v>
      </c>
      <c r="J158" s="1340">
        <v>1.0275666641005978</v>
      </c>
      <c r="K158" s="1340">
        <v>0.23892800401647879</v>
      </c>
      <c r="L158" s="1343">
        <v>0</v>
      </c>
      <c r="M158" s="1344">
        <v>27.818694396358751</v>
      </c>
      <c r="N158" s="1340">
        <v>17.33017887794724</v>
      </c>
      <c r="O158" s="1340">
        <v>16.58619611907854</v>
      </c>
      <c r="P158" s="1340">
        <v>14.428443157866559</v>
      </c>
      <c r="Q158" s="1341">
        <v>8.7470792157683661</v>
      </c>
      <c r="R158" s="1342">
        <v>24.722180986689718</v>
      </c>
      <c r="S158" s="1340">
        <v>3.5388455020012159</v>
      </c>
      <c r="T158" s="1340">
        <v>1.4870207203042167</v>
      </c>
      <c r="U158" s="1340">
        <v>8.9492975470647274</v>
      </c>
      <c r="V158" s="1340">
        <v>12.252627464755545</v>
      </c>
      <c r="W158" s="1340">
        <v>1.708062784854893</v>
      </c>
      <c r="X158" s="1340">
        <v>1.1186077898249214</v>
      </c>
      <c r="Y158" s="1340">
        <v>8.5930444439587301</v>
      </c>
      <c r="Z158" s="1504">
        <v>0</v>
      </c>
      <c r="AA158" s="581"/>
      <c r="AB158" s="581"/>
      <c r="AC158" s="581"/>
      <c r="AD158" s="581"/>
      <c r="AE158" s="581"/>
      <c r="AF158" s="581"/>
      <c r="AG158" s="581"/>
      <c r="AH158" s="581"/>
      <c r="AI158" s="581"/>
      <c r="AJ158" s="581"/>
      <c r="AK158" s="581"/>
      <c r="AL158" s="581"/>
      <c r="AM158" s="581"/>
      <c r="AN158" s="581"/>
      <c r="AO158" s="581"/>
      <c r="AP158" s="581"/>
      <c r="AQ158" s="581"/>
      <c r="AR158" s="581"/>
      <c r="AS158" s="581"/>
      <c r="AT158" s="581"/>
      <c r="AU158" s="581"/>
      <c r="AV158" s="581"/>
      <c r="AW158" s="581"/>
      <c r="AX158" s="581"/>
      <c r="AY158" s="581"/>
      <c r="AZ158" s="216"/>
      <c r="BA158" s="2046"/>
      <c r="BB158" s="159" t="s">
        <v>289</v>
      </c>
      <c r="BC158" s="340">
        <v>1316.7476290000011</v>
      </c>
      <c r="BD158" s="306">
        <v>704.01004899999987</v>
      </c>
      <c r="BE158" s="306">
        <v>486.40751200000017</v>
      </c>
      <c r="BF158" s="306">
        <v>183.55789599999997</v>
      </c>
      <c r="BG158" s="341">
        <v>0</v>
      </c>
      <c r="BH158" s="351">
        <v>187.44397599999996</v>
      </c>
      <c r="BI158" s="306">
        <v>78.138625999999974</v>
      </c>
      <c r="BJ158" s="306">
        <v>49.477108000000001</v>
      </c>
      <c r="BK158" s="306">
        <v>11.516956</v>
      </c>
      <c r="BL158" s="341">
        <v>0</v>
      </c>
      <c r="BM158" s="351">
        <v>773.71540099999993</v>
      </c>
      <c r="BN158" s="306">
        <v>483.48482199999978</v>
      </c>
      <c r="BO158" s="306">
        <v>461.81750599999964</v>
      </c>
      <c r="BP158" s="306">
        <v>401.40335300000021</v>
      </c>
      <c r="BQ158" s="341">
        <v>243.72533799999991</v>
      </c>
      <c r="BR158" s="351">
        <v>1204.5891430000008</v>
      </c>
      <c r="BS158" s="306">
        <v>70.874449999999996</v>
      </c>
      <c r="BT158" s="306">
        <v>140.198869</v>
      </c>
      <c r="BU158" s="306">
        <v>632.04595400000005</v>
      </c>
      <c r="BV158" s="306">
        <v>492.20393899999988</v>
      </c>
      <c r="BW158" s="306">
        <v>52.706339</v>
      </c>
      <c r="BX158" s="306">
        <v>29.373965000000002</v>
      </c>
      <c r="BY158" s="307">
        <v>68.730426999999992</v>
      </c>
      <c r="BZ158" s="307">
        <v>0</v>
      </c>
      <c r="CA158" s="1549"/>
      <c r="CB158" s="1549"/>
      <c r="CC158" s="1549"/>
      <c r="CD158" s="1549"/>
      <c r="CE158" s="1549"/>
      <c r="CF158" s="1549"/>
      <c r="CG158" s="1549"/>
      <c r="CH158" s="1549"/>
      <c r="CI158" s="1549"/>
      <c r="CJ158" s="1549"/>
      <c r="CK158" s="1549"/>
      <c r="CL158" s="1549"/>
      <c r="CM158" s="1549"/>
      <c r="CN158" s="1549"/>
      <c r="CO158" s="1549"/>
      <c r="CP158" s="1549"/>
      <c r="CQ158" s="1549"/>
      <c r="CR158" s="1549"/>
      <c r="CS158" s="1549"/>
      <c r="CT158" s="1549"/>
      <c r="CU158" s="1549"/>
      <c r="CV158" s="1549"/>
      <c r="CW158" s="1549"/>
      <c r="CX158" s="1549"/>
      <c r="CY158" s="1549"/>
      <c r="CZ158" s="1549"/>
    </row>
    <row r="159" s="424" customFormat="true" ht="15" customHeight="true" x14ac:dyDescent="0.2">
      <c r="A159" s="2021"/>
      <c r="B159" s="1422" t="s">
        <v>290</v>
      </c>
      <c r="C159" s="1339">
        <v>20.692868470457345</v>
      </c>
      <c r="D159" s="1340">
        <v>16.784986265373497</v>
      </c>
      <c r="E159" s="1340">
        <v>9.2752899417771673</v>
      </c>
      <c r="F159" s="1340">
        <v>2.6600066487228435</v>
      </c>
      <c r="G159" s="1341">
        <v>0.24794096173384128</v>
      </c>
      <c r="H159" s="1342">
        <v>3.8801986142903462</v>
      </c>
      <c r="I159" s="1340">
        <v>3.1073857400056331</v>
      </c>
      <c r="J159" s="1340">
        <v>1.5622943497189927</v>
      </c>
      <c r="K159" s="1340">
        <v>0.24278710952831203</v>
      </c>
      <c r="L159" s="1343">
        <v>0</v>
      </c>
      <c r="M159" s="1344">
        <v>25.740828285407723</v>
      </c>
      <c r="N159" s="1340">
        <v>29.838668436519484</v>
      </c>
      <c r="O159" s="1340">
        <v>28.042271528580816</v>
      </c>
      <c r="P159" s="1340">
        <v>22.615815900460831</v>
      </c>
      <c r="Q159" s="1341">
        <v>14.094714393720995</v>
      </c>
      <c r="R159" s="1342">
        <v>15.582501997884101</v>
      </c>
      <c r="S159" s="1340">
        <v>4.6044665350229259</v>
      </c>
      <c r="T159" s="1340">
        <v>1.914742134686034</v>
      </c>
      <c r="U159" s="1340">
        <v>18.500537691482794</v>
      </c>
      <c r="V159" s="1340">
        <v>18.864325386184642</v>
      </c>
      <c r="W159" s="1340">
        <v>9.4155403936134991</v>
      </c>
      <c r="X159" s="1340">
        <v>12.028818185992614</v>
      </c>
      <c r="Y159" s="1340">
        <v>8.9901192717786316</v>
      </c>
      <c r="Z159" s="1504">
        <v>0</v>
      </c>
      <c r="AA159" s="581"/>
      <c r="AB159" s="581"/>
      <c r="AC159" s="581"/>
      <c r="AD159" s="581"/>
      <c r="AE159" s="581"/>
      <c r="AF159" s="581"/>
      <c r="AG159" s="581"/>
      <c r="AH159" s="581"/>
      <c r="AI159" s="581"/>
      <c r="AJ159" s="581"/>
      <c r="AK159" s="581"/>
      <c r="AL159" s="581"/>
      <c r="AM159" s="581"/>
      <c r="AN159" s="581"/>
      <c r="AO159" s="581"/>
      <c r="AP159" s="581"/>
      <c r="AQ159" s="581"/>
      <c r="AR159" s="581"/>
      <c r="AS159" s="581"/>
      <c r="AT159" s="581"/>
      <c r="AU159" s="581"/>
      <c r="AV159" s="581"/>
      <c r="AW159" s="581"/>
      <c r="AX159" s="581"/>
      <c r="AY159" s="581"/>
      <c r="AZ159" s="216"/>
      <c r="BA159" s="2046"/>
      <c r="BB159" s="159" t="s">
        <v>290</v>
      </c>
      <c r="BC159" s="340">
        <v>1572.9520370000009</v>
      </c>
      <c r="BD159" s="306">
        <v>1274.3939539999988</v>
      </c>
      <c r="BE159" s="306">
        <v>706.3508030000005</v>
      </c>
      <c r="BF159" s="306">
        <v>202.175894</v>
      </c>
      <c r="BG159" s="341">
        <v>18.850113</v>
      </c>
      <c r="BH159" s="351">
        <v>186.84558100000001</v>
      </c>
      <c r="BI159" s="306">
        <v>149.87110899999999</v>
      </c>
      <c r="BJ159" s="306">
        <v>75.224127999999993</v>
      </c>
      <c r="BK159" s="306">
        <v>11.702974999999999</v>
      </c>
      <c r="BL159" s="341">
        <v>0</v>
      </c>
      <c r="BM159" s="351">
        <v>715.92415500000016</v>
      </c>
      <c r="BN159" s="306">
        <v>832.45207099999993</v>
      </c>
      <c r="BO159" s="306">
        <v>780.79457200000002</v>
      </c>
      <c r="BP159" s="306">
        <v>629.17836900000043</v>
      </c>
      <c r="BQ159" s="341">
        <v>392.72984099999974</v>
      </c>
      <c r="BR159" s="351">
        <v>759.25796100000025</v>
      </c>
      <c r="BS159" s="306">
        <v>92.216241999999994</v>
      </c>
      <c r="BT159" s="306">
        <v>180.52517899999998</v>
      </c>
      <c r="BU159" s="306">
        <v>1306.6042259999992</v>
      </c>
      <c r="BV159" s="306">
        <v>757.80442100000005</v>
      </c>
      <c r="BW159" s="306">
        <v>290.53888899999993</v>
      </c>
      <c r="BX159" s="306">
        <v>315.86950099999979</v>
      </c>
      <c r="BY159" s="307">
        <v>71.906382000000022</v>
      </c>
      <c r="BZ159" s="307">
        <v>0</v>
      </c>
      <c r="CA159" s="1549"/>
      <c r="CB159" s="1549"/>
      <c r="CC159" s="1549"/>
      <c r="CD159" s="1549"/>
      <c r="CE159" s="1549"/>
      <c r="CF159" s="1549"/>
      <c r="CG159" s="1549"/>
      <c r="CH159" s="1549"/>
      <c r="CI159" s="1549"/>
      <c r="CJ159" s="1549"/>
      <c r="CK159" s="1549"/>
      <c r="CL159" s="1549"/>
      <c r="CM159" s="1549"/>
      <c r="CN159" s="1549"/>
      <c r="CO159" s="1549"/>
      <c r="CP159" s="1549"/>
      <c r="CQ159" s="1549"/>
      <c r="CR159" s="1549"/>
      <c r="CS159" s="1549"/>
      <c r="CT159" s="1549"/>
      <c r="CU159" s="1549"/>
      <c r="CV159" s="1549"/>
      <c r="CW159" s="1549"/>
      <c r="CX159" s="1549"/>
      <c r="CY159" s="1549"/>
      <c r="CZ159" s="1549"/>
    </row>
    <row r="160" s="424" customFormat="true" ht="15" customHeight="true" x14ac:dyDescent="0.2">
      <c r="A160" s="2021"/>
      <c r="B160" s="1422" t="s">
        <v>291</v>
      </c>
      <c r="C160" s="1339">
        <v>37.92050375518361</v>
      </c>
      <c r="D160" s="1340">
        <v>32.059769575526779</v>
      </c>
      <c r="E160" s="1340">
        <v>25.387899396752921</v>
      </c>
      <c r="F160" s="1340">
        <v>9.1997904510563941</v>
      </c>
      <c r="G160" s="1341">
        <v>0.87632542378245604</v>
      </c>
      <c r="H160" s="1342">
        <v>30.41422472812717</v>
      </c>
      <c r="I160" s="1340">
        <v>8.806395152653808</v>
      </c>
      <c r="J160" s="1340">
        <v>2.7714733938444591</v>
      </c>
      <c r="K160" s="1340">
        <v>1.6226625137721509</v>
      </c>
      <c r="L160" s="1343">
        <v>0</v>
      </c>
      <c r="M160" s="1344">
        <v>32.33922469741767</v>
      </c>
      <c r="N160" s="1340">
        <v>43.935152350454807</v>
      </c>
      <c r="O160" s="1340">
        <v>45.534878063876313</v>
      </c>
      <c r="P160" s="1340">
        <v>48.077483143557565</v>
      </c>
      <c r="Q160" s="1341">
        <v>42.506177856361518</v>
      </c>
      <c r="R160" s="1342">
        <v>10.592542603217371</v>
      </c>
      <c r="S160" s="1340">
        <v>13.260438309002131</v>
      </c>
      <c r="T160" s="1340">
        <v>11.483273893183247</v>
      </c>
      <c r="U160" s="1340">
        <v>25.71388703345832</v>
      </c>
      <c r="V160" s="1340">
        <v>46.592629162041945</v>
      </c>
      <c r="W160" s="1340">
        <v>47.014686827895801</v>
      </c>
      <c r="X160" s="1340">
        <v>35.721259449360851</v>
      </c>
      <c r="Y160" s="1340">
        <v>9.3785639760168245</v>
      </c>
      <c r="Z160" s="1504">
        <v>0</v>
      </c>
      <c r="AA160" s="581"/>
      <c r="AB160" s="581"/>
      <c r="AC160" s="581"/>
      <c r="AD160" s="581"/>
      <c r="AE160" s="581"/>
      <c r="AF160" s="581"/>
      <c r="AG160" s="581"/>
      <c r="AH160" s="581"/>
      <c r="AI160" s="581"/>
      <c r="AJ160" s="581"/>
      <c r="AK160" s="581"/>
      <c r="AL160" s="581"/>
      <c r="AM160" s="581"/>
      <c r="AN160" s="581"/>
      <c r="AO160" s="581"/>
      <c r="AP160" s="581"/>
      <c r="AQ160" s="581"/>
      <c r="AR160" s="581"/>
      <c r="AS160" s="581"/>
      <c r="AT160" s="581"/>
      <c r="AU160" s="581"/>
      <c r="AV160" s="581"/>
      <c r="AW160" s="581"/>
      <c r="AX160" s="581"/>
      <c r="AY160" s="581"/>
      <c r="AZ160" s="216"/>
      <c r="BA160" s="2046"/>
      <c r="BB160" s="159" t="s">
        <v>291</v>
      </c>
      <c r="BC160" s="340">
        <v>2882.4971130000104</v>
      </c>
      <c r="BD160" s="306">
        <v>2434.1263000000017</v>
      </c>
      <c r="BE160" s="306">
        <v>1933.3911109999972</v>
      </c>
      <c r="BF160" s="306">
        <v>699.23729700000001</v>
      </c>
      <c r="BG160" s="341">
        <v>66.624059000000003</v>
      </c>
      <c r="BH160" s="351">
        <v>1464.5547960000019</v>
      </c>
      <c r="BI160" s="306">
        <v>424.73780799999997</v>
      </c>
      <c r="BJ160" s="306">
        <v>133.44583200000002</v>
      </c>
      <c r="BK160" s="306">
        <v>78.216585999999992</v>
      </c>
      <c r="BL160" s="341">
        <v>0</v>
      </c>
      <c r="BM160" s="351">
        <v>899.44394399999999</v>
      </c>
      <c r="BN160" s="306">
        <v>1225.7218729999991</v>
      </c>
      <c r="BO160" s="306">
        <v>1267.8497029999983</v>
      </c>
      <c r="BP160" s="306">
        <v>1337.5291239999963</v>
      </c>
      <c r="BQ160" s="341">
        <v>1184.3762139999994</v>
      </c>
      <c r="BR160" s="351">
        <v>516.12201299999947</v>
      </c>
      <c r="BS160" s="306">
        <v>265.57425900000004</v>
      </c>
      <c r="BT160" s="306">
        <v>1082.662797</v>
      </c>
      <c r="BU160" s="306">
        <v>1816.0484859999983</v>
      </c>
      <c r="BV160" s="306">
        <v>1871.6863519999995</v>
      </c>
      <c r="BW160" s="306">
        <v>1450.7499629999986</v>
      </c>
      <c r="BX160" s="306">
        <v>938.01869999999894</v>
      </c>
      <c r="BY160" s="307">
        <v>75.013310000000004</v>
      </c>
      <c r="BZ160" s="307">
        <v>0</v>
      </c>
      <c r="CA160" s="1549"/>
      <c r="CB160" s="1549"/>
      <c r="CC160" s="1549"/>
      <c r="CD160" s="1549"/>
      <c r="CE160" s="1549"/>
      <c r="CF160" s="1549"/>
      <c r="CG160" s="1549"/>
      <c r="CH160" s="1549"/>
      <c r="CI160" s="1549"/>
      <c r="CJ160" s="1549"/>
      <c r="CK160" s="1549"/>
      <c r="CL160" s="1549"/>
      <c r="CM160" s="1549"/>
      <c r="CN160" s="1549"/>
      <c r="CO160" s="1549"/>
      <c r="CP160" s="1549"/>
      <c r="CQ160" s="1549"/>
      <c r="CR160" s="1549"/>
      <c r="CS160" s="1549"/>
      <c r="CT160" s="1549"/>
      <c r="CU160" s="1549"/>
      <c r="CV160" s="1549"/>
      <c r="CW160" s="1549"/>
      <c r="CX160" s="1549"/>
      <c r="CY160" s="1549"/>
      <c r="CZ160" s="1549"/>
    </row>
    <row r="161" s="424" customFormat="true" ht="15" customHeight="true" x14ac:dyDescent="0.2">
      <c r="A161" s="2021"/>
      <c r="B161" s="1422" t="s">
        <v>292</v>
      </c>
      <c r="C161" s="1339">
        <v>7.6771782224179841</v>
      </c>
      <c r="D161" s="1340">
        <v>2.4201018713097522</v>
      </c>
      <c r="E161" s="1340">
        <v>0.83215242214189944</v>
      </c>
      <c r="F161" s="1340">
        <v>0.26554461537678575</v>
      </c>
      <c r="G161" s="1341">
        <v>0</v>
      </c>
      <c r="H161" s="1342">
        <v>3.343857256094724</v>
      </c>
      <c r="I161" s="1340">
        <v>8.052433961183271E-2</v>
      </c>
      <c r="J161" s="1340">
        <v>0.14119001398428227</v>
      </c>
      <c r="K161" s="1340">
        <v>0</v>
      </c>
      <c r="L161" s="1343">
        <v>0</v>
      </c>
      <c r="M161" s="1344">
        <v>11.118012241581852</v>
      </c>
      <c r="N161" s="1340">
        <v>5.4487677809224939</v>
      </c>
      <c r="O161" s="1340">
        <v>3.0127969407410178</v>
      </c>
      <c r="P161" s="1340">
        <v>3.7856292820304707</v>
      </c>
      <c r="Q161" s="1341">
        <v>1.031267455676774</v>
      </c>
      <c r="R161" s="1342">
        <v>5.3820421680280743</v>
      </c>
      <c r="S161" s="1340">
        <v>0.4504494709444839</v>
      </c>
      <c r="T161" s="1340">
        <v>0.54583773824216919</v>
      </c>
      <c r="U161" s="1340">
        <v>1.641536964660316</v>
      </c>
      <c r="V161" s="1340">
        <v>3.3447335402537539</v>
      </c>
      <c r="W161" s="1340">
        <v>3.145288235442433</v>
      </c>
      <c r="X161" s="1340">
        <v>4.4416061850427653</v>
      </c>
      <c r="Y161" s="1340">
        <v>4.2374744455879609</v>
      </c>
      <c r="Z161" s="1504">
        <v>0.73513170691729635</v>
      </c>
      <c r="AA161" s="581"/>
      <c r="AB161" s="581"/>
      <c r="AC161" s="581"/>
      <c r="AD161" s="581"/>
      <c r="AE161" s="581"/>
      <c r="AF161" s="581"/>
      <c r="AG161" s="581"/>
      <c r="AH161" s="581"/>
      <c r="AI161" s="581"/>
      <c r="AJ161" s="581"/>
      <c r="AK161" s="581"/>
      <c r="AL161" s="581"/>
      <c r="AM161" s="581"/>
      <c r="AN161" s="581"/>
      <c r="AO161" s="581"/>
      <c r="AP161" s="581"/>
      <c r="AQ161" s="581"/>
      <c r="AR161" s="581"/>
      <c r="AS161" s="581"/>
      <c r="AT161" s="581"/>
      <c r="AU161" s="581"/>
      <c r="AV161" s="581"/>
      <c r="AW161" s="581"/>
      <c r="AX161" s="581"/>
      <c r="AY161" s="581"/>
      <c r="AZ161" s="216"/>
      <c r="BA161" s="2046"/>
      <c r="BB161" s="159" t="s">
        <v>292</v>
      </c>
      <c r="BC161" s="340">
        <v>583.57463299999984</v>
      </c>
      <c r="BD161" s="306">
        <v>183.74535099999991</v>
      </c>
      <c r="BE161" s="306">
        <v>63.371769</v>
      </c>
      <c r="BF161" s="306">
        <v>20.182927000000003</v>
      </c>
      <c r="BG161" s="341">
        <v>0</v>
      </c>
      <c r="BH161" s="351">
        <v>161.01880699999995</v>
      </c>
      <c r="BI161" s="306">
        <v>3.8837380000000001</v>
      </c>
      <c r="BJ161" s="306">
        <v>6.7982680000000002</v>
      </c>
      <c r="BK161" s="306">
        <v>0</v>
      </c>
      <c r="BL161" s="341">
        <v>0</v>
      </c>
      <c r="BM161" s="351">
        <v>309.22289799999993</v>
      </c>
      <c r="BN161" s="306">
        <v>152.01207899999994</v>
      </c>
      <c r="BO161" s="306">
        <v>83.886766999999992</v>
      </c>
      <c r="BP161" s="306">
        <v>105.317273</v>
      </c>
      <c r="BQ161" s="341">
        <v>28.734850000000002</v>
      </c>
      <c r="BR161" s="351">
        <v>262.24019500000003</v>
      </c>
      <c r="BS161" s="306">
        <v>9.0214049999999997</v>
      </c>
      <c r="BT161" s="306">
        <v>51.462519999999998</v>
      </c>
      <c r="BU161" s="306">
        <v>115.93388099999996</v>
      </c>
      <c r="BV161" s="306">
        <v>134.36228500000004</v>
      </c>
      <c r="BW161" s="306">
        <v>97.055347999999952</v>
      </c>
      <c r="BX161" s="306">
        <v>116.63389599999998</v>
      </c>
      <c r="BY161" s="307">
        <v>33.892926999999993</v>
      </c>
      <c r="BZ161" s="307">
        <v>30.272223</v>
      </c>
      <c r="CA161" s="1549"/>
      <c r="CB161" s="1549"/>
      <c r="CC161" s="1549"/>
      <c r="CD161" s="1549"/>
      <c r="CE161" s="1549"/>
      <c r="CF161" s="1549"/>
      <c r="CG161" s="1549"/>
      <c r="CH161" s="1549"/>
      <c r="CI161" s="1549"/>
      <c r="CJ161" s="1549"/>
      <c r="CK161" s="1549"/>
      <c r="CL161" s="1549"/>
      <c r="CM161" s="1549"/>
      <c r="CN161" s="1549"/>
      <c r="CO161" s="1549"/>
      <c r="CP161" s="1549"/>
      <c r="CQ161" s="1549"/>
      <c r="CR161" s="1549"/>
      <c r="CS161" s="1549"/>
      <c r="CT161" s="1549"/>
      <c r="CU161" s="1549"/>
      <c r="CV161" s="1549"/>
      <c r="CW161" s="1549"/>
      <c r="CX161" s="1549"/>
      <c r="CY161" s="1549"/>
      <c r="CZ161" s="1549"/>
    </row>
    <row r="162" s="424" customFormat="true" ht="15" customHeight="true" x14ac:dyDescent="0.2">
      <c r="A162" s="2021"/>
      <c r="B162" s="1422" t="s">
        <v>293</v>
      </c>
      <c r="C162" s="1339">
        <v>1.2916445461313988</v>
      </c>
      <c r="D162" s="1340">
        <v>1.9448030957867641</v>
      </c>
      <c r="E162" s="1340">
        <v>1.0069222697664475</v>
      </c>
      <c r="F162" s="1340">
        <v>0.7540801774712711</v>
      </c>
      <c r="G162" s="1341">
        <v>0</v>
      </c>
      <c r="H162" s="1342">
        <v>3.3911240316425681</v>
      </c>
      <c r="I162" s="1340">
        <v>0.4798963793983782</v>
      </c>
      <c r="J162" s="1340">
        <v>0</v>
      </c>
      <c r="K162" s="1340">
        <v>0</v>
      </c>
      <c r="L162" s="1343">
        <v>0</v>
      </c>
      <c r="M162" s="1344">
        <v>0.20607539814534009</v>
      </c>
      <c r="N162" s="1340">
        <v>0.48841443341187768</v>
      </c>
      <c r="O162" s="1340">
        <v>1.8472281989494683</v>
      </c>
      <c r="P162" s="1340">
        <v>1.6159753341447944</v>
      </c>
      <c r="Q162" s="1341">
        <v>2.7867587968316982</v>
      </c>
      <c r="R162" s="1342">
        <v>0.47476573027267455</v>
      </c>
      <c r="S162" s="1340">
        <v>0</v>
      </c>
      <c r="T162" s="1340">
        <v>0.8572030427540831</v>
      </c>
      <c r="U162" s="1340">
        <v>3.3786607840731655</v>
      </c>
      <c r="V162" s="1340">
        <v>6.1364934011663978E-2</v>
      </c>
      <c r="W162" s="1340">
        <v>0</v>
      </c>
      <c r="X162" s="1340">
        <v>2.6884472061660714E-2</v>
      </c>
      <c r="Y162" s="1340">
        <v>0</v>
      </c>
      <c r="Z162" s="1504">
        <v>0.82799387902746635</v>
      </c>
      <c r="AA162" s="581"/>
      <c r="AB162" s="581"/>
      <c r="AC162" s="581"/>
      <c r="AD162" s="581"/>
      <c r="AE162" s="581"/>
      <c r="AF162" s="581"/>
      <c r="AG162" s="581"/>
      <c r="AH162" s="581"/>
      <c r="AI162" s="581"/>
      <c r="AJ162" s="581"/>
      <c r="AK162" s="581"/>
      <c r="AL162" s="581"/>
      <c r="AM162" s="581"/>
      <c r="AN162" s="581"/>
      <c r="AO162" s="581"/>
      <c r="AP162" s="581"/>
      <c r="AQ162" s="581"/>
      <c r="AR162" s="581"/>
      <c r="AS162" s="581"/>
      <c r="AT162" s="581"/>
      <c r="AU162" s="581"/>
      <c r="AV162" s="581"/>
      <c r="AW162" s="581"/>
      <c r="AX162" s="581"/>
      <c r="AY162" s="581"/>
      <c r="AZ162" s="216"/>
      <c r="BA162" s="2046"/>
      <c r="BB162" s="159" t="s">
        <v>293</v>
      </c>
      <c r="BC162" s="340">
        <v>98.183339000000004</v>
      </c>
      <c r="BD162" s="306">
        <v>147.65846499999998</v>
      </c>
      <c r="BE162" s="306">
        <v>76.681199000000007</v>
      </c>
      <c r="BF162" s="306">
        <v>57.314456</v>
      </c>
      <c r="BG162" s="341">
        <v>0</v>
      </c>
      <c r="BH162" s="351">
        <v>163.294873</v>
      </c>
      <c r="BI162" s="306">
        <v>23.145695000000003</v>
      </c>
      <c r="BJ162" s="306">
        <v>0</v>
      </c>
      <c r="BK162" s="306">
        <v>0</v>
      </c>
      <c r="BL162" s="341">
        <v>0</v>
      </c>
      <c r="BM162" s="351">
        <v>5.7315310000000004</v>
      </c>
      <c r="BN162" s="306">
        <v>13.625997</v>
      </c>
      <c r="BO162" s="306">
        <v>51.433270999999991</v>
      </c>
      <c r="BP162" s="306">
        <v>44.956888999999997</v>
      </c>
      <c r="BQ162" s="341">
        <v>77.649203</v>
      </c>
      <c r="BR162" s="351">
        <v>23.132977</v>
      </c>
      <c r="BS162" s="306">
        <v>0</v>
      </c>
      <c r="BT162" s="306">
        <v>80.818575999999993</v>
      </c>
      <c r="BU162" s="306">
        <v>238.61860300000001</v>
      </c>
      <c r="BV162" s="306">
        <v>2.465109</v>
      </c>
      <c r="BW162" s="306">
        <v>0</v>
      </c>
      <c r="BX162" s="306">
        <v>0.70596999999999999</v>
      </c>
      <c r="BY162" s="307">
        <v>0</v>
      </c>
      <c r="BZ162" s="307">
        <v>34.096223999999999</v>
      </c>
      <c r="CA162" s="1549"/>
      <c r="CB162" s="1549"/>
      <c r="CC162" s="1549"/>
      <c r="CD162" s="1549"/>
      <c r="CE162" s="1549"/>
      <c r="CF162" s="1549"/>
      <c r="CG162" s="1549"/>
      <c r="CH162" s="1549"/>
      <c r="CI162" s="1549"/>
      <c r="CJ162" s="1549"/>
      <c r="CK162" s="1549"/>
      <c r="CL162" s="1549"/>
      <c r="CM162" s="1549"/>
      <c r="CN162" s="1549"/>
      <c r="CO162" s="1549"/>
      <c r="CP162" s="1549"/>
      <c r="CQ162" s="1549"/>
      <c r="CR162" s="1549"/>
      <c r="CS162" s="1549"/>
      <c r="CT162" s="1549"/>
      <c r="CU162" s="1549"/>
      <c r="CV162" s="1549"/>
      <c r="CW162" s="1549"/>
      <c r="CX162" s="1549"/>
      <c r="CY162" s="1549"/>
      <c r="CZ162" s="1549"/>
    </row>
    <row r="163" s="424" customFormat="true" ht="15" customHeight="true" x14ac:dyDescent="0.2">
      <c r="A163" s="2021"/>
      <c r="B163" s="1422" t="s">
        <v>294</v>
      </c>
      <c r="C163" s="1339">
        <v>2.7258973636052866</v>
      </c>
      <c r="D163" s="1340">
        <v>2.2674787995588996</v>
      </c>
      <c r="E163" s="1340">
        <v>0.99648727514216517</v>
      </c>
      <c r="F163" s="1340">
        <v>0.67352850652827434</v>
      </c>
      <c r="G163" s="1341">
        <v>1.5085347961627695E-2</v>
      </c>
      <c r="H163" s="1342">
        <v>6.0116877465523668</v>
      </c>
      <c r="I163" s="1340">
        <v>1.4898882339985626</v>
      </c>
      <c r="J163" s="1340">
        <v>0.22701686652240841</v>
      </c>
      <c r="K163" s="1340">
        <v>4.7586126172653835E-2</v>
      </c>
      <c r="L163" s="1343">
        <v>2.3819038054637882E-2</v>
      </c>
      <c r="M163" s="1344">
        <v>0.55362022566149682</v>
      </c>
      <c r="N163" s="1340">
        <v>0.7185147104909233</v>
      </c>
      <c r="O163" s="1340">
        <v>0.45824730319976059</v>
      </c>
      <c r="P163" s="1340">
        <v>1.1417424652251984</v>
      </c>
      <c r="Q163" s="1341">
        <v>1.8629946528928587</v>
      </c>
      <c r="R163" s="1342">
        <v>0.77415426615009775</v>
      </c>
      <c r="S163" s="1340">
        <v>3.3612992842141995</v>
      </c>
      <c r="T163" s="1340">
        <v>0.37972122865588592</v>
      </c>
      <c r="U163" s="1340">
        <v>1.0030372899695386</v>
      </c>
      <c r="V163" s="1340">
        <v>0</v>
      </c>
      <c r="W163" s="1340">
        <v>4.6081396157508978</v>
      </c>
      <c r="X163" s="1340">
        <v>0.3240298435393521</v>
      </c>
      <c r="Y163" s="1340">
        <v>2.8512968369445049</v>
      </c>
      <c r="Z163" s="1504">
        <v>2.9723760431179991</v>
      </c>
      <c r="AA163" s="581"/>
      <c r="AB163" s="581"/>
      <c r="AC163" s="581"/>
      <c r="AD163" s="581"/>
      <c r="AE163" s="581"/>
      <c r="AF163" s="581"/>
      <c r="AG163" s="581"/>
      <c r="AH163" s="581"/>
      <c r="AI163" s="581"/>
      <c r="AJ163" s="581"/>
      <c r="AK163" s="581"/>
      <c r="AL163" s="581"/>
      <c r="AM163" s="581"/>
      <c r="AN163" s="581"/>
      <c r="AO163" s="581"/>
      <c r="AP163" s="581"/>
      <c r="AQ163" s="581"/>
      <c r="AR163" s="581"/>
      <c r="AS163" s="581"/>
      <c r="AT163" s="581"/>
      <c r="AU163" s="581"/>
      <c r="AV163" s="581"/>
      <c r="AW163" s="581"/>
      <c r="AX163" s="581"/>
      <c r="AY163" s="581"/>
      <c r="AZ163" s="216"/>
      <c r="BA163" s="2046"/>
      <c r="BB163" s="159" t="s">
        <v>294</v>
      </c>
      <c r="BC163" s="340">
        <v>207.20693299999999</v>
      </c>
      <c r="BD163" s="306">
        <v>172.15749999999994</v>
      </c>
      <c r="BE163" s="306">
        <v>75.886531999999974</v>
      </c>
      <c r="BF163" s="306">
        <v>51.192063000000005</v>
      </c>
      <c r="BG163" s="341">
        <v>1.1468879999999999</v>
      </c>
      <c r="BH163" s="351">
        <v>289.48448300000013</v>
      </c>
      <c r="BI163" s="306">
        <v>71.858217999999994</v>
      </c>
      <c r="BJ163" s="306">
        <v>10.930812</v>
      </c>
      <c r="BK163" s="306">
        <v>2.2937759999999998</v>
      </c>
      <c r="BL163" s="341">
        <v>1.1468879999999999</v>
      </c>
      <c r="BM163" s="351">
        <v>15.397721000000001</v>
      </c>
      <c r="BN163" s="306">
        <v>20.045434</v>
      </c>
      <c r="BO163" s="306">
        <v>12.759201999999998</v>
      </c>
      <c r="BP163" s="306">
        <v>31.763597000000004</v>
      </c>
      <c r="BQ163" s="341">
        <v>51.909784999999999</v>
      </c>
      <c r="BR163" s="351">
        <v>37.720693999999995</v>
      </c>
      <c r="BS163" s="306">
        <v>67.31863199999998</v>
      </c>
      <c r="BT163" s="306">
        <v>35.80077</v>
      </c>
      <c r="BU163" s="306">
        <v>70.839711999999992</v>
      </c>
      <c r="BV163" s="306">
        <v>0</v>
      </c>
      <c r="BW163" s="306">
        <v>142.1951059999999</v>
      </c>
      <c r="BX163" s="306">
        <v>8.5088279999999994</v>
      </c>
      <c r="BY163" s="307">
        <v>22.805752999999999</v>
      </c>
      <c r="BZ163" s="307">
        <v>122.40042100000001</v>
      </c>
      <c r="CA163" s="1549"/>
      <c r="CB163" s="1549"/>
      <c r="CC163" s="1549"/>
      <c r="CD163" s="1549"/>
      <c r="CE163" s="1549"/>
      <c r="CF163" s="1549"/>
      <c r="CG163" s="1549"/>
      <c r="CH163" s="1549"/>
      <c r="CI163" s="1549"/>
      <c r="CJ163" s="1549"/>
      <c r="CK163" s="1549"/>
      <c r="CL163" s="1549"/>
      <c r="CM163" s="1549"/>
      <c r="CN163" s="1549"/>
      <c r="CO163" s="1549"/>
      <c r="CP163" s="1549"/>
      <c r="CQ163" s="1549"/>
      <c r="CR163" s="1549"/>
      <c r="CS163" s="1549"/>
      <c r="CT163" s="1549"/>
      <c r="CU163" s="1549"/>
      <c r="CV163" s="1549"/>
      <c r="CW163" s="1549"/>
      <c r="CX163" s="1549"/>
      <c r="CY163" s="1549"/>
      <c r="CZ163" s="1549"/>
    </row>
    <row r="164" s="424" customFormat="true" ht="15" customHeight="true" x14ac:dyDescent="0.2">
      <c r="A164" s="2021"/>
      <c r="B164" s="1422" t="s">
        <v>295</v>
      </c>
      <c r="C164" s="1339">
        <v>1.2726086183565581</v>
      </c>
      <c r="D164" s="1340">
        <v>0.45840626096971798</v>
      </c>
      <c r="E164" s="1340">
        <v>0.18017642879834728</v>
      </c>
      <c r="F164" s="1340">
        <v>0</v>
      </c>
      <c r="G164" s="1341">
        <v>0</v>
      </c>
      <c r="H164" s="1342">
        <v>2.5638919544550087</v>
      </c>
      <c r="I164" s="1340">
        <v>0.38196836182815164</v>
      </c>
      <c r="J164" s="1340">
        <v>1.0596850252929753E-2</v>
      </c>
      <c r="K164" s="1340">
        <v>0</v>
      </c>
      <c r="L164" s="1343">
        <v>0</v>
      </c>
      <c r="M164" s="1344">
        <v>3.5269245992928827E-2</v>
      </c>
      <c r="N164" s="1340">
        <v>0</v>
      </c>
      <c r="O164" s="1340">
        <v>3.1272270481165231E-2</v>
      </c>
      <c r="P164" s="1340">
        <v>1.9436000182354758E-2</v>
      </c>
      <c r="Q164" s="1341">
        <v>1.7082701707430696E-2</v>
      </c>
      <c r="R164" s="1342">
        <v>0</v>
      </c>
      <c r="S164" s="1340">
        <v>2.5476689745868822E-2</v>
      </c>
      <c r="T164" s="1340">
        <v>1.0169228403435637</v>
      </c>
      <c r="U164" s="1340">
        <v>2.3963570133341681E-2</v>
      </c>
      <c r="V164" s="1340">
        <v>6.2873199969409752E-2</v>
      </c>
      <c r="W164" s="1340">
        <v>0</v>
      </c>
      <c r="X164" s="1340">
        <v>5.5711486894069927E-2</v>
      </c>
      <c r="Y164" s="1340">
        <v>0.13585215051366153</v>
      </c>
      <c r="Z164" s="1504">
        <v>1.0225201415309177</v>
      </c>
      <c r="AA164" s="581"/>
      <c r="AB164" s="581"/>
      <c r="AC164" s="581"/>
      <c r="AD164" s="581"/>
      <c r="AE164" s="581"/>
      <c r="AF164" s="581"/>
      <c r="AG164" s="581"/>
      <c r="AH164" s="581"/>
      <c r="AI164" s="581"/>
      <c r="AJ164" s="581"/>
      <c r="AK164" s="581"/>
      <c r="AL164" s="581"/>
      <c r="AM164" s="581"/>
      <c r="AN164" s="581"/>
      <c r="AO164" s="581"/>
      <c r="AP164" s="581"/>
      <c r="AQ164" s="581"/>
      <c r="AR164" s="581"/>
      <c r="AS164" s="581"/>
      <c r="AT164" s="581"/>
      <c r="AU164" s="581"/>
      <c r="AV164" s="581"/>
      <c r="AW164" s="581"/>
      <c r="AX164" s="581"/>
      <c r="AY164" s="581"/>
      <c r="AZ164" s="216"/>
      <c r="BA164" s="2046"/>
      <c r="BB164" s="159" t="s">
        <v>295</v>
      </c>
      <c r="BC164" s="340">
        <v>96.736337999999989</v>
      </c>
      <c r="BD164" s="306">
        <v>34.804327999999998</v>
      </c>
      <c r="BE164" s="306">
        <v>13.721162999999999</v>
      </c>
      <c r="BF164" s="306">
        <v>0</v>
      </c>
      <c r="BG164" s="341">
        <v>0</v>
      </c>
      <c r="BH164" s="351">
        <v>123.46066</v>
      </c>
      <c r="BI164" s="306">
        <v>18.422566999999997</v>
      </c>
      <c r="BJ164" s="306">
        <v>0.51023600000000002</v>
      </c>
      <c r="BK164" s="306">
        <v>0</v>
      </c>
      <c r="BL164" s="341">
        <v>0</v>
      </c>
      <c r="BM164" s="351">
        <v>0.98093600000000003</v>
      </c>
      <c r="BN164" s="306">
        <v>0</v>
      </c>
      <c r="BO164" s="306">
        <v>0.87072899999999998</v>
      </c>
      <c r="BP164" s="306">
        <v>0.54071499999999995</v>
      </c>
      <c r="BQ164" s="341">
        <v>0.47598600000000002</v>
      </c>
      <c r="BR164" s="351">
        <v>0</v>
      </c>
      <c r="BS164" s="306">
        <v>0.51023600000000002</v>
      </c>
      <c r="BT164" s="306">
        <v>95.877232999999976</v>
      </c>
      <c r="BU164" s="306">
        <v>1.6924319999999999</v>
      </c>
      <c r="BV164" s="306">
        <v>2.5256979999999998</v>
      </c>
      <c r="BW164" s="306">
        <v>0</v>
      </c>
      <c r="BX164" s="306">
        <v>1.46295</v>
      </c>
      <c r="BY164" s="307">
        <v>1.086597</v>
      </c>
      <c r="BZ164" s="307">
        <v>42.106682999999997</v>
      </c>
      <c r="CA164" s="1549"/>
      <c r="CB164" s="1549"/>
      <c r="CC164" s="1549"/>
      <c r="CD164" s="1549"/>
      <c r="CE164" s="1549"/>
      <c r="CF164" s="1549"/>
      <c r="CG164" s="1549"/>
      <c r="CH164" s="1549"/>
      <c r="CI164" s="1549"/>
      <c r="CJ164" s="1549"/>
      <c r="CK164" s="1549"/>
      <c r="CL164" s="1549"/>
      <c r="CM164" s="1549"/>
      <c r="CN164" s="1549"/>
      <c r="CO164" s="1549"/>
      <c r="CP164" s="1549"/>
      <c r="CQ164" s="1549"/>
      <c r="CR164" s="1549"/>
      <c r="CS164" s="1549"/>
      <c r="CT164" s="1549"/>
      <c r="CU164" s="1549"/>
      <c r="CV164" s="1549"/>
      <c r="CW164" s="1549"/>
      <c r="CX164" s="1549"/>
      <c r="CY164" s="1549"/>
      <c r="CZ164" s="1549"/>
    </row>
    <row r="165" s="424" customFormat="true" ht="15" customHeight="true" x14ac:dyDescent="0.2">
      <c r="A165" s="2023"/>
      <c r="B165" s="1424" t="s">
        <v>282</v>
      </c>
      <c r="C165" s="1339">
        <v>7.457500439384962E-2</v>
      </c>
      <c r="D165" s="1340">
        <v>1.3950873802621324E-2</v>
      </c>
      <c r="E165" s="1340">
        <v>0</v>
      </c>
      <c r="F165" s="1340">
        <v>0</v>
      </c>
      <c r="G165" s="1341">
        <v>0</v>
      </c>
      <c r="H165" s="1342">
        <v>5.2288600220855352E-2</v>
      </c>
      <c r="I165" s="1340">
        <v>0</v>
      </c>
      <c r="J165" s="1340">
        <v>0</v>
      </c>
      <c r="K165" s="1340">
        <v>0</v>
      </c>
      <c r="L165" s="1343">
        <v>0</v>
      </c>
      <c r="M165" s="1344">
        <v>0</v>
      </c>
      <c r="N165" s="1340">
        <v>0.15090776270998829</v>
      </c>
      <c r="O165" s="1340">
        <v>0</v>
      </c>
      <c r="P165" s="1340">
        <v>0</v>
      </c>
      <c r="Q165" s="1341">
        <v>0</v>
      </c>
      <c r="R165" s="1342">
        <v>8.640506811396062E-2</v>
      </c>
      <c r="S165" s="1340">
        <v>7.2833126301567269E-2</v>
      </c>
      <c r="T165" s="1340">
        <v>0</v>
      </c>
      <c r="U165" s="1340">
        <v>0</v>
      </c>
      <c r="V165" s="1340">
        <v>0</v>
      </c>
      <c r="W165" s="1340">
        <v>0</v>
      </c>
      <c r="X165" s="1340">
        <v>0</v>
      </c>
      <c r="Y165" s="1340">
        <v>0.13242870687690836</v>
      </c>
      <c r="Z165" s="1504">
        <v>0</v>
      </c>
      <c r="AA165" s="581"/>
      <c r="AB165" s="581"/>
      <c r="AC165" s="581"/>
      <c r="AD165" s="581"/>
      <c r="AE165" s="581"/>
      <c r="AF165" s="581"/>
      <c r="AG165" s="581"/>
      <c r="AH165" s="581"/>
      <c r="AI165" s="581"/>
      <c r="AJ165" s="581"/>
      <c r="AK165" s="581"/>
      <c r="AL165" s="581"/>
      <c r="AM165" s="581"/>
      <c r="AN165" s="581"/>
      <c r="AO165" s="581"/>
      <c r="AP165" s="581"/>
      <c r="AQ165" s="581"/>
      <c r="AR165" s="581"/>
      <c r="AS165" s="581"/>
      <c r="AT165" s="581"/>
      <c r="AU165" s="581"/>
      <c r="AV165" s="581"/>
      <c r="AW165" s="581"/>
      <c r="AX165" s="581"/>
      <c r="AY165" s="581"/>
      <c r="AZ165" s="216"/>
      <c r="BA165" s="2046"/>
      <c r="BB165" s="159" t="s">
        <v>282</v>
      </c>
      <c r="BC165" s="340">
        <v>5.6687599999999998</v>
      </c>
      <c r="BD165" s="306">
        <v>1.059215</v>
      </c>
      <c r="BE165" s="306">
        <v>0</v>
      </c>
      <c r="BF165" s="306">
        <v>0</v>
      </c>
      <c r="BG165" s="341">
        <v>0</v>
      </c>
      <c r="BH165" s="351">
        <v>2.5178849999999997</v>
      </c>
      <c r="BI165" s="306">
        <v>0</v>
      </c>
      <c r="BJ165" s="306">
        <v>0</v>
      </c>
      <c r="BK165" s="306">
        <v>0</v>
      </c>
      <c r="BL165" s="341">
        <v>0</v>
      </c>
      <c r="BM165" s="351">
        <v>0</v>
      </c>
      <c r="BN165" s="306">
        <v>4.2100900000000001</v>
      </c>
      <c r="BO165" s="306">
        <v>0</v>
      </c>
      <c r="BP165" s="306">
        <v>0</v>
      </c>
      <c r="BQ165" s="341">
        <v>0</v>
      </c>
      <c r="BR165" s="351">
        <v>4.2100900000000001</v>
      </c>
      <c r="BS165" s="306">
        <v>1.4586699999999999</v>
      </c>
      <c r="BT165" s="306">
        <v>0</v>
      </c>
      <c r="BU165" s="306">
        <v>0</v>
      </c>
      <c r="BV165" s="306">
        <v>0</v>
      </c>
      <c r="BW165" s="306">
        <v>0</v>
      </c>
      <c r="BX165" s="306">
        <v>0</v>
      </c>
      <c r="BY165" s="307">
        <v>1.059215</v>
      </c>
      <c r="BZ165" s="307">
        <v>0</v>
      </c>
      <c r="CA165" s="1549"/>
      <c r="CB165" s="1549"/>
      <c r="CC165" s="1549"/>
      <c r="CD165" s="1549"/>
      <c r="CE165" s="1549"/>
      <c r="CF165" s="1549"/>
      <c r="CG165" s="1549"/>
      <c r="CH165" s="1549"/>
      <c r="CI165" s="1549"/>
      <c r="CJ165" s="1549"/>
      <c r="CK165" s="1549"/>
      <c r="CL165" s="1549"/>
      <c r="CM165" s="1549"/>
      <c r="CN165" s="1549"/>
      <c r="CO165" s="1549"/>
      <c r="CP165" s="1549"/>
      <c r="CQ165" s="1549"/>
      <c r="CR165" s="1549"/>
      <c r="CS165" s="1549"/>
      <c r="CT165" s="1549"/>
      <c r="CU165" s="1549"/>
      <c r="CV165" s="1549"/>
      <c r="CW165" s="1549"/>
      <c r="CX165" s="1549"/>
      <c r="CY165" s="1549"/>
      <c r="CZ165" s="1549"/>
    </row>
    <row r="166" s="239" customFormat="true" ht="15" customHeight="true" x14ac:dyDescent="0.2">
      <c r="A166" s="1230"/>
      <c r="B166" s="1425"/>
      <c r="C166" s="1296"/>
      <c r="D166" s="1270"/>
      <c r="E166" s="1270"/>
      <c r="F166" s="1270"/>
      <c r="G166" s="1271"/>
      <c r="H166" s="1297"/>
      <c r="I166" s="1270"/>
      <c r="J166" s="1270"/>
      <c r="K166" s="1270"/>
      <c r="L166" s="1298"/>
      <c r="M166" s="1296"/>
      <c r="N166" s="1270"/>
      <c r="O166" s="1270"/>
      <c r="P166" s="1270"/>
      <c r="Q166" s="1271"/>
      <c r="R166" s="1297"/>
      <c r="S166" s="1270"/>
      <c r="T166" s="1270"/>
      <c r="U166" s="1270"/>
      <c r="V166" s="1270"/>
      <c r="W166" s="1270"/>
      <c r="X166" s="1270"/>
      <c r="Y166" s="1270"/>
      <c r="Z166" s="1298"/>
      <c r="AA166" s="581"/>
      <c r="AB166" s="581"/>
      <c r="AC166" s="581"/>
      <c r="AD166" s="581"/>
      <c r="AE166" s="581"/>
      <c r="AF166" s="581"/>
      <c r="AG166" s="581"/>
      <c r="AH166" s="581"/>
      <c r="AI166" s="581"/>
      <c r="AJ166" s="581"/>
      <c r="AK166" s="581"/>
      <c r="AL166" s="581"/>
      <c r="AM166" s="581"/>
      <c r="AN166" s="581"/>
      <c r="AO166" s="581"/>
      <c r="AP166" s="581"/>
      <c r="AQ166" s="581"/>
      <c r="AR166" s="581"/>
      <c r="AS166" s="581"/>
      <c r="AT166" s="581"/>
      <c r="AU166" s="581"/>
      <c r="AV166" s="581"/>
      <c r="AW166" s="581"/>
      <c r="AX166" s="581"/>
      <c r="AY166" s="581"/>
      <c r="AZ166" s="216"/>
      <c r="BA166" s="2047"/>
      <c r="BB166" s="159" t="s">
        <v>179</v>
      </c>
      <c r="BC166" s="340">
        <v>7601.4209399999927</v>
      </c>
      <c r="BD166" s="306">
        <v>7592.4634900000092</v>
      </c>
      <c r="BE166" s="306">
        <v>7615.4040189999932</v>
      </c>
      <c r="BF166" s="306">
        <v>7600.5785209999858</v>
      </c>
      <c r="BG166" s="341">
        <v>7602.6618869999984</v>
      </c>
      <c r="BH166" s="351">
        <v>4815.3612629999971</v>
      </c>
      <c r="BI166" s="306">
        <v>4823.0609759999834</v>
      </c>
      <c r="BJ166" s="306">
        <v>4814.9779209999979</v>
      </c>
      <c r="BK166" s="306">
        <v>4820.2620899999984</v>
      </c>
      <c r="BL166" s="341">
        <v>4815.0055320000029</v>
      </c>
      <c r="BM166" s="351">
        <v>2781.2786250000045</v>
      </c>
      <c r="BN166" s="306">
        <v>2789.8432290000032</v>
      </c>
      <c r="BO166" s="306">
        <v>2784.3485190000051</v>
      </c>
      <c r="BP166" s="306">
        <v>2782.0281689999961</v>
      </c>
      <c r="BQ166" s="341">
        <v>2786.3625329999991</v>
      </c>
      <c r="BR166" s="351">
        <v>4872.5035370000114</v>
      </c>
      <c r="BS166" s="306">
        <v>2002.7562649999984</v>
      </c>
      <c r="BT166" s="306">
        <v>9428.171852999998</v>
      </c>
      <c r="BU166" s="306">
        <v>7062.5202779999672</v>
      </c>
      <c r="BV166" s="306">
        <v>4017.1297170000098</v>
      </c>
      <c r="BW166" s="306">
        <v>3085.7377999999935</v>
      </c>
      <c r="BX166" s="306">
        <v>2625.9396070000066</v>
      </c>
      <c r="BY166" s="307">
        <v>799.83790899999769</v>
      </c>
      <c r="BZ166" s="307">
        <v>4117.9318910000002</v>
      </c>
      <c r="CA166" s="1549"/>
      <c r="CB166" s="1549"/>
      <c r="CC166" s="1549"/>
      <c r="CD166" s="1549"/>
      <c r="CE166" s="1549"/>
      <c r="CF166" s="1549"/>
      <c r="CG166" s="1549"/>
      <c r="CH166" s="1549"/>
      <c r="CI166" s="1549"/>
      <c r="CJ166" s="1549"/>
      <c r="CK166" s="1549"/>
      <c r="CL166" s="1549"/>
      <c r="CM166" s="1549"/>
      <c r="CN166" s="1549"/>
      <c r="CO166" s="1549"/>
      <c r="CP166" s="1549"/>
      <c r="CQ166" s="1549"/>
      <c r="CR166" s="1549"/>
      <c r="CS166" s="1549"/>
      <c r="CT166" s="1549"/>
      <c r="CU166" s="1549"/>
      <c r="CV166" s="1549"/>
      <c r="CW166" s="1549"/>
      <c r="CX166" s="1549"/>
      <c r="CY166" s="1549"/>
      <c r="CZ166" s="1549"/>
    </row>
    <row r="167" s="239" customFormat="true" ht="15" customHeight="true" x14ac:dyDescent="0.2">
      <c r="A167" s="1158"/>
      <c r="B167" s="1426"/>
      <c r="C167" s="1296"/>
      <c r="D167" s="1270"/>
      <c r="E167" s="1270"/>
      <c r="F167" s="1270"/>
      <c r="G167" s="1271"/>
      <c r="H167" s="1297"/>
      <c r="I167" s="1270"/>
      <c r="J167" s="1270"/>
      <c r="K167" s="1270"/>
      <c r="L167" s="1298"/>
      <c r="M167" s="1296"/>
      <c r="N167" s="1270"/>
      <c r="O167" s="1270"/>
      <c r="P167" s="1270"/>
      <c r="Q167" s="1271"/>
      <c r="R167" s="1297"/>
      <c r="S167" s="1270"/>
      <c r="T167" s="1270"/>
      <c r="U167" s="1270"/>
      <c r="V167" s="1270"/>
      <c r="W167" s="1270"/>
      <c r="X167" s="1270"/>
      <c r="Y167" s="1270"/>
      <c r="Z167" s="1298"/>
      <c r="AA167" s="581"/>
      <c r="AB167" s="581"/>
      <c r="AC167" s="581"/>
      <c r="AD167" s="581"/>
      <c r="AE167" s="581"/>
      <c r="AF167" s="581"/>
      <c r="AG167" s="581"/>
      <c r="AH167" s="581"/>
      <c r="AI167" s="581"/>
      <c r="AJ167" s="581"/>
      <c r="AK167" s="581"/>
      <c r="AL167" s="581"/>
      <c r="AM167" s="581"/>
      <c r="AN167" s="581"/>
      <c r="AO167" s="581"/>
      <c r="AP167" s="581"/>
      <c r="AQ167" s="581"/>
      <c r="AR167" s="581"/>
      <c r="AS167" s="581"/>
      <c r="AT167" s="581"/>
      <c r="AU167" s="581"/>
      <c r="AV167" s="581"/>
      <c r="AW167" s="581"/>
      <c r="AX167" s="581"/>
      <c r="AY167" s="581"/>
      <c r="AZ167" s="216"/>
      <c r="BA167" s="392"/>
      <c r="BB167" s="159"/>
      <c r="BC167" s="340"/>
      <c r="BD167" s="306"/>
      <c r="BE167" s="306"/>
      <c r="BF167" s="306"/>
      <c r="BG167" s="341"/>
      <c r="BH167" s="351"/>
      <c r="BI167" s="306"/>
      <c r="BJ167" s="306"/>
      <c r="BK167" s="306"/>
      <c r="BL167" s="341"/>
      <c r="BM167" s="351"/>
      <c r="BN167" s="306"/>
      <c r="BO167" s="306"/>
      <c r="BP167" s="306"/>
      <c r="BQ167" s="341"/>
      <c r="BR167" s="351"/>
      <c r="BS167" s="306"/>
      <c r="BT167" s="306"/>
      <c r="BU167" s="306"/>
      <c r="BV167" s="306"/>
      <c r="BW167" s="306"/>
      <c r="BX167" s="306"/>
      <c r="BY167" s="307"/>
      <c r="BZ167" s="307"/>
      <c r="CA167" s="1549"/>
      <c r="CB167" s="1549"/>
      <c r="CC167" s="1549"/>
      <c r="CD167" s="1549"/>
      <c r="CE167" s="1549"/>
      <c r="CF167" s="1549"/>
      <c r="CG167" s="1549"/>
      <c r="CH167" s="1549"/>
      <c r="CI167" s="1549"/>
      <c r="CJ167" s="1549"/>
      <c r="CK167" s="1549"/>
      <c r="CL167" s="1549"/>
      <c r="CM167" s="1549"/>
      <c r="CN167" s="1549"/>
      <c r="CO167" s="1549"/>
      <c r="CP167" s="1549"/>
      <c r="CQ167" s="1549"/>
      <c r="CR167" s="1549"/>
      <c r="CS167" s="1549"/>
      <c r="CT167" s="1549"/>
      <c r="CU167" s="1549"/>
      <c r="CV167" s="1549"/>
      <c r="CW167" s="1549"/>
      <c r="CX167" s="1549"/>
      <c r="CY167" s="1549"/>
      <c r="CZ167" s="1549"/>
    </row>
    <row r="168" s="239" customFormat="true" ht="15" customHeight="true" x14ac:dyDescent="0.2">
      <c r="A168" s="1158"/>
      <c r="B168" s="1426"/>
      <c r="C168" s="1296"/>
      <c r="D168" s="1270"/>
      <c r="E168" s="1270"/>
      <c r="F168" s="1270"/>
      <c r="G168" s="1271"/>
      <c r="H168" s="1297"/>
      <c r="I168" s="1270"/>
      <c r="J168" s="1270"/>
      <c r="K168" s="1270"/>
      <c r="L168" s="1298"/>
      <c r="M168" s="1296"/>
      <c r="N168" s="1270"/>
      <c r="O168" s="1270"/>
      <c r="P168" s="1270"/>
      <c r="Q168" s="1271"/>
      <c r="R168" s="1297"/>
      <c r="S168" s="1270"/>
      <c r="T168" s="1270"/>
      <c r="U168" s="1270"/>
      <c r="V168" s="1270"/>
      <c r="W168" s="1270"/>
      <c r="X168" s="1270"/>
      <c r="Y168" s="1270"/>
      <c r="Z168" s="1298"/>
      <c r="AA168" s="581"/>
      <c r="AB168" s="581"/>
      <c r="AC168" s="581"/>
      <c r="AD168" s="581"/>
      <c r="AE168" s="581"/>
      <c r="AF168" s="581"/>
      <c r="AG168" s="581"/>
      <c r="AH168" s="581"/>
      <c r="AI168" s="581"/>
      <c r="AJ168" s="581"/>
      <c r="AK168" s="581"/>
      <c r="AL168" s="581"/>
      <c r="AM168" s="581"/>
      <c r="AN168" s="581"/>
      <c r="AO168" s="581"/>
      <c r="AP168" s="581"/>
      <c r="AQ168" s="581"/>
      <c r="AR168" s="581"/>
      <c r="AS168" s="581"/>
      <c r="AT168" s="581"/>
      <c r="AU168" s="581"/>
      <c r="AV168" s="581"/>
      <c r="AW168" s="581"/>
      <c r="AX168" s="581"/>
      <c r="AY168" s="581"/>
      <c r="AZ168" s="216"/>
      <c r="BA168" s="392"/>
      <c r="BB168" s="159"/>
      <c r="BC168" s="340"/>
      <c r="BD168" s="306"/>
      <c r="BE168" s="306"/>
      <c r="BF168" s="306"/>
      <c r="BG168" s="341"/>
      <c r="BH168" s="351"/>
      <c r="BI168" s="306"/>
      <c r="BJ168" s="306"/>
      <c r="BK168" s="306"/>
      <c r="BL168" s="341"/>
      <c r="BM168" s="351"/>
      <c r="BN168" s="306"/>
      <c r="BO168" s="306"/>
      <c r="BP168" s="306"/>
      <c r="BQ168" s="341"/>
      <c r="BR168" s="351"/>
      <c r="BS168" s="306"/>
      <c r="BT168" s="306"/>
      <c r="BU168" s="306"/>
      <c r="BV168" s="306"/>
      <c r="BW168" s="306"/>
      <c r="BX168" s="306"/>
      <c r="BY168" s="307"/>
      <c r="BZ168" s="307"/>
      <c r="CA168" s="1549"/>
      <c r="CB168" s="1549"/>
      <c r="CC168" s="1549"/>
      <c r="CD168" s="1549"/>
      <c r="CE168" s="1549"/>
      <c r="CF168" s="1549"/>
      <c r="CG168" s="1549"/>
      <c r="CH168" s="1549"/>
      <c r="CI168" s="1549"/>
      <c r="CJ168" s="1549"/>
      <c r="CK168" s="1549"/>
      <c r="CL168" s="1549"/>
      <c r="CM168" s="1549"/>
      <c r="CN168" s="1549"/>
      <c r="CO168" s="1549"/>
      <c r="CP168" s="1549"/>
      <c r="CQ168" s="1549"/>
      <c r="CR168" s="1549"/>
      <c r="CS168" s="1549"/>
      <c r="CT168" s="1549"/>
      <c r="CU168" s="1549"/>
      <c r="CV168" s="1549"/>
      <c r="CW168" s="1549"/>
      <c r="CX168" s="1549"/>
      <c r="CY168" s="1549"/>
      <c r="CZ168" s="1549"/>
    </row>
    <row r="169" s="239" customFormat="true" ht="15" customHeight="true" x14ac:dyDescent="0.2">
      <c r="A169" s="1158"/>
      <c r="B169" s="1426"/>
      <c r="C169" s="1296"/>
      <c r="D169" s="1270"/>
      <c r="E169" s="1270"/>
      <c r="F169" s="1270"/>
      <c r="G169" s="1271"/>
      <c r="H169" s="1297"/>
      <c r="I169" s="1270"/>
      <c r="J169" s="1270"/>
      <c r="K169" s="1270"/>
      <c r="L169" s="1298"/>
      <c r="M169" s="1296"/>
      <c r="N169" s="1270"/>
      <c r="O169" s="1270"/>
      <c r="P169" s="1270"/>
      <c r="Q169" s="1271"/>
      <c r="R169" s="1297"/>
      <c r="S169" s="1270"/>
      <c r="T169" s="1270"/>
      <c r="U169" s="1270"/>
      <c r="V169" s="1270"/>
      <c r="W169" s="1270"/>
      <c r="X169" s="1270"/>
      <c r="Y169" s="1270"/>
      <c r="Z169" s="1298"/>
      <c r="AA169" s="581"/>
      <c r="AB169" s="581"/>
      <c r="AC169" s="581"/>
      <c r="AD169" s="581"/>
      <c r="AE169" s="581"/>
      <c r="AF169" s="581"/>
      <c r="AG169" s="581"/>
      <c r="AH169" s="581"/>
      <c r="AI169" s="581"/>
      <c r="AJ169" s="581"/>
      <c r="AK169" s="581"/>
      <c r="AL169" s="581"/>
      <c r="AM169" s="581"/>
      <c r="AN169" s="581"/>
      <c r="AO169" s="581"/>
      <c r="AP169" s="581"/>
      <c r="AQ169" s="581"/>
      <c r="AR169" s="581"/>
      <c r="AS169" s="581"/>
      <c r="AT169" s="581"/>
      <c r="AU169" s="581"/>
      <c r="AV169" s="581"/>
      <c r="AW169" s="581"/>
      <c r="AX169" s="581"/>
      <c r="AY169" s="581"/>
      <c r="AZ169" s="216"/>
      <c r="BA169" s="392"/>
      <c r="BB169" s="159"/>
      <c r="BC169" s="340"/>
      <c r="BD169" s="306"/>
      <c r="BE169" s="306"/>
      <c r="BF169" s="306"/>
      <c r="BG169" s="341"/>
      <c r="BH169" s="351"/>
      <c r="BI169" s="306"/>
      <c r="BJ169" s="306"/>
      <c r="BK169" s="306"/>
      <c r="BL169" s="341"/>
      <c r="BM169" s="351"/>
      <c r="BN169" s="306"/>
      <c r="BO169" s="306"/>
      <c r="BP169" s="306"/>
      <c r="BQ169" s="341"/>
      <c r="BR169" s="351"/>
      <c r="BS169" s="306"/>
      <c r="BT169" s="306"/>
      <c r="BU169" s="306"/>
      <c r="BV169" s="306"/>
      <c r="BW169" s="306"/>
      <c r="BX169" s="306"/>
      <c r="BY169" s="307"/>
      <c r="BZ169" s="307"/>
      <c r="CA169" s="1549"/>
      <c r="CB169" s="1549"/>
      <c r="CC169" s="1549"/>
      <c r="CD169" s="1549"/>
      <c r="CE169" s="1549"/>
      <c r="CF169" s="1549"/>
      <c r="CG169" s="1549"/>
      <c r="CH169" s="1549"/>
      <c r="CI169" s="1549"/>
      <c r="CJ169" s="1549"/>
      <c r="CK169" s="1549"/>
      <c r="CL169" s="1549"/>
      <c r="CM169" s="1549"/>
      <c r="CN169" s="1549"/>
      <c r="CO169" s="1549"/>
      <c r="CP169" s="1549"/>
      <c r="CQ169" s="1549"/>
      <c r="CR169" s="1549"/>
      <c r="CS169" s="1549"/>
      <c r="CT169" s="1549"/>
      <c r="CU169" s="1549"/>
      <c r="CV169" s="1549"/>
      <c r="CW169" s="1549"/>
      <c r="CX169" s="1549"/>
      <c r="CY169" s="1549"/>
      <c r="CZ169" s="1549"/>
    </row>
    <row r="170" s="239" customFormat="true" ht="15" customHeight="true" x14ac:dyDescent="0.2">
      <c r="A170" s="1158"/>
      <c r="B170" s="1426"/>
      <c r="C170" s="1296"/>
      <c r="D170" s="1270"/>
      <c r="E170" s="1270"/>
      <c r="F170" s="1270"/>
      <c r="G170" s="1271"/>
      <c r="H170" s="1297"/>
      <c r="I170" s="1270"/>
      <c r="J170" s="1270"/>
      <c r="K170" s="1270"/>
      <c r="L170" s="1298"/>
      <c r="M170" s="1296"/>
      <c r="N170" s="1270"/>
      <c r="O170" s="1270"/>
      <c r="P170" s="1270"/>
      <c r="Q170" s="1271"/>
      <c r="R170" s="1297"/>
      <c r="S170" s="1270"/>
      <c r="T170" s="1270"/>
      <c r="U170" s="1270"/>
      <c r="V170" s="1270"/>
      <c r="W170" s="1270"/>
      <c r="X170" s="1270"/>
      <c r="Y170" s="1270"/>
      <c r="Z170" s="1298"/>
      <c r="AA170" s="581"/>
      <c r="AB170" s="581"/>
      <c r="AC170" s="581"/>
      <c r="AD170" s="581"/>
      <c r="AE170" s="581"/>
      <c r="AF170" s="581"/>
      <c r="AG170" s="581"/>
      <c r="AH170" s="581"/>
      <c r="AI170" s="581"/>
      <c r="AJ170" s="581"/>
      <c r="AK170" s="581"/>
      <c r="AL170" s="581"/>
      <c r="AM170" s="581"/>
      <c r="AN170" s="581"/>
      <c r="AO170" s="581"/>
      <c r="AP170" s="581"/>
      <c r="AQ170" s="581"/>
      <c r="AR170" s="581"/>
      <c r="AS170" s="581"/>
      <c r="AT170" s="581"/>
      <c r="AU170" s="581"/>
      <c r="AV170" s="581"/>
      <c r="AW170" s="581"/>
      <c r="AX170" s="581"/>
      <c r="AY170" s="581"/>
      <c r="AZ170" s="216"/>
      <c r="BA170" s="392"/>
      <c r="BB170" s="159"/>
      <c r="BC170" s="340"/>
      <c r="BD170" s="306"/>
      <c r="BE170" s="306"/>
      <c r="BF170" s="306"/>
      <c r="BG170" s="341"/>
      <c r="BH170" s="351"/>
      <c r="BI170" s="306"/>
      <c r="BJ170" s="306"/>
      <c r="BK170" s="306"/>
      <c r="BL170" s="341"/>
      <c r="BM170" s="351"/>
      <c r="BN170" s="306"/>
      <c r="BO170" s="306"/>
      <c r="BP170" s="306"/>
      <c r="BQ170" s="341"/>
      <c r="BR170" s="351"/>
      <c r="BS170" s="306"/>
      <c r="BT170" s="306"/>
      <c r="BU170" s="306"/>
      <c r="BV170" s="306"/>
      <c r="BW170" s="306"/>
      <c r="BX170" s="306"/>
      <c r="BY170" s="307"/>
      <c r="BZ170" s="307"/>
      <c r="CA170" s="1549"/>
      <c r="CB170" s="1549"/>
      <c r="CC170" s="1549"/>
      <c r="CD170" s="1549"/>
      <c r="CE170" s="1549"/>
      <c r="CF170" s="1549"/>
      <c r="CG170" s="1549"/>
      <c r="CH170" s="1549"/>
      <c r="CI170" s="1549"/>
      <c r="CJ170" s="1549"/>
      <c r="CK170" s="1549"/>
      <c r="CL170" s="1549"/>
      <c r="CM170" s="1549"/>
      <c r="CN170" s="1549"/>
      <c r="CO170" s="1549"/>
      <c r="CP170" s="1549"/>
      <c r="CQ170" s="1549"/>
      <c r="CR170" s="1549"/>
      <c r="CS170" s="1549"/>
      <c r="CT170" s="1549"/>
      <c r="CU170" s="1549"/>
      <c r="CV170" s="1549"/>
      <c r="CW170" s="1549"/>
      <c r="CX170" s="1549"/>
      <c r="CY170" s="1549"/>
      <c r="CZ170" s="1549"/>
    </row>
    <row r="171" s="424" customFormat="true" ht="15" customHeight="true" x14ac:dyDescent="0.2">
      <c r="A171" s="1219"/>
      <c r="B171" s="1238"/>
      <c r="C171" s="1163"/>
      <c r="D171" s="1164"/>
      <c r="E171" s="1164"/>
      <c r="F171" s="1164"/>
      <c r="G171" s="1208"/>
      <c r="H171" s="1197"/>
      <c r="I171" s="1164"/>
      <c r="J171" s="1164"/>
      <c r="K171" s="1164"/>
      <c r="L171" s="1175"/>
      <c r="M171" s="1185"/>
      <c r="N171" s="1164"/>
      <c r="O171" s="1164"/>
      <c r="P171" s="1164"/>
      <c r="Q171" s="1208"/>
      <c r="R171" s="1197"/>
      <c r="S171" s="1164"/>
      <c r="T171" s="1164"/>
      <c r="U171" s="1164"/>
      <c r="V171" s="1164"/>
      <c r="W171" s="1164"/>
      <c r="X171" s="1164"/>
      <c r="Y171" s="1164"/>
      <c r="Z171" s="1508"/>
      <c r="AA171" s="581"/>
      <c r="AB171" s="581"/>
      <c r="AC171" s="581"/>
      <c r="AD171" s="581"/>
      <c r="AE171" s="581"/>
      <c r="AF171" s="581"/>
      <c r="AG171" s="581"/>
      <c r="AH171" s="581"/>
      <c r="AI171" s="581"/>
      <c r="AJ171" s="581"/>
      <c r="AK171" s="581"/>
      <c r="AL171" s="581"/>
      <c r="AM171" s="581"/>
      <c r="AN171" s="581"/>
      <c r="AO171" s="581"/>
      <c r="AP171" s="581"/>
      <c r="AQ171" s="581"/>
      <c r="AR171" s="581"/>
      <c r="AS171" s="581"/>
      <c r="AT171" s="581"/>
      <c r="AU171" s="581"/>
      <c r="AV171" s="581"/>
      <c r="AW171" s="581"/>
      <c r="AX171" s="581"/>
      <c r="AY171" s="581"/>
      <c r="AZ171" s="216"/>
      <c r="BA171" s="392"/>
      <c r="BB171" s="159"/>
      <c r="BC171" s="340"/>
      <c r="BD171" s="306"/>
      <c r="BE171" s="306"/>
      <c r="BF171" s="306"/>
      <c r="BG171" s="341"/>
      <c r="BH171" s="351"/>
      <c r="BI171" s="306"/>
      <c r="BJ171" s="306"/>
      <c r="BK171" s="306"/>
      <c r="BL171" s="341"/>
      <c r="BM171" s="351"/>
      <c r="BN171" s="306"/>
      <c r="BO171" s="306"/>
      <c r="BP171" s="306"/>
      <c r="BQ171" s="341"/>
      <c r="BR171" s="351"/>
      <c r="BS171" s="306"/>
      <c r="BT171" s="306"/>
      <c r="BU171" s="306"/>
      <c r="BV171" s="306"/>
      <c r="BW171" s="306"/>
      <c r="BX171" s="306"/>
      <c r="BY171" s="307"/>
      <c r="BZ171" s="307"/>
      <c r="CA171" s="1549"/>
      <c r="CB171" s="1549"/>
      <c r="CC171" s="1549"/>
      <c r="CD171" s="1549"/>
      <c r="CE171" s="1549"/>
      <c r="CF171" s="1549"/>
      <c r="CG171" s="1549"/>
      <c r="CH171" s="1549"/>
      <c r="CI171" s="1549"/>
      <c r="CJ171" s="1549"/>
      <c r="CK171" s="1549"/>
      <c r="CL171" s="1549"/>
      <c r="CM171" s="1549"/>
      <c r="CN171" s="1549"/>
      <c r="CO171" s="1549"/>
      <c r="CP171" s="1549"/>
      <c r="CQ171" s="1549"/>
      <c r="CR171" s="1549"/>
      <c r="CS171" s="1549"/>
      <c r="CT171" s="1549"/>
      <c r="CU171" s="1549"/>
      <c r="CV171" s="1549"/>
      <c r="CW171" s="1549"/>
      <c r="CX171" s="1549"/>
      <c r="CY171" s="1549"/>
      <c r="CZ171" s="1549"/>
    </row>
    <row r="172" s="424" customFormat="true" ht="15" customHeight="true" x14ac:dyDescent="0.2">
      <c r="A172" s="1220"/>
      <c r="B172" s="1427"/>
      <c r="C172" s="1165"/>
      <c r="D172" s="1166"/>
      <c r="E172" s="1166"/>
      <c r="F172" s="1166"/>
      <c r="G172" s="1209"/>
      <c r="H172" s="1198"/>
      <c r="I172" s="1166"/>
      <c r="J172" s="1166"/>
      <c r="K172" s="1166"/>
      <c r="L172" s="1176"/>
      <c r="M172" s="1186"/>
      <c r="N172" s="1166"/>
      <c r="O172" s="1166"/>
      <c r="P172" s="1166"/>
      <c r="Q172" s="1209"/>
      <c r="R172" s="1198"/>
      <c r="S172" s="1166"/>
      <c r="T172" s="1166"/>
      <c r="U172" s="1166"/>
      <c r="V172" s="1166"/>
      <c r="W172" s="1166"/>
      <c r="X172" s="1166"/>
      <c r="Y172" s="1166"/>
      <c r="Z172" s="1509"/>
      <c r="AA172" s="581"/>
      <c r="AB172" s="581"/>
      <c r="AC172" s="581"/>
      <c r="AD172" s="581"/>
      <c r="AE172" s="581"/>
      <c r="AF172" s="581"/>
      <c r="AG172" s="581"/>
      <c r="AH172" s="581"/>
      <c r="AI172" s="581"/>
      <c r="AJ172" s="581"/>
      <c r="AK172" s="581"/>
      <c r="AL172" s="581"/>
      <c r="AM172" s="581"/>
      <c r="AN172" s="581"/>
      <c r="AO172" s="581"/>
      <c r="AP172" s="581"/>
      <c r="AQ172" s="581"/>
      <c r="AR172" s="581"/>
      <c r="AS172" s="581"/>
      <c r="AT172" s="581"/>
      <c r="AU172" s="581"/>
      <c r="AV172" s="581"/>
      <c r="AW172" s="581"/>
      <c r="AX172" s="581"/>
      <c r="AY172" s="581"/>
      <c r="AZ172" s="216"/>
      <c r="BA172" s="392"/>
      <c r="BB172" s="159"/>
      <c r="BC172" s="340"/>
      <c r="BD172" s="306"/>
      <c r="BE172" s="306"/>
      <c r="BF172" s="306"/>
      <c r="BG172" s="341"/>
      <c r="BH172" s="351"/>
      <c r="BI172" s="306"/>
      <c r="BJ172" s="306"/>
      <c r="BK172" s="306"/>
      <c r="BL172" s="341"/>
      <c r="BM172" s="351"/>
      <c r="BN172" s="306"/>
      <c r="BO172" s="306"/>
      <c r="BP172" s="306"/>
      <c r="BQ172" s="341"/>
      <c r="BR172" s="351"/>
      <c r="BS172" s="306"/>
      <c r="BT172" s="306"/>
      <c r="BU172" s="306"/>
      <c r="BV172" s="306"/>
      <c r="BW172" s="306"/>
      <c r="BX172" s="306"/>
      <c r="BY172" s="307"/>
      <c r="BZ172" s="307"/>
      <c r="CA172" s="1549"/>
      <c r="CB172" s="1549"/>
      <c r="CC172" s="1549"/>
      <c r="CD172" s="1549"/>
      <c r="CE172" s="1549"/>
      <c r="CF172" s="1549"/>
      <c r="CG172" s="1549"/>
      <c r="CH172" s="1549"/>
      <c r="CI172" s="1549"/>
      <c r="CJ172" s="1549"/>
      <c r="CK172" s="1549"/>
      <c r="CL172" s="1549"/>
      <c r="CM172" s="1549"/>
      <c r="CN172" s="1549"/>
      <c r="CO172" s="1549"/>
      <c r="CP172" s="1549"/>
      <c r="CQ172" s="1549"/>
      <c r="CR172" s="1549"/>
      <c r="CS172" s="1549"/>
      <c r="CT172" s="1549"/>
      <c r="CU172" s="1549"/>
      <c r="CV172" s="1549"/>
      <c r="CW172" s="1549"/>
      <c r="CX172" s="1549"/>
      <c r="CY172" s="1549"/>
      <c r="CZ172" s="1549"/>
    </row>
    <row r="173" s="424" customFormat="true" ht="15" customHeight="true" x14ac:dyDescent="0.2">
      <c r="A173" s="1221"/>
      <c r="B173" s="1428"/>
      <c r="C173" s="1167"/>
      <c r="D173" s="1168"/>
      <c r="E173" s="1168"/>
      <c r="F173" s="1168"/>
      <c r="G173" s="1210"/>
      <c r="H173" s="1199"/>
      <c r="I173" s="1168"/>
      <c r="J173" s="1168"/>
      <c r="K173" s="1168"/>
      <c r="L173" s="1177"/>
      <c r="M173" s="1187"/>
      <c r="N173" s="1168"/>
      <c r="O173" s="1168"/>
      <c r="P173" s="1168"/>
      <c r="Q173" s="1210"/>
      <c r="R173" s="1199"/>
      <c r="S173" s="1168"/>
      <c r="T173" s="1168"/>
      <c r="U173" s="1168"/>
      <c r="V173" s="1168"/>
      <c r="W173" s="1168"/>
      <c r="X173" s="1168"/>
      <c r="Y173" s="1168"/>
      <c r="Z173" s="1510"/>
      <c r="AA173" s="581"/>
      <c r="AB173" s="581"/>
      <c r="AC173" s="581"/>
      <c r="AD173" s="581"/>
      <c r="AE173" s="581"/>
      <c r="AF173" s="581"/>
      <c r="AG173" s="581"/>
      <c r="AH173" s="581"/>
      <c r="AI173" s="581"/>
      <c r="AJ173" s="581"/>
      <c r="AK173" s="581"/>
      <c r="AL173" s="581"/>
      <c r="AM173" s="581"/>
      <c r="AN173" s="581"/>
      <c r="AO173" s="581"/>
      <c r="AP173" s="581"/>
      <c r="AQ173" s="581"/>
      <c r="AR173" s="581"/>
      <c r="AS173" s="581"/>
      <c r="AT173" s="581"/>
      <c r="AU173" s="581"/>
      <c r="AV173" s="581"/>
      <c r="AW173" s="581"/>
      <c r="AX173" s="581"/>
      <c r="AY173" s="581"/>
      <c r="AZ173" s="216"/>
      <c r="BA173" s="392"/>
      <c r="BB173" s="159"/>
      <c r="BC173" s="340"/>
      <c r="BD173" s="306"/>
      <c r="BE173" s="306"/>
      <c r="BF173" s="306"/>
      <c r="BG173" s="341"/>
      <c r="BH173" s="351"/>
      <c r="BI173" s="306"/>
      <c r="BJ173" s="306"/>
      <c r="BK173" s="306"/>
      <c r="BL173" s="341"/>
      <c r="BM173" s="351"/>
      <c r="BN173" s="306"/>
      <c r="BO173" s="306"/>
      <c r="BP173" s="306"/>
      <c r="BQ173" s="341"/>
      <c r="BR173" s="351"/>
      <c r="BS173" s="306"/>
      <c r="BT173" s="306"/>
      <c r="BU173" s="306"/>
      <c r="BV173" s="306"/>
      <c r="BW173" s="306"/>
      <c r="BX173" s="306"/>
      <c r="BY173" s="307"/>
      <c r="BZ173" s="307"/>
      <c r="CA173" s="1549"/>
      <c r="CB173" s="1549"/>
      <c r="CC173" s="1549"/>
      <c r="CD173" s="1549"/>
      <c r="CE173" s="1549"/>
      <c r="CF173" s="1549"/>
      <c r="CG173" s="1549"/>
      <c r="CH173" s="1549"/>
      <c r="CI173" s="1549"/>
      <c r="CJ173" s="1549"/>
      <c r="CK173" s="1549"/>
      <c r="CL173" s="1549"/>
      <c r="CM173" s="1549"/>
      <c r="CN173" s="1549"/>
      <c r="CO173" s="1549"/>
      <c r="CP173" s="1549"/>
      <c r="CQ173" s="1549"/>
      <c r="CR173" s="1549"/>
      <c r="CS173" s="1549"/>
      <c r="CT173" s="1549"/>
      <c r="CU173" s="1549"/>
      <c r="CV173" s="1549"/>
      <c r="CW173" s="1549"/>
      <c r="CX173" s="1549"/>
      <c r="CY173" s="1549"/>
      <c r="CZ173" s="1549"/>
    </row>
    <row r="174" s="424" customFormat="true" ht="15" customHeight="true" x14ac:dyDescent="0.2">
      <c r="A174" s="1222"/>
      <c r="B174" s="1429"/>
      <c r="C174" s="1345"/>
      <c r="D174" s="1346"/>
      <c r="E174" s="1346"/>
      <c r="F174" s="1346"/>
      <c r="G174" s="1347"/>
      <c r="H174" s="1348"/>
      <c r="I174" s="1346"/>
      <c r="J174" s="1346"/>
      <c r="K174" s="1346"/>
      <c r="L174" s="1349"/>
      <c r="M174" s="1350"/>
      <c r="N174" s="1346"/>
      <c r="O174" s="1346"/>
      <c r="P174" s="1346"/>
      <c r="Q174" s="1347"/>
      <c r="R174" s="1348"/>
      <c r="S174" s="1346"/>
      <c r="T174" s="1346"/>
      <c r="U174" s="1346"/>
      <c r="V174" s="1346"/>
      <c r="W174" s="1346"/>
      <c r="X174" s="1346"/>
      <c r="Y174" s="1346"/>
      <c r="Z174" s="1511"/>
      <c r="AA174" s="581"/>
      <c r="AB174" s="581"/>
      <c r="AC174" s="581"/>
      <c r="AD174" s="581"/>
      <c r="AE174" s="581"/>
      <c r="AF174" s="581"/>
      <c r="AG174" s="581"/>
      <c r="AH174" s="581"/>
      <c r="AI174" s="581"/>
      <c r="AJ174" s="581"/>
      <c r="AK174" s="581"/>
      <c r="AL174" s="581"/>
      <c r="AM174" s="581"/>
      <c r="AN174" s="581"/>
      <c r="AO174" s="581"/>
      <c r="AP174" s="581"/>
      <c r="AQ174" s="581"/>
      <c r="AR174" s="581"/>
      <c r="AS174" s="581"/>
      <c r="AT174" s="581"/>
      <c r="AU174" s="581"/>
      <c r="AV174" s="581"/>
      <c r="AW174" s="581"/>
      <c r="AX174" s="581"/>
      <c r="AY174" s="581"/>
      <c r="AZ174" s="216"/>
      <c r="BA174" s="392"/>
      <c r="BB174" s="159"/>
      <c r="BC174" s="340"/>
      <c r="BD174" s="306"/>
      <c r="BE174" s="306"/>
      <c r="BF174" s="306"/>
      <c r="BG174" s="341"/>
      <c r="BH174" s="351"/>
      <c r="BI174" s="306"/>
      <c r="BJ174" s="306"/>
      <c r="BK174" s="306"/>
      <c r="BL174" s="341"/>
      <c r="BM174" s="351"/>
      <c r="BN174" s="306"/>
      <c r="BO174" s="306"/>
      <c r="BP174" s="306"/>
      <c r="BQ174" s="341"/>
      <c r="BR174" s="351"/>
      <c r="BS174" s="306"/>
      <c r="BT174" s="306"/>
      <c r="BU174" s="306"/>
      <c r="BV174" s="306"/>
      <c r="BW174" s="306"/>
      <c r="BX174" s="306"/>
      <c r="BY174" s="307"/>
      <c r="BZ174" s="307"/>
      <c r="CA174" s="1549"/>
      <c r="CB174" s="1549"/>
      <c r="CC174" s="1549"/>
      <c r="CD174" s="1549"/>
      <c r="CE174" s="1549"/>
      <c r="CF174" s="1549"/>
      <c r="CG174" s="1549"/>
      <c r="CH174" s="1549"/>
      <c r="CI174" s="1549"/>
      <c r="CJ174" s="1549"/>
      <c r="CK174" s="1549"/>
      <c r="CL174" s="1549"/>
      <c r="CM174" s="1549"/>
      <c r="CN174" s="1549"/>
      <c r="CO174" s="1549"/>
      <c r="CP174" s="1549"/>
      <c r="CQ174" s="1549"/>
      <c r="CR174" s="1549"/>
      <c r="CS174" s="1549"/>
      <c r="CT174" s="1549"/>
      <c r="CU174" s="1549"/>
      <c r="CV174" s="1549"/>
      <c r="CW174" s="1549"/>
      <c r="CX174" s="1549"/>
      <c r="CY174" s="1549"/>
      <c r="CZ174" s="1549"/>
    </row>
    <row r="175" s="424" customFormat="true" ht="15" customHeight="true" x14ac:dyDescent="0.2">
      <c r="A175" s="1223"/>
      <c r="B175" s="1430"/>
      <c r="C175" s="1351"/>
      <c r="D175" s="1352"/>
      <c r="E175" s="1352"/>
      <c r="F175" s="1352"/>
      <c r="G175" s="1353"/>
      <c r="H175" s="1354"/>
      <c r="I175" s="1352"/>
      <c r="J175" s="1352"/>
      <c r="K175" s="1352"/>
      <c r="L175" s="1355"/>
      <c r="M175" s="1356"/>
      <c r="N175" s="1352"/>
      <c r="O175" s="1352"/>
      <c r="P175" s="1352"/>
      <c r="Q175" s="1353"/>
      <c r="R175" s="1354"/>
      <c r="S175" s="1352"/>
      <c r="T175" s="1352"/>
      <c r="U175" s="1352"/>
      <c r="V175" s="1352"/>
      <c r="W175" s="1352"/>
      <c r="X175" s="1352"/>
      <c r="Y175" s="1352"/>
      <c r="Z175" s="1512"/>
      <c r="AA175" s="581"/>
      <c r="AB175" s="581"/>
      <c r="AC175" s="581"/>
      <c r="AD175" s="581"/>
      <c r="AE175" s="581"/>
      <c r="AF175" s="581"/>
      <c r="AG175" s="581"/>
      <c r="AH175" s="581"/>
      <c r="AI175" s="581"/>
      <c r="AJ175" s="581"/>
      <c r="AK175" s="581"/>
      <c r="AL175" s="581"/>
      <c r="AM175" s="581"/>
      <c r="AN175" s="581"/>
      <c r="AO175" s="581"/>
      <c r="AP175" s="581"/>
      <c r="AQ175" s="581"/>
      <c r="AR175" s="581"/>
      <c r="AS175" s="581"/>
      <c r="AT175" s="581"/>
      <c r="AU175" s="581"/>
      <c r="AV175" s="581"/>
      <c r="AW175" s="581"/>
      <c r="AX175" s="581"/>
      <c r="AY175" s="581"/>
      <c r="AZ175" s="216"/>
      <c r="BA175" s="392"/>
      <c r="BB175" s="159"/>
      <c r="BC175" s="340"/>
      <c r="BD175" s="306"/>
      <c r="BE175" s="306"/>
      <c r="BF175" s="306"/>
      <c r="BG175" s="341"/>
      <c r="BH175" s="351"/>
      <c r="BI175" s="306"/>
      <c r="BJ175" s="306"/>
      <c r="BK175" s="306"/>
      <c r="BL175" s="341"/>
      <c r="BM175" s="351"/>
      <c r="BN175" s="306"/>
      <c r="BO175" s="306"/>
      <c r="BP175" s="306"/>
      <c r="BQ175" s="341"/>
      <c r="BR175" s="351"/>
      <c r="BS175" s="306"/>
      <c r="BT175" s="306"/>
      <c r="BU175" s="306"/>
      <c r="BV175" s="306"/>
      <c r="BW175" s="306"/>
      <c r="BX175" s="306"/>
      <c r="BY175" s="307"/>
      <c r="BZ175" s="307"/>
      <c r="CA175" s="1549"/>
      <c r="CB175" s="1549"/>
      <c r="CC175" s="1549"/>
      <c r="CD175" s="1549"/>
      <c r="CE175" s="1549"/>
      <c r="CF175" s="1549"/>
      <c r="CG175" s="1549"/>
      <c r="CH175" s="1549"/>
      <c r="CI175" s="1549"/>
      <c r="CJ175" s="1549"/>
      <c r="CK175" s="1549"/>
      <c r="CL175" s="1549"/>
      <c r="CM175" s="1549"/>
      <c r="CN175" s="1549"/>
      <c r="CO175" s="1549"/>
      <c r="CP175" s="1549"/>
      <c r="CQ175" s="1549"/>
      <c r="CR175" s="1549"/>
      <c r="CS175" s="1549"/>
      <c r="CT175" s="1549"/>
      <c r="CU175" s="1549"/>
      <c r="CV175" s="1549"/>
      <c r="CW175" s="1549"/>
      <c r="CX175" s="1549"/>
      <c r="CY175" s="1549"/>
      <c r="CZ175" s="1549"/>
    </row>
    <row r="176" s="424" customFormat="true" ht="15" customHeight="true" x14ac:dyDescent="0.2">
      <c r="A176" s="1223"/>
      <c r="B176" s="1430"/>
      <c r="C176" s="1351"/>
      <c r="D176" s="1352"/>
      <c r="E176" s="1352"/>
      <c r="F176" s="1352"/>
      <c r="G176" s="1353"/>
      <c r="H176" s="1354"/>
      <c r="I176" s="1352"/>
      <c r="J176" s="1352"/>
      <c r="K176" s="1352"/>
      <c r="L176" s="1355"/>
      <c r="M176" s="1356"/>
      <c r="N176" s="1352"/>
      <c r="O176" s="1352"/>
      <c r="P176" s="1352"/>
      <c r="Q176" s="1353"/>
      <c r="R176" s="1354"/>
      <c r="S176" s="1352"/>
      <c r="T176" s="1352"/>
      <c r="U176" s="1352"/>
      <c r="V176" s="1352"/>
      <c r="W176" s="1352"/>
      <c r="X176" s="1352"/>
      <c r="Y176" s="1352"/>
      <c r="Z176" s="1512"/>
      <c r="AA176" s="581"/>
      <c r="AB176" s="581"/>
      <c r="AC176" s="581"/>
      <c r="AD176" s="581"/>
      <c r="AE176" s="581"/>
      <c r="AF176" s="581"/>
      <c r="AG176" s="581"/>
      <c r="AH176" s="581"/>
      <c r="AI176" s="581"/>
      <c r="AJ176" s="581"/>
      <c r="AK176" s="581"/>
      <c r="AL176" s="581"/>
      <c r="AM176" s="581"/>
      <c r="AN176" s="581"/>
      <c r="AO176" s="581"/>
      <c r="AP176" s="581"/>
      <c r="AQ176" s="581"/>
      <c r="AR176" s="581"/>
      <c r="AS176" s="581"/>
      <c r="AT176" s="581"/>
      <c r="AU176" s="581"/>
      <c r="AV176" s="581"/>
      <c r="AW176" s="581"/>
      <c r="AX176" s="581"/>
      <c r="AY176" s="581"/>
      <c r="AZ176" s="216"/>
      <c r="BA176" s="392"/>
      <c r="BB176" s="159"/>
      <c r="BC176" s="340"/>
      <c r="BD176" s="306"/>
      <c r="BE176" s="306"/>
      <c r="BF176" s="306"/>
      <c r="BG176" s="341"/>
      <c r="BH176" s="351"/>
      <c r="BI176" s="306"/>
      <c r="BJ176" s="306"/>
      <c r="BK176" s="306"/>
      <c r="BL176" s="341"/>
      <c r="BM176" s="351"/>
      <c r="BN176" s="306"/>
      <c r="BO176" s="306"/>
      <c r="BP176" s="306"/>
      <c r="BQ176" s="341"/>
      <c r="BR176" s="351"/>
      <c r="BS176" s="306"/>
      <c r="BT176" s="306"/>
      <c r="BU176" s="306"/>
      <c r="BV176" s="306"/>
      <c r="BW176" s="306"/>
      <c r="BX176" s="306"/>
      <c r="BY176" s="307"/>
      <c r="BZ176" s="307"/>
      <c r="CA176" s="1549"/>
      <c r="CB176" s="1549"/>
      <c r="CC176" s="1549"/>
      <c r="CD176" s="1549"/>
      <c r="CE176" s="1549"/>
      <c r="CF176" s="1549"/>
      <c r="CG176" s="1549"/>
      <c r="CH176" s="1549"/>
      <c r="CI176" s="1549"/>
      <c r="CJ176" s="1549"/>
      <c r="CK176" s="1549"/>
      <c r="CL176" s="1549"/>
      <c r="CM176" s="1549"/>
      <c r="CN176" s="1549"/>
      <c r="CO176" s="1549"/>
      <c r="CP176" s="1549"/>
      <c r="CQ176" s="1549"/>
      <c r="CR176" s="1549"/>
      <c r="CS176" s="1549"/>
      <c r="CT176" s="1549"/>
      <c r="CU176" s="1549"/>
      <c r="CV176" s="1549"/>
      <c r="CW176" s="1549"/>
      <c r="CX176" s="1549"/>
      <c r="CY176" s="1549"/>
      <c r="CZ176" s="1549"/>
    </row>
    <row r="177" s="424" customFormat="true" ht="15" customHeight="true" x14ac:dyDescent="0.2">
      <c r="A177" s="1223"/>
      <c r="B177" s="1430"/>
      <c r="C177" s="1351"/>
      <c r="D177" s="1352"/>
      <c r="E177" s="1352"/>
      <c r="F177" s="1352"/>
      <c r="G177" s="1353"/>
      <c r="H177" s="1354"/>
      <c r="I177" s="1352"/>
      <c r="J177" s="1352"/>
      <c r="K177" s="1352"/>
      <c r="L177" s="1355"/>
      <c r="M177" s="1356"/>
      <c r="N177" s="1352"/>
      <c r="O177" s="1352"/>
      <c r="P177" s="1352"/>
      <c r="Q177" s="1353"/>
      <c r="R177" s="1354"/>
      <c r="S177" s="1352"/>
      <c r="T177" s="1352"/>
      <c r="U177" s="1352"/>
      <c r="V177" s="1352"/>
      <c r="W177" s="1352"/>
      <c r="X177" s="1352"/>
      <c r="Y177" s="1352"/>
      <c r="Z177" s="1512"/>
      <c r="AA177" s="581"/>
      <c r="AB177" s="581"/>
      <c r="AC177" s="581"/>
      <c r="AD177" s="581"/>
      <c r="AE177" s="581"/>
      <c r="AF177" s="581"/>
      <c r="AG177" s="581"/>
      <c r="AH177" s="581"/>
      <c r="AI177" s="581"/>
      <c r="AJ177" s="581"/>
      <c r="AK177" s="581"/>
      <c r="AL177" s="581"/>
      <c r="AM177" s="581"/>
      <c r="AN177" s="581"/>
      <c r="AO177" s="581"/>
      <c r="AP177" s="581"/>
      <c r="AQ177" s="581"/>
      <c r="AR177" s="581"/>
      <c r="AS177" s="581"/>
      <c r="AT177" s="581"/>
      <c r="AU177" s="581"/>
      <c r="AV177" s="581"/>
      <c r="AW177" s="581"/>
      <c r="AX177" s="581"/>
      <c r="AY177" s="581"/>
      <c r="AZ177" s="216"/>
      <c r="BA177" s="392"/>
      <c r="BB177" s="159"/>
      <c r="BC177" s="340"/>
      <c r="BD177" s="306"/>
      <c r="BE177" s="306"/>
      <c r="BF177" s="306"/>
      <c r="BG177" s="341"/>
      <c r="BH177" s="351"/>
      <c r="BI177" s="306"/>
      <c r="BJ177" s="306"/>
      <c r="BK177" s="306"/>
      <c r="BL177" s="341"/>
      <c r="BM177" s="351"/>
      <c r="BN177" s="306"/>
      <c r="BO177" s="306"/>
      <c r="BP177" s="306"/>
      <c r="BQ177" s="341"/>
      <c r="BR177" s="351"/>
      <c r="BS177" s="306"/>
      <c r="BT177" s="306"/>
      <c r="BU177" s="306"/>
      <c r="BV177" s="306"/>
      <c r="BW177" s="306"/>
      <c r="BX177" s="306"/>
      <c r="BY177" s="307"/>
      <c r="BZ177" s="307"/>
      <c r="CA177" s="1549"/>
      <c r="CB177" s="1549"/>
      <c r="CC177" s="1549"/>
      <c r="CD177" s="1549"/>
      <c r="CE177" s="1549"/>
      <c r="CF177" s="1549"/>
      <c r="CG177" s="1549"/>
      <c r="CH177" s="1549"/>
      <c r="CI177" s="1549"/>
      <c r="CJ177" s="1549"/>
      <c r="CK177" s="1549"/>
      <c r="CL177" s="1549"/>
      <c r="CM177" s="1549"/>
      <c r="CN177" s="1549"/>
      <c r="CO177" s="1549"/>
      <c r="CP177" s="1549"/>
      <c r="CQ177" s="1549"/>
      <c r="CR177" s="1549"/>
      <c r="CS177" s="1549"/>
      <c r="CT177" s="1549"/>
      <c r="CU177" s="1549"/>
      <c r="CV177" s="1549"/>
      <c r="CW177" s="1549"/>
      <c r="CX177" s="1549"/>
      <c r="CY177" s="1549"/>
      <c r="CZ177" s="1549"/>
    </row>
    <row r="178" s="424" customFormat="true" ht="15" customHeight="true" x14ac:dyDescent="0.2">
      <c r="A178" s="1223"/>
      <c r="B178" s="1430"/>
      <c r="C178" s="1351"/>
      <c r="D178" s="1352"/>
      <c r="E178" s="1352"/>
      <c r="F178" s="1352"/>
      <c r="G178" s="1353"/>
      <c r="H178" s="1354"/>
      <c r="I178" s="1352"/>
      <c r="J178" s="1352"/>
      <c r="K178" s="1352"/>
      <c r="L178" s="1355"/>
      <c r="M178" s="1356"/>
      <c r="N178" s="1352"/>
      <c r="O178" s="1352"/>
      <c r="P178" s="1352"/>
      <c r="Q178" s="1353"/>
      <c r="R178" s="1354"/>
      <c r="S178" s="1352"/>
      <c r="T178" s="1352"/>
      <c r="U178" s="1352"/>
      <c r="V178" s="1352"/>
      <c r="W178" s="1352"/>
      <c r="X178" s="1352"/>
      <c r="Y178" s="1352"/>
      <c r="Z178" s="1512"/>
      <c r="AA178" s="581"/>
      <c r="AB178" s="581"/>
      <c r="AC178" s="581"/>
      <c r="AD178" s="581"/>
      <c r="AE178" s="581"/>
      <c r="AF178" s="581"/>
      <c r="AG178" s="581"/>
      <c r="AH178" s="581"/>
      <c r="AI178" s="581"/>
      <c r="AJ178" s="581"/>
      <c r="AK178" s="581"/>
      <c r="AL178" s="581"/>
      <c r="AM178" s="581"/>
      <c r="AN178" s="581"/>
      <c r="AO178" s="581"/>
      <c r="AP178" s="581"/>
      <c r="AQ178" s="581"/>
      <c r="AR178" s="581"/>
      <c r="AS178" s="581"/>
      <c r="AT178" s="581"/>
      <c r="AU178" s="581"/>
      <c r="AV178" s="581"/>
      <c r="AW178" s="581"/>
      <c r="AX178" s="581"/>
      <c r="AY178" s="581"/>
      <c r="AZ178" s="216"/>
      <c r="BA178" s="392"/>
      <c r="BB178" s="159"/>
      <c r="BC178" s="340"/>
      <c r="BD178" s="306"/>
      <c r="BE178" s="306"/>
      <c r="BF178" s="306"/>
      <c r="BG178" s="341"/>
      <c r="BH178" s="351"/>
      <c r="BI178" s="306"/>
      <c r="BJ178" s="306"/>
      <c r="BK178" s="306"/>
      <c r="BL178" s="341"/>
      <c r="BM178" s="351"/>
      <c r="BN178" s="306"/>
      <c r="BO178" s="306"/>
      <c r="BP178" s="306"/>
      <c r="BQ178" s="341"/>
      <c r="BR178" s="351"/>
      <c r="BS178" s="306"/>
      <c r="BT178" s="306"/>
      <c r="BU178" s="306"/>
      <c r="BV178" s="306"/>
      <c r="BW178" s="306"/>
      <c r="BX178" s="306"/>
      <c r="BY178" s="307"/>
      <c r="BZ178" s="307"/>
      <c r="CA178" s="1549"/>
      <c r="CB178" s="1549"/>
      <c r="CC178" s="1549"/>
      <c r="CD178" s="1549"/>
      <c r="CE178" s="1549"/>
      <c r="CF178" s="1549"/>
      <c r="CG178" s="1549"/>
      <c r="CH178" s="1549"/>
      <c r="CI178" s="1549"/>
      <c r="CJ178" s="1549"/>
      <c r="CK178" s="1549"/>
      <c r="CL178" s="1549"/>
      <c r="CM178" s="1549"/>
      <c r="CN178" s="1549"/>
      <c r="CO178" s="1549"/>
      <c r="CP178" s="1549"/>
      <c r="CQ178" s="1549"/>
      <c r="CR178" s="1549"/>
      <c r="CS178" s="1549"/>
      <c r="CT178" s="1549"/>
      <c r="CU178" s="1549"/>
      <c r="CV178" s="1549"/>
      <c r="CW178" s="1549"/>
      <c r="CX178" s="1549"/>
      <c r="CY178" s="1549"/>
      <c r="CZ178" s="1549"/>
    </row>
    <row r="179" s="424" customFormat="true" ht="15" customHeight="true" x14ac:dyDescent="0.2">
      <c r="A179" s="1223"/>
      <c r="B179" s="1430"/>
      <c r="C179" s="1351"/>
      <c r="D179" s="1352"/>
      <c r="E179" s="1352"/>
      <c r="F179" s="1352"/>
      <c r="G179" s="1353"/>
      <c r="H179" s="1354"/>
      <c r="I179" s="1352"/>
      <c r="J179" s="1352"/>
      <c r="K179" s="1352"/>
      <c r="L179" s="1355"/>
      <c r="M179" s="1356"/>
      <c r="N179" s="1352"/>
      <c r="O179" s="1352"/>
      <c r="P179" s="1352"/>
      <c r="Q179" s="1353"/>
      <c r="R179" s="1354"/>
      <c r="S179" s="1352"/>
      <c r="T179" s="1352"/>
      <c r="U179" s="1352"/>
      <c r="V179" s="1352"/>
      <c r="W179" s="1352"/>
      <c r="X179" s="1352"/>
      <c r="Y179" s="1352"/>
      <c r="Z179" s="1512"/>
      <c r="AA179" s="581"/>
      <c r="AB179" s="581"/>
      <c r="AC179" s="581"/>
      <c r="AD179" s="581"/>
      <c r="AE179" s="581"/>
      <c r="AF179" s="581"/>
      <c r="AG179" s="581"/>
      <c r="AH179" s="581"/>
      <c r="AI179" s="581"/>
      <c r="AJ179" s="581"/>
      <c r="AK179" s="581"/>
      <c r="AL179" s="581"/>
      <c r="AM179" s="581"/>
      <c r="AN179" s="581"/>
      <c r="AO179" s="581"/>
      <c r="AP179" s="581"/>
      <c r="AQ179" s="581"/>
      <c r="AR179" s="581"/>
      <c r="AS179" s="581"/>
      <c r="AT179" s="581"/>
      <c r="AU179" s="581"/>
      <c r="AV179" s="581"/>
      <c r="AW179" s="581"/>
      <c r="AX179" s="581"/>
      <c r="AY179" s="581"/>
      <c r="AZ179" s="216"/>
      <c r="BA179" s="392"/>
      <c r="BB179" s="159"/>
      <c r="BC179" s="340"/>
      <c r="BD179" s="306"/>
      <c r="BE179" s="306"/>
      <c r="BF179" s="306"/>
      <c r="BG179" s="341"/>
      <c r="BH179" s="351"/>
      <c r="BI179" s="306"/>
      <c r="BJ179" s="306"/>
      <c r="BK179" s="306"/>
      <c r="BL179" s="341"/>
      <c r="BM179" s="351"/>
      <c r="BN179" s="306"/>
      <c r="BO179" s="306"/>
      <c r="BP179" s="306"/>
      <c r="BQ179" s="341"/>
      <c r="BR179" s="351"/>
      <c r="BS179" s="306"/>
      <c r="BT179" s="306"/>
      <c r="BU179" s="306"/>
      <c r="BV179" s="306"/>
      <c r="BW179" s="306"/>
      <c r="BX179" s="306"/>
      <c r="BY179" s="307"/>
      <c r="BZ179" s="307"/>
      <c r="CA179" s="1549"/>
      <c r="CB179" s="1549"/>
      <c r="CC179" s="1549"/>
      <c r="CD179" s="1549"/>
      <c r="CE179" s="1549"/>
      <c r="CF179" s="1549"/>
      <c r="CG179" s="1549"/>
      <c r="CH179" s="1549"/>
      <c r="CI179" s="1549"/>
      <c r="CJ179" s="1549"/>
      <c r="CK179" s="1549"/>
      <c r="CL179" s="1549"/>
      <c r="CM179" s="1549"/>
      <c r="CN179" s="1549"/>
      <c r="CO179" s="1549"/>
      <c r="CP179" s="1549"/>
      <c r="CQ179" s="1549"/>
      <c r="CR179" s="1549"/>
      <c r="CS179" s="1549"/>
      <c r="CT179" s="1549"/>
      <c r="CU179" s="1549"/>
      <c r="CV179" s="1549"/>
      <c r="CW179" s="1549"/>
      <c r="CX179" s="1549"/>
      <c r="CY179" s="1549"/>
      <c r="CZ179" s="1549"/>
    </row>
    <row r="180" s="424" customFormat="true" ht="15" customHeight="true" x14ac:dyDescent="0.2">
      <c r="A180" s="1223"/>
      <c r="B180" s="1430"/>
      <c r="C180" s="1351"/>
      <c r="D180" s="1352"/>
      <c r="E180" s="1352"/>
      <c r="F180" s="1352"/>
      <c r="G180" s="1353"/>
      <c r="H180" s="1354"/>
      <c r="I180" s="1352"/>
      <c r="J180" s="1352"/>
      <c r="K180" s="1352"/>
      <c r="L180" s="1355"/>
      <c r="M180" s="1356"/>
      <c r="N180" s="1352"/>
      <c r="O180" s="1352"/>
      <c r="P180" s="1352"/>
      <c r="Q180" s="1353"/>
      <c r="R180" s="1354"/>
      <c r="S180" s="1352"/>
      <c r="T180" s="1352"/>
      <c r="U180" s="1352"/>
      <c r="V180" s="1352"/>
      <c r="W180" s="1352"/>
      <c r="X180" s="1352"/>
      <c r="Y180" s="1352"/>
      <c r="Z180" s="1512"/>
      <c r="AA180" s="581"/>
      <c r="AB180" s="581"/>
      <c r="AC180" s="581"/>
      <c r="AD180" s="581"/>
      <c r="AE180" s="581"/>
      <c r="AF180" s="581"/>
      <c r="AG180" s="581"/>
      <c r="AH180" s="581"/>
      <c r="AI180" s="581"/>
      <c r="AJ180" s="581"/>
      <c r="AK180" s="581"/>
      <c r="AL180" s="581"/>
      <c r="AM180" s="581"/>
      <c r="AN180" s="581"/>
      <c r="AO180" s="581"/>
      <c r="AP180" s="581"/>
      <c r="AQ180" s="581"/>
      <c r="AR180" s="581"/>
      <c r="AS180" s="581"/>
      <c r="AT180" s="581"/>
      <c r="AU180" s="581"/>
      <c r="AV180" s="581"/>
      <c r="AW180" s="581"/>
      <c r="AX180" s="581"/>
      <c r="AY180" s="581"/>
      <c r="AZ180" s="216"/>
      <c r="BA180" s="392"/>
      <c r="BB180" s="159"/>
      <c r="BC180" s="340"/>
      <c r="BD180" s="306"/>
      <c r="BE180" s="306"/>
      <c r="BF180" s="306"/>
      <c r="BG180" s="341"/>
      <c r="BH180" s="351"/>
      <c r="BI180" s="306"/>
      <c r="BJ180" s="306"/>
      <c r="BK180" s="306"/>
      <c r="BL180" s="341"/>
      <c r="BM180" s="351"/>
      <c r="BN180" s="306"/>
      <c r="BO180" s="306"/>
      <c r="BP180" s="306"/>
      <c r="BQ180" s="341"/>
      <c r="BR180" s="351"/>
      <c r="BS180" s="306"/>
      <c r="BT180" s="306"/>
      <c r="BU180" s="306"/>
      <c r="BV180" s="306"/>
      <c r="BW180" s="306"/>
      <c r="BX180" s="306"/>
      <c r="BY180" s="307"/>
      <c r="BZ180" s="307"/>
      <c r="CA180" s="1549"/>
      <c r="CB180" s="1549"/>
      <c r="CC180" s="1549"/>
      <c r="CD180" s="1549"/>
      <c r="CE180" s="1549"/>
      <c r="CF180" s="1549"/>
      <c r="CG180" s="1549"/>
      <c r="CH180" s="1549"/>
      <c r="CI180" s="1549"/>
      <c r="CJ180" s="1549"/>
      <c r="CK180" s="1549"/>
      <c r="CL180" s="1549"/>
      <c r="CM180" s="1549"/>
      <c r="CN180" s="1549"/>
      <c r="CO180" s="1549"/>
      <c r="CP180" s="1549"/>
      <c r="CQ180" s="1549"/>
      <c r="CR180" s="1549"/>
      <c r="CS180" s="1549"/>
      <c r="CT180" s="1549"/>
      <c r="CU180" s="1549"/>
      <c r="CV180" s="1549"/>
      <c r="CW180" s="1549"/>
      <c r="CX180" s="1549"/>
      <c r="CY180" s="1549"/>
      <c r="CZ180" s="1549"/>
    </row>
    <row r="181" s="424" customFormat="true" ht="15" customHeight="true" x14ac:dyDescent="0.2">
      <c r="A181" s="1223"/>
      <c r="B181" s="1430"/>
      <c r="C181" s="1351"/>
      <c r="D181" s="1352"/>
      <c r="E181" s="1352"/>
      <c r="F181" s="1352"/>
      <c r="G181" s="1353"/>
      <c r="H181" s="1354"/>
      <c r="I181" s="1352"/>
      <c r="J181" s="1352"/>
      <c r="K181" s="1352"/>
      <c r="L181" s="1355"/>
      <c r="M181" s="1356"/>
      <c r="N181" s="1352"/>
      <c r="O181" s="1352"/>
      <c r="P181" s="1352"/>
      <c r="Q181" s="1353"/>
      <c r="R181" s="1354"/>
      <c r="S181" s="1352"/>
      <c r="T181" s="1352"/>
      <c r="U181" s="1352"/>
      <c r="V181" s="1352"/>
      <c r="W181" s="1352"/>
      <c r="X181" s="1352"/>
      <c r="Y181" s="1352"/>
      <c r="Z181" s="1512"/>
      <c r="AA181" s="581"/>
      <c r="AB181" s="581"/>
      <c r="AC181" s="581"/>
      <c r="AD181" s="581"/>
      <c r="AE181" s="581"/>
      <c r="AF181" s="581"/>
      <c r="AG181" s="581"/>
      <c r="AH181" s="581"/>
      <c r="AI181" s="581"/>
      <c r="AJ181" s="581"/>
      <c r="AK181" s="581"/>
      <c r="AL181" s="581"/>
      <c r="AM181" s="581"/>
      <c r="AN181" s="581"/>
      <c r="AO181" s="581"/>
      <c r="AP181" s="581"/>
      <c r="AQ181" s="581"/>
      <c r="AR181" s="581"/>
      <c r="AS181" s="581"/>
      <c r="AT181" s="581"/>
      <c r="AU181" s="581"/>
      <c r="AV181" s="581"/>
      <c r="AW181" s="581"/>
      <c r="AX181" s="581"/>
      <c r="AY181" s="581"/>
      <c r="AZ181" s="216"/>
      <c r="BA181" s="392"/>
      <c r="BB181" s="159"/>
      <c r="BC181" s="340"/>
      <c r="BD181" s="306"/>
      <c r="BE181" s="306"/>
      <c r="BF181" s="306"/>
      <c r="BG181" s="341"/>
      <c r="BH181" s="351"/>
      <c r="BI181" s="306"/>
      <c r="BJ181" s="306"/>
      <c r="BK181" s="306"/>
      <c r="BL181" s="341"/>
      <c r="BM181" s="351"/>
      <c r="BN181" s="306"/>
      <c r="BO181" s="306"/>
      <c r="BP181" s="306"/>
      <c r="BQ181" s="341"/>
      <c r="BR181" s="351"/>
      <c r="BS181" s="306"/>
      <c r="BT181" s="306"/>
      <c r="BU181" s="306"/>
      <c r="BV181" s="306"/>
      <c r="BW181" s="306"/>
      <c r="BX181" s="306"/>
      <c r="BY181" s="307"/>
      <c r="BZ181" s="307"/>
      <c r="CA181" s="1549"/>
      <c r="CB181" s="1549"/>
      <c r="CC181" s="1549"/>
      <c r="CD181" s="1549"/>
      <c r="CE181" s="1549"/>
      <c r="CF181" s="1549"/>
      <c r="CG181" s="1549"/>
      <c r="CH181" s="1549"/>
      <c r="CI181" s="1549"/>
      <c r="CJ181" s="1549"/>
      <c r="CK181" s="1549"/>
      <c r="CL181" s="1549"/>
      <c r="CM181" s="1549"/>
      <c r="CN181" s="1549"/>
      <c r="CO181" s="1549"/>
      <c r="CP181" s="1549"/>
      <c r="CQ181" s="1549"/>
      <c r="CR181" s="1549"/>
      <c r="CS181" s="1549"/>
      <c r="CT181" s="1549"/>
      <c r="CU181" s="1549"/>
      <c r="CV181" s="1549"/>
      <c r="CW181" s="1549"/>
      <c r="CX181" s="1549"/>
      <c r="CY181" s="1549"/>
      <c r="CZ181" s="1549"/>
    </row>
    <row r="182" s="424" customFormat="true" ht="15" customHeight="true" x14ac:dyDescent="0.2">
      <c r="A182" s="1223"/>
      <c r="B182" s="1430"/>
      <c r="C182" s="1351"/>
      <c r="D182" s="1352"/>
      <c r="E182" s="1352"/>
      <c r="F182" s="1352"/>
      <c r="G182" s="1353"/>
      <c r="H182" s="1354"/>
      <c r="I182" s="1352"/>
      <c r="J182" s="1352"/>
      <c r="K182" s="1352"/>
      <c r="L182" s="1355"/>
      <c r="M182" s="1356"/>
      <c r="N182" s="1352"/>
      <c r="O182" s="1352"/>
      <c r="P182" s="1352"/>
      <c r="Q182" s="1353"/>
      <c r="R182" s="1354"/>
      <c r="S182" s="1352"/>
      <c r="T182" s="1352"/>
      <c r="U182" s="1352"/>
      <c r="V182" s="1352"/>
      <c r="W182" s="1352"/>
      <c r="X182" s="1352"/>
      <c r="Y182" s="1352"/>
      <c r="Z182" s="1512"/>
      <c r="AA182" s="581"/>
      <c r="AB182" s="581"/>
      <c r="AC182" s="581"/>
      <c r="AD182" s="581"/>
      <c r="AE182" s="581"/>
      <c r="AF182" s="581"/>
      <c r="AG182" s="581"/>
      <c r="AH182" s="581"/>
      <c r="AI182" s="581"/>
      <c r="AJ182" s="581"/>
      <c r="AK182" s="581"/>
      <c r="AL182" s="581"/>
      <c r="AM182" s="581"/>
      <c r="AN182" s="581"/>
      <c r="AO182" s="581"/>
      <c r="AP182" s="581"/>
      <c r="AQ182" s="581"/>
      <c r="AR182" s="581"/>
      <c r="AS182" s="581"/>
      <c r="AT182" s="581"/>
      <c r="AU182" s="581"/>
      <c r="AV182" s="581"/>
      <c r="AW182" s="581"/>
      <c r="AX182" s="581"/>
      <c r="AY182" s="581"/>
      <c r="AZ182" s="216"/>
      <c r="BA182" s="392"/>
      <c r="BB182" s="159"/>
      <c r="BC182" s="340"/>
      <c r="BD182" s="306"/>
      <c r="BE182" s="306"/>
      <c r="BF182" s="306"/>
      <c r="BG182" s="341"/>
      <c r="BH182" s="351"/>
      <c r="BI182" s="306"/>
      <c r="BJ182" s="306"/>
      <c r="BK182" s="306"/>
      <c r="BL182" s="341"/>
      <c r="BM182" s="351"/>
      <c r="BN182" s="306"/>
      <c r="BO182" s="306"/>
      <c r="BP182" s="306"/>
      <c r="BQ182" s="341"/>
      <c r="BR182" s="351"/>
      <c r="BS182" s="306"/>
      <c r="BT182" s="306"/>
      <c r="BU182" s="306"/>
      <c r="BV182" s="306"/>
      <c r="BW182" s="306"/>
      <c r="BX182" s="306"/>
      <c r="BY182" s="307"/>
      <c r="BZ182" s="307"/>
      <c r="CA182" s="1549"/>
      <c r="CB182" s="1549"/>
      <c r="CC182" s="1549"/>
      <c r="CD182" s="1549"/>
      <c r="CE182" s="1549"/>
      <c r="CF182" s="1549"/>
      <c r="CG182" s="1549"/>
      <c r="CH182" s="1549"/>
      <c r="CI182" s="1549"/>
      <c r="CJ182" s="1549"/>
      <c r="CK182" s="1549"/>
      <c r="CL182" s="1549"/>
      <c r="CM182" s="1549"/>
      <c r="CN182" s="1549"/>
      <c r="CO182" s="1549"/>
      <c r="CP182" s="1549"/>
      <c r="CQ182" s="1549"/>
      <c r="CR182" s="1549"/>
      <c r="CS182" s="1549"/>
      <c r="CT182" s="1549"/>
      <c r="CU182" s="1549"/>
      <c r="CV182" s="1549"/>
      <c r="CW182" s="1549"/>
      <c r="CX182" s="1549"/>
      <c r="CY182" s="1549"/>
      <c r="CZ182" s="1549"/>
    </row>
    <row r="183" s="424" customFormat="true" ht="15" customHeight="true" x14ac:dyDescent="0.2">
      <c r="A183" s="1223"/>
      <c r="B183" s="1430"/>
      <c r="C183" s="1351"/>
      <c r="D183" s="1352"/>
      <c r="E183" s="1352"/>
      <c r="F183" s="1352"/>
      <c r="G183" s="1353"/>
      <c r="H183" s="1354"/>
      <c r="I183" s="1352"/>
      <c r="J183" s="1352"/>
      <c r="K183" s="1352"/>
      <c r="L183" s="1355"/>
      <c r="M183" s="1356"/>
      <c r="N183" s="1352"/>
      <c r="O183" s="1352"/>
      <c r="P183" s="1352"/>
      <c r="Q183" s="1353"/>
      <c r="R183" s="1354"/>
      <c r="S183" s="1352"/>
      <c r="T183" s="1352"/>
      <c r="U183" s="1352"/>
      <c r="V183" s="1352"/>
      <c r="W183" s="1352"/>
      <c r="X183" s="1352"/>
      <c r="Y183" s="1352"/>
      <c r="Z183" s="1512"/>
      <c r="AA183" s="581"/>
      <c r="AB183" s="581"/>
      <c r="AC183" s="581"/>
      <c r="AD183" s="581"/>
      <c r="AE183" s="581"/>
      <c r="AF183" s="581"/>
      <c r="AG183" s="581"/>
      <c r="AH183" s="581"/>
      <c r="AI183" s="581"/>
      <c r="AJ183" s="581"/>
      <c r="AK183" s="581"/>
      <c r="AL183" s="581"/>
      <c r="AM183" s="581"/>
      <c r="AN183" s="581"/>
      <c r="AO183" s="581"/>
      <c r="AP183" s="581"/>
      <c r="AQ183" s="581"/>
      <c r="AR183" s="581"/>
      <c r="AS183" s="581"/>
      <c r="AT183" s="581"/>
      <c r="AU183" s="581"/>
      <c r="AV183" s="581"/>
      <c r="AW183" s="581"/>
      <c r="AX183" s="581"/>
      <c r="AY183" s="581"/>
      <c r="AZ183" s="216"/>
      <c r="BA183" s="392"/>
      <c r="BB183" s="159"/>
      <c r="BC183" s="340"/>
      <c r="BD183" s="306"/>
      <c r="BE183" s="306"/>
      <c r="BF183" s="306"/>
      <c r="BG183" s="341"/>
      <c r="BH183" s="351"/>
      <c r="BI183" s="306"/>
      <c r="BJ183" s="306"/>
      <c r="BK183" s="306"/>
      <c r="BL183" s="341"/>
      <c r="BM183" s="351"/>
      <c r="BN183" s="306"/>
      <c r="BO183" s="306"/>
      <c r="BP183" s="306"/>
      <c r="BQ183" s="341"/>
      <c r="BR183" s="351"/>
      <c r="BS183" s="306"/>
      <c r="BT183" s="306"/>
      <c r="BU183" s="306"/>
      <c r="BV183" s="306"/>
      <c r="BW183" s="306"/>
      <c r="BX183" s="306"/>
      <c r="BY183" s="307"/>
      <c r="BZ183" s="307"/>
      <c r="CA183" s="1549"/>
      <c r="CB183" s="1549"/>
      <c r="CC183" s="1549"/>
      <c r="CD183" s="1549"/>
      <c r="CE183" s="1549"/>
      <c r="CF183" s="1549"/>
      <c r="CG183" s="1549"/>
      <c r="CH183" s="1549"/>
      <c r="CI183" s="1549"/>
      <c r="CJ183" s="1549"/>
      <c r="CK183" s="1549"/>
      <c r="CL183" s="1549"/>
      <c r="CM183" s="1549"/>
      <c r="CN183" s="1549"/>
      <c r="CO183" s="1549"/>
      <c r="CP183" s="1549"/>
      <c r="CQ183" s="1549"/>
      <c r="CR183" s="1549"/>
      <c r="CS183" s="1549"/>
      <c r="CT183" s="1549"/>
      <c r="CU183" s="1549"/>
      <c r="CV183" s="1549"/>
      <c r="CW183" s="1549"/>
      <c r="CX183" s="1549"/>
      <c r="CY183" s="1549"/>
      <c r="CZ183" s="1549"/>
    </row>
    <row r="184" s="424" customFormat="true" ht="15" customHeight="true" x14ac:dyDescent="0.2">
      <c r="A184" s="1223"/>
      <c r="B184" s="1430"/>
      <c r="C184" s="1351"/>
      <c r="D184" s="1352"/>
      <c r="E184" s="1352"/>
      <c r="F184" s="1352"/>
      <c r="G184" s="1353"/>
      <c r="H184" s="1354"/>
      <c r="I184" s="1352"/>
      <c r="J184" s="1352"/>
      <c r="K184" s="1352"/>
      <c r="L184" s="1355"/>
      <c r="M184" s="1356"/>
      <c r="N184" s="1352"/>
      <c r="O184" s="1352"/>
      <c r="P184" s="1352"/>
      <c r="Q184" s="1353"/>
      <c r="R184" s="1354"/>
      <c r="S184" s="1352"/>
      <c r="T184" s="1352"/>
      <c r="U184" s="1352"/>
      <c r="V184" s="1352"/>
      <c r="W184" s="1352"/>
      <c r="X184" s="1352"/>
      <c r="Y184" s="1352"/>
      <c r="Z184" s="1512"/>
      <c r="AA184" s="581"/>
      <c r="AB184" s="581"/>
      <c r="AC184" s="581"/>
      <c r="AD184" s="581"/>
      <c r="AE184" s="581"/>
      <c r="AF184" s="581"/>
      <c r="AG184" s="581"/>
      <c r="AH184" s="581"/>
      <c r="AI184" s="581"/>
      <c r="AJ184" s="581"/>
      <c r="AK184" s="581"/>
      <c r="AL184" s="581"/>
      <c r="AM184" s="581"/>
      <c r="AN184" s="581"/>
      <c r="AO184" s="581"/>
      <c r="AP184" s="581"/>
      <c r="AQ184" s="581"/>
      <c r="AR184" s="581"/>
      <c r="AS184" s="581"/>
      <c r="AT184" s="581"/>
      <c r="AU184" s="581"/>
      <c r="AV184" s="581"/>
      <c r="AW184" s="581"/>
      <c r="AX184" s="581"/>
      <c r="AY184" s="581"/>
      <c r="AZ184" s="216"/>
      <c r="BA184" s="392"/>
      <c r="BB184" s="159"/>
      <c r="BC184" s="340"/>
      <c r="BD184" s="306"/>
      <c r="BE184" s="306"/>
      <c r="BF184" s="306"/>
      <c r="BG184" s="341"/>
      <c r="BH184" s="351"/>
      <c r="BI184" s="306"/>
      <c r="BJ184" s="306"/>
      <c r="BK184" s="306"/>
      <c r="BL184" s="341"/>
      <c r="BM184" s="351"/>
      <c r="BN184" s="306"/>
      <c r="BO184" s="306"/>
      <c r="BP184" s="306"/>
      <c r="BQ184" s="341"/>
      <c r="BR184" s="351"/>
      <c r="BS184" s="306"/>
      <c r="BT184" s="306"/>
      <c r="BU184" s="306"/>
      <c r="BV184" s="306"/>
      <c r="BW184" s="306"/>
      <c r="BX184" s="306"/>
      <c r="BY184" s="307"/>
      <c r="BZ184" s="307"/>
      <c r="CA184" s="1549"/>
      <c r="CB184" s="1549"/>
      <c r="CC184" s="1549"/>
      <c r="CD184" s="1549"/>
      <c r="CE184" s="1549"/>
      <c r="CF184" s="1549"/>
      <c r="CG184" s="1549"/>
      <c r="CH184" s="1549"/>
      <c r="CI184" s="1549"/>
      <c r="CJ184" s="1549"/>
      <c r="CK184" s="1549"/>
      <c r="CL184" s="1549"/>
      <c r="CM184" s="1549"/>
      <c r="CN184" s="1549"/>
      <c r="CO184" s="1549"/>
      <c r="CP184" s="1549"/>
      <c r="CQ184" s="1549"/>
      <c r="CR184" s="1549"/>
      <c r="CS184" s="1549"/>
      <c r="CT184" s="1549"/>
      <c r="CU184" s="1549"/>
      <c r="CV184" s="1549"/>
      <c r="CW184" s="1549"/>
      <c r="CX184" s="1549"/>
      <c r="CY184" s="1549"/>
      <c r="CZ184" s="1549"/>
    </row>
    <row r="185" s="424" customFormat="true" ht="15" customHeight="true" x14ac:dyDescent="0.2">
      <c r="A185" s="1223"/>
      <c r="B185" s="1430"/>
      <c r="C185" s="1351"/>
      <c r="D185" s="1352"/>
      <c r="E185" s="1352"/>
      <c r="F185" s="1352"/>
      <c r="G185" s="1353"/>
      <c r="H185" s="1354"/>
      <c r="I185" s="1352"/>
      <c r="J185" s="1352"/>
      <c r="K185" s="1352"/>
      <c r="L185" s="1355"/>
      <c r="M185" s="1356"/>
      <c r="N185" s="1352"/>
      <c r="O185" s="1352"/>
      <c r="P185" s="1352"/>
      <c r="Q185" s="1353"/>
      <c r="R185" s="1354"/>
      <c r="S185" s="1352"/>
      <c r="T185" s="1352"/>
      <c r="U185" s="1352"/>
      <c r="V185" s="1352"/>
      <c r="W185" s="1352"/>
      <c r="X185" s="1352"/>
      <c r="Y185" s="1352"/>
      <c r="Z185" s="1512"/>
      <c r="AA185" s="581"/>
      <c r="AB185" s="581"/>
      <c r="AC185" s="581"/>
      <c r="AD185" s="581"/>
      <c r="AE185" s="581"/>
      <c r="AF185" s="581"/>
      <c r="AG185" s="581"/>
      <c r="AH185" s="581"/>
      <c r="AI185" s="581"/>
      <c r="AJ185" s="581"/>
      <c r="AK185" s="581"/>
      <c r="AL185" s="581"/>
      <c r="AM185" s="581"/>
      <c r="AN185" s="581"/>
      <c r="AO185" s="581"/>
      <c r="AP185" s="581"/>
      <c r="AQ185" s="581"/>
      <c r="AR185" s="581"/>
      <c r="AS185" s="581"/>
      <c r="AT185" s="581"/>
      <c r="AU185" s="581"/>
      <c r="AV185" s="581"/>
      <c r="AW185" s="581"/>
      <c r="AX185" s="581"/>
      <c r="AY185" s="581"/>
      <c r="AZ185" s="216"/>
      <c r="BA185" s="392"/>
      <c r="BB185" s="159"/>
      <c r="BC185" s="340"/>
      <c r="BD185" s="306"/>
      <c r="BE185" s="306"/>
      <c r="BF185" s="306"/>
      <c r="BG185" s="341"/>
      <c r="BH185" s="351"/>
      <c r="BI185" s="306"/>
      <c r="BJ185" s="306"/>
      <c r="BK185" s="306"/>
      <c r="BL185" s="341"/>
      <c r="BM185" s="351"/>
      <c r="BN185" s="306"/>
      <c r="BO185" s="306"/>
      <c r="BP185" s="306"/>
      <c r="BQ185" s="341"/>
      <c r="BR185" s="351"/>
      <c r="BS185" s="306"/>
      <c r="BT185" s="306"/>
      <c r="BU185" s="306"/>
      <c r="BV185" s="306"/>
      <c r="BW185" s="306"/>
      <c r="BX185" s="306"/>
      <c r="BY185" s="307"/>
      <c r="BZ185" s="307"/>
      <c r="CA185" s="1549"/>
      <c r="CB185" s="1549"/>
      <c r="CC185" s="1549"/>
      <c r="CD185" s="1549"/>
      <c r="CE185" s="1549"/>
      <c r="CF185" s="1549"/>
      <c r="CG185" s="1549"/>
      <c r="CH185" s="1549"/>
      <c r="CI185" s="1549"/>
      <c r="CJ185" s="1549"/>
      <c r="CK185" s="1549"/>
      <c r="CL185" s="1549"/>
      <c r="CM185" s="1549"/>
      <c r="CN185" s="1549"/>
      <c r="CO185" s="1549"/>
      <c r="CP185" s="1549"/>
      <c r="CQ185" s="1549"/>
      <c r="CR185" s="1549"/>
      <c r="CS185" s="1549"/>
      <c r="CT185" s="1549"/>
      <c r="CU185" s="1549"/>
      <c r="CV185" s="1549"/>
      <c r="CW185" s="1549"/>
      <c r="CX185" s="1549"/>
      <c r="CY185" s="1549"/>
      <c r="CZ185" s="1549"/>
    </row>
    <row r="186" s="424" customFormat="true" ht="15" customHeight="true" x14ac:dyDescent="0.2">
      <c r="A186" s="1223"/>
      <c r="B186" s="1430"/>
      <c r="C186" s="1351"/>
      <c r="D186" s="1352"/>
      <c r="E186" s="1352"/>
      <c r="F186" s="1352"/>
      <c r="G186" s="1353"/>
      <c r="H186" s="1354"/>
      <c r="I186" s="1352"/>
      <c r="J186" s="1352"/>
      <c r="K186" s="1352"/>
      <c r="L186" s="1355"/>
      <c r="M186" s="1356"/>
      <c r="N186" s="1352"/>
      <c r="O186" s="1352"/>
      <c r="P186" s="1352"/>
      <c r="Q186" s="1353"/>
      <c r="R186" s="1354"/>
      <c r="S186" s="1352"/>
      <c r="T186" s="1352"/>
      <c r="U186" s="1352"/>
      <c r="V186" s="1352"/>
      <c r="W186" s="1352"/>
      <c r="X186" s="1352"/>
      <c r="Y186" s="1352"/>
      <c r="Z186" s="1512"/>
      <c r="AA186" s="581"/>
      <c r="AB186" s="581"/>
      <c r="AC186" s="581"/>
      <c r="AD186" s="581"/>
      <c r="AE186" s="581"/>
      <c r="AF186" s="581"/>
      <c r="AG186" s="581"/>
      <c r="AH186" s="581"/>
      <c r="AI186" s="581"/>
      <c r="AJ186" s="581"/>
      <c r="AK186" s="581"/>
      <c r="AL186" s="581"/>
      <c r="AM186" s="581"/>
      <c r="AN186" s="581"/>
      <c r="AO186" s="581"/>
      <c r="AP186" s="581"/>
      <c r="AQ186" s="581"/>
      <c r="AR186" s="581"/>
      <c r="AS186" s="581"/>
      <c r="AT186" s="581"/>
      <c r="AU186" s="581"/>
      <c r="AV186" s="581"/>
      <c r="AW186" s="581"/>
      <c r="AX186" s="581"/>
      <c r="AY186" s="581"/>
      <c r="AZ186" s="216"/>
      <c r="BA186" s="392"/>
      <c r="BB186" s="159"/>
      <c r="BC186" s="340"/>
      <c r="BD186" s="306"/>
      <c r="BE186" s="306"/>
      <c r="BF186" s="306"/>
      <c r="BG186" s="341"/>
      <c r="BH186" s="351"/>
      <c r="BI186" s="306"/>
      <c r="BJ186" s="306"/>
      <c r="BK186" s="306"/>
      <c r="BL186" s="341"/>
      <c r="BM186" s="351"/>
      <c r="BN186" s="306"/>
      <c r="BO186" s="306"/>
      <c r="BP186" s="306"/>
      <c r="BQ186" s="341"/>
      <c r="BR186" s="351"/>
      <c r="BS186" s="306"/>
      <c r="BT186" s="306"/>
      <c r="BU186" s="306"/>
      <c r="BV186" s="306"/>
      <c r="BW186" s="306"/>
      <c r="BX186" s="306"/>
      <c r="BY186" s="307"/>
      <c r="BZ186" s="307"/>
      <c r="CA186" s="1549"/>
      <c r="CB186" s="1549"/>
      <c r="CC186" s="1549"/>
      <c r="CD186" s="1549"/>
      <c r="CE186" s="1549"/>
      <c r="CF186" s="1549"/>
      <c r="CG186" s="1549"/>
      <c r="CH186" s="1549"/>
      <c r="CI186" s="1549"/>
      <c r="CJ186" s="1549"/>
      <c r="CK186" s="1549"/>
      <c r="CL186" s="1549"/>
      <c r="CM186" s="1549"/>
      <c r="CN186" s="1549"/>
      <c r="CO186" s="1549"/>
      <c r="CP186" s="1549"/>
      <c r="CQ186" s="1549"/>
      <c r="CR186" s="1549"/>
      <c r="CS186" s="1549"/>
      <c r="CT186" s="1549"/>
      <c r="CU186" s="1549"/>
      <c r="CV186" s="1549"/>
      <c r="CW186" s="1549"/>
      <c r="CX186" s="1549"/>
      <c r="CY186" s="1549"/>
      <c r="CZ186" s="1549"/>
    </row>
    <row r="187" s="424" customFormat="true" ht="15" customHeight="true" x14ac:dyDescent="0.2">
      <c r="A187" s="1223"/>
      <c r="B187" s="1430"/>
      <c r="C187" s="1351"/>
      <c r="D187" s="1352"/>
      <c r="E187" s="1352"/>
      <c r="F187" s="1352"/>
      <c r="G187" s="1353"/>
      <c r="H187" s="1354"/>
      <c r="I187" s="1352"/>
      <c r="J187" s="1352"/>
      <c r="K187" s="1352"/>
      <c r="L187" s="1355"/>
      <c r="M187" s="1356"/>
      <c r="N187" s="1352"/>
      <c r="O187" s="1352"/>
      <c r="P187" s="1352"/>
      <c r="Q187" s="1353"/>
      <c r="R187" s="1354"/>
      <c r="S187" s="1352"/>
      <c r="T187" s="1352"/>
      <c r="U187" s="1352"/>
      <c r="V187" s="1352"/>
      <c r="W187" s="1352"/>
      <c r="X187" s="1352"/>
      <c r="Y187" s="1352"/>
      <c r="Z187" s="1512"/>
      <c r="AA187" s="581"/>
      <c r="AB187" s="581"/>
      <c r="AC187" s="581"/>
      <c r="AD187" s="581"/>
      <c r="AE187" s="581"/>
      <c r="AF187" s="581"/>
      <c r="AG187" s="581"/>
      <c r="AH187" s="581"/>
      <c r="AI187" s="581"/>
      <c r="AJ187" s="581"/>
      <c r="AK187" s="581"/>
      <c r="AL187" s="581"/>
      <c r="AM187" s="581"/>
      <c r="AN187" s="581"/>
      <c r="AO187" s="581"/>
      <c r="AP187" s="581"/>
      <c r="AQ187" s="581"/>
      <c r="AR187" s="581"/>
      <c r="AS187" s="581"/>
      <c r="AT187" s="581"/>
      <c r="AU187" s="581"/>
      <c r="AV187" s="581"/>
      <c r="AW187" s="581"/>
      <c r="AX187" s="581"/>
      <c r="AY187" s="581"/>
      <c r="AZ187" s="216"/>
      <c r="BA187" s="392"/>
      <c r="BB187" s="159"/>
      <c r="BC187" s="340"/>
      <c r="BD187" s="306"/>
      <c r="BE187" s="306"/>
      <c r="BF187" s="306"/>
      <c r="BG187" s="341"/>
      <c r="BH187" s="351"/>
      <c r="BI187" s="306"/>
      <c r="BJ187" s="306"/>
      <c r="BK187" s="306"/>
      <c r="BL187" s="341"/>
      <c r="BM187" s="351"/>
      <c r="BN187" s="306"/>
      <c r="BO187" s="306"/>
      <c r="BP187" s="306"/>
      <c r="BQ187" s="341"/>
      <c r="BR187" s="351"/>
      <c r="BS187" s="306"/>
      <c r="BT187" s="306"/>
      <c r="BU187" s="306"/>
      <c r="BV187" s="306"/>
      <c r="BW187" s="306"/>
      <c r="BX187" s="306"/>
      <c r="BY187" s="307"/>
      <c r="BZ187" s="307"/>
      <c r="CA187" s="1549"/>
      <c r="CB187" s="1549"/>
      <c r="CC187" s="1549"/>
      <c r="CD187" s="1549"/>
      <c r="CE187" s="1549"/>
      <c r="CF187" s="1549"/>
      <c r="CG187" s="1549"/>
      <c r="CH187" s="1549"/>
      <c r="CI187" s="1549"/>
      <c r="CJ187" s="1549"/>
      <c r="CK187" s="1549"/>
      <c r="CL187" s="1549"/>
      <c r="CM187" s="1549"/>
      <c r="CN187" s="1549"/>
      <c r="CO187" s="1549"/>
      <c r="CP187" s="1549"/>
      <c r="CQ187" s="1549"/>
      <c r="CR187" s="1549"/>
      <c r="CS187" s="1549"/>
      <c r="CT187" s="1549"/>
      <c r="CU187" s="1549"/>
      <c r="CV187" s="1549"/>
      <c r="CW187" s="1549"/>
      <c r="CX187" s="1549"/>
      <c r="CY187" s="1549"/>
      <c r="CZ187" s="1549"/>
    </row>
    <row r="188" s="424" customFormat="true" ht="15" customHeight="true" x14ac:dyDescent="0.2">
      <c r="A188" s="1223"/>
      <c r="B188" s="1430"/>
      <c r="C188" s="1351"/>
      <c r="D188" s="1352"/>
      <c r="E188" s="1352"/>
      <c r="F188" s="1352"/>
      <c r="G188" s="1353"/>
      <c r="H188" s="1354"/>
      <c r="I188" s="1352"/>
      <c r="J188" s="1352"/>
      <c r="K188" s="1352"/>
      <c r="L188" s="1355"/>
      <c r="M188" s="1356"/>
      <c r="N188" s="1352"/>
      <c r="O188" s="1352"/>
      <c r="P188" s="1352"/>
      <c r="Q188" s="1353"/>
      <c r="R188" s="1354"/>
      <c r="S188" s="1352"/>
      <c r="T188" s="1352"/>
      <c r="U188" s="1352"/>
      <c r="V188" s="1352"/>
      <c r="W188" s="1352"/>
      <c r="X188" s="1352"/>
      <c r="Y188" s="1352"/>
      <c r="Z188" s="1512"/>
      <c r="AA188" s="581"/>
      <c r="AB188" s="581"/>
      <c r="AC188" s="581"/>
      <c r="AD188" s="581"/>
      <c r="AE188" s="581"/>
      <c r="AF188" s="581"/>
      <c r="AG188" s="581"/>
      <c r="AH188" s="581"/>
      <c r="AI188" s="581"/>
      <c r="AJ188" s="581"/>
      <c r="AK188" s="581"/>
      <c r="AL188" s="581"/>
      <c r="AM188" s="581"/>
      <c r="AN188" s="581"/>
      <c r="AO188" s="581"/>
      <c r="AP188" s="581"/>
      <c r="AQ188" s="581"/>
      <c r="AR188" s="581"/>
      <c r="AS188" s="581"/>
      <c r="AT188" s="581"/>
      <c r="AU188" s="581"/>
      <c r="AV188" s="581"/>
      <c r="AW188" s="581"/>
      <c r="AX188" s="581"/>
      <c r="AY188" s="581"/>
      <c r="AZ188" s="216"/>
      <c r="BA188" s="392"/>
      <c r="BB188" s="159"/>
      <c r="BC188" s="340"/>
      <c r="BD188" s="306"/>
      <c r="BE188" s="306"/>
      <c r="BF188" s="306"/>
      <c r="BG188" s="341"/>
      <c r="BH188" s="351"/>
      <c r="BI188" s="306"/>
      <c r="BJ188" s="306"/>
      <c r="BK188" s="306"/>
      <c r="BL188" s="341"/>
      <c r="BM188" s="351"/>
      <c r="BN188" s="306"/>
      <c r="BO188" s="306"/>
      <c r="BP188" s="306"/>
      <c r="BQ188" s="341"/>
      <c r="BR188" s="351"/>
      <c r="BS188" s="306"/>
      <c r="BT188" s="306"/>
      <c r="BU188" s="306"/>
      <c r="BV188" s="306"/>
      <c r="BW188" s="306"/>
      <c r="BX188" s="306"/>
      <c r="BY188" s="307"/>
      <c r="BZ188" s="307"/>
      <c r="CA188" s="1549"/>
      <c r="CB188" s="1549"/>
      <c r="CC188" s="1549"/>
      <c r="CD188" s="1549"/>
      <c r="CE188" s="1549"/>
      <c r="CF188" s="1549"/>
      <c r="CG188" s="1549"/>
      <c r="CH188" s="1549"/>
      <c r="CI188" s="1549"/>
      <c r="CJ188" s="1549"/>
      <c r="CK188" s="1549"/>
      <c r="CL188" s="1549"/>
      <c r="CM188" s="1549"/>
      <c r="CN188" s="1549"/>
      <c r="CO188" s="1549"/>
      <c r="CP188" s="1549"/>
      <c r="CQ188" s="1549"/>
      <c r="CR188" s="1549"/>
      <c r="CS188" s="1549"/>
      <c r="CT188" s="1549"/>
      <c r="CU188" s="1549"/>
      <c r="CV188" s="1549"/>
      <c r="CW188" s="1549"/>
      <c r="CX188" s="1549"/>
      <c r="CY188" s="1549"/>
      <c r="CZ188" s="1549"/>
    </row>
    <row r="189" s="424" customFormat="true" ht="15" customHeight="true" x14ac:dyDescent="0.2">
      <c r="A189" s="1223"/>
      <c r="B189" s="1430"/>
      <c r="C189" s="1351"/>
      <c r="D189" s="1352"/>
      <c r="E189" s="1352"/>
      <c r="F189" s="1352"/>
      <c r="G189" s="1353"/>
      <c r="H189" s="1354"/>
      <c r="I189" s="1352"/>
      <c r="J189" s="1352"/>
      <c r="K189" s="1352"/>
      <c r="L189" s="1355"/>
      <c r="M189" s="1356"/>
      <c r="N189" s="1352"/>
      <c r="O189" s="1352"/>
      <c r="P189" s="1352"/>
      <c r="Q189" s="1353"/>
      <c r="R189" s="1354"/>
      <c r="S189" s="1352"/>
      <c r="T189" s="1352"/>
      <c r="U189" s="1352"/>
      <c r="V189" s="1352"/>
      <c r="W189" s="1352"/>
      <c r="X189" s="1352"/>
      <c r="Y189" s="1352"/>
      <c r="Z189" s="1512"/>
      <c r="AA189" s="581"/>
      <c r="AB189" s="581"/>
      <c r="AC189" s="581"/>
      <c r="AD189" s="581"/>
      <c r="AE189" s="581"/>
      <c r="AF189" s="581"/>
      <c r="AG189" s="581"/>
      <c r="AH189" s="581"/>
      <c r="AI189" s="581"/>
      <c r="AJ189" s="581"/>
      <c r="AK189" s="581"/>
      <c r="AL189" s="581"/>
      <c r="AM189" s="581"/>
      <c r="AN189" s="581"/>
      <c r="AO189" s="581"/>
      <c r="AP189" s="581"/>
      <c r="AQ189" s="581"/>
      <c r="AR189" s="581"/>
      <c r="AS189" s="581"/>
      <c r="AT189" s="581"/>
      <c r="AU189" s="581"/>
      <c r="AV189" s="581"/>
      <c r="AW189" s="581"/>
      <c r="AX189" s="581"/>
      <c r="AY189" s="581"/>
      <c r="AZ189" s="216"/>
      <c r="BA189" s="392"/>
      <c r="BB189" s="159"/>
      <c r="BC189" s="340"/>
      <c r="BD189" s="306"/>
      <c r="BE189" s="306"/>
      <c r="BF189" s="306"/>
      <c r="BG189" s="341"/>
      <c r="BH189" s="351"/>
      <c r="BI189" s="306"/>
      <c r="BJ189" s="306"/>
      <c r="BK189" s="306"/>
      <c r="BL189" s="341"/>
      <c r="BM189" s="351"/>
      <c r="BN189" s="306"/>
      <c r="BO189" s="306"/>
      <c r="BP189" s="306"/>
      <c r="BQ189" s="341"/>
      <c r="BR189" s="351"/>
      <c r="BS189" s="306"/>
      <c r="BT189" s="306"/>
      <c r="BU189" s="306"/>
      <c r="BV189" s="306"/>
      <c r="BW189" s="306"/>
      <c r="BX189" s="306"/>
      <c r="BY189" s="307"/>
      <c r="BZ189" s="307"/>
      <c r="CA189" s="1549"/>
      <c r="CB189" s="1549"/>
      <c r="CC189" s="1549"/>
      <c r="CD189" s="1549"/>
      <c r="CE189" s="1549"/>
      <c r="CF189" s="1549"/>
      <c r="CG189" s="1549"/>
      <c r="CH189" s="1549"/>
      <c r="CI189" s="1549"/>
      <c r="CJ189" s="1549"/>
      <c r="CK189" s="1549"/>
      <c r="CL189" s="1549"/>
      <c r="CM189" s="1549"/>
      <c r="CN189" s="1549"/>
      <c r="CO189" s="1549"/>
      <c r="CP189" s="1549"/>
      <c r="CQ189" s="1549"/>
      <c r="CR189" s="1549"/>
      <c r="CS189" s="1549"/>
      <c r="CT189" s="1549"/>
      <c r="CU189" s="1549"/>
      <c r="CV189" s="1549"/>
      <c r="CW189" s="1549"/>
      <c r="CX189" s="1549"/>
      <c r="CY189" s="1549"/>
      <c r="CZ189" s="1549"/>
    </row>
    <row r="190" s="424" customFormat="true" ht="15" customHeight="true" x14ac:dyDescent="0.2">
      <c r="A190" s="1223"/>
      <c r="B190" s="1430"/>
      <c r="C190" s="1351"/>
      <c r="D190" s="1352"/>
      <c r="E190" s="1352"/>
      <c r="F190" s="1352"/>
      <c r="G190" s="1353"/>
      <c r="H190" s="1354"/>
      <c r="I190" s="1352"/>
      <c r="J190" s="1352"/>
      <c r="K190" s="1352"/>
      <c r="L190" s="1355"/>
      <c r="M190" s="1356"/>
      <c r="N190" s="1352"/>
      <c r="O190" s="1352"/>
      <c r="P190" s="1352"/>
      <c r="Q190" s="1353"/>
      <c r="R190" s="1354"/>
      <c r="S190" s="1352"/>
      <c r="T190" s="1352"/>
      <c r="U190" s="1352"/>
      <c r="V190" s="1352"/>
      <c r="W190" s="1352"/>
      <c r="X190" s="1352"/>
      <c r="Y190" s="1352"/>
      <c r="Z190" s="1512"/>
      <c r="AA190" s="581"/>
      <c r="AB190" s="581"/>
      <c r="AC190" s="581"/>
      <c r="AD190" s="581"/>
      <c r="AE190" s="581"/>
      <c r="AF190" s="581"/>
      <c r="AG190" s="581"/>
      <c r="AH190" s="581"/>
      <c r="AI190" s="581"/>
      <c r="AJ190" s="581"/>
      <c r="AK190" s="581"/>
      <c r="AL190" s="581"/>
      <c r="AM190" s="581"/>
      <c r="AN190" s="581"/>
      <c r="AO190" s="581"/>
      <c r="AP190" s="581"/>
      <c r="AQ190" s="581"/>
      <c r="AR190" s="581"/>
      <c r="AS190" s="581"/>
      <c r="AT190" s="581"/>
      <c r="AU190" s="581"/>
      <c r="AV190" s="581"/>
      <c r="AW190" s="581"/>
      <c r="AX190" s="581"/>
      <c r="AY190" s="581"/>
      <c r="AZ190" s="216"/>
      <c r="BA190" s="392"/>
      <c r="BB190" s="159"/>
      <c r="BC190" s="340"/>
      <c r="BD190" s="306"/>
      <c r="BE190" s="306"/>
      <c r="BF190" s="306"/>
      <c r="BG190" s="341"/>
      <c r="BH190" s="351"/>
      <c r="BI190" s="306"/>
      <c r="BJ190" s="306"/>
      <c r="BK190" s="306"/>
      <c r="BL190" s="341"/>
      <c r="BM190" s="351"/>
      <c r="BN190" s="306"/>
      <c r="BO190" s="306"/>
      <c r="BP190" s="306"/>
      <c r="BQ190" s="341"/>
      <c r="BR190" s="351"/>
      <c r="BS190" s="306"/>
      <c r="BT190" s="306"/>
      <c r="BU190" s="306"/>
      <c r="BV190" s="306"/>
      <c r="BW190" s="306"/>
      <c r="BX190" s="306"/>
      <c r="BY190" s="307"/>
      <c r="BZ190" s="307"/>
      <c r="CA190" s="1549"/>
      <c r="CB190" s="1549"/>
      <c r="CC190" s="1549"/>
      <c r="CD190" s="1549"/>
      <c r="CE190" s="1549"/>
      <c r="CF190" s="1549"/>
      <c r="CG190" s="1549"/>
      <c r="CH190" s="1549"/>
      <c r="CI190" s="1549"/>
      <c r="CJ190" s="1549"/>
      <c r="CK190" s="1549"/>
      <c r="CL190" s="1549"/>
      <c r="CM190" s="1549"/>
      <c r="CN190" s="1549"/>
      <c r="CO190" s="1549"/>
      <c r="CP190" s="1549"/>
      <c r="CQ190" s="1549"/>
      <c r="CR190" s="1549"/>
      <c r="CS190" s="1549"/>
      <c r="CT190" s="1549"/>
      <c r="CU190" s="1549"/>
      <c r="CV190" s="1549"/>
      <c r="CW190" s="1549"/>
      <c r="CX190" s="1549"/>
      <c r="CY190" s="1549"/>
      <c r="CZ190" s="1549"/>
    </row>
    <row r="191" s="424" customFormat="true" ht="15" customHeight="true" x14ac:dyDescent="0.2">
      <c r="A191" s="1223"/>
      <c r="B191" s="1430"/>
      <c r="C191" s="1351"/>
      <c r="D191" s="1352"/>
      <c r="E191" s="1352"/>
      <c r="F191" s="1352"/>
      <c r="G191" s="1353"/>
      <c r="H191" s="1354"/>
      <c r="I191" s="1352"/>
      <c r="J191" s="1352"/>
      <c r="K191" s="1352"/>
      <c r="L191" s="1355"/>
      <c r="M191" s="1356"/>
      <c r="N191" s="1352"/>
      <c r="O191" s="1352"/>
      <c r="P191" s="1352"/>
      <c r="Q191" s="1353"/>
      <c r="R191" s="1354"/>
      <c r="S191" s="1352"/>
      <c r="T191" s="1352"/>
      <c r="U191" s="1352"/>
      <c r="V191" s="1352"/>
      <c r="W191" s="1352"/>
      <c r="X191" s="1352"/>
      <c r="Y191" s="1352"/>
      <c r="Z191" s="1512"/>
      <c r="AA191" s="581"/>
      <c r="AB191" s="581"/>
      <c r="AC191" s="581"/>
      <c r="AD191" s="581"/>
      <c r="AE191" s="581"/>
      <c r="AF191" s="581"/>
      <c r="AG191" s="581"/>
      <c r="AH191" s="581"/>
      <c r="AI191" s="581"/>
      <c r="AJ191" s="581"/>
      <c r="AK191" s="581"/>
      <c r="AL191" s="581"/>
      <c r="AM191" s="581"/>
      <c r="AN191" s="581"/>
      <c r="AO191" s="581"/>
      <c r="AP191" s="581"/>
      <c r="AQ191" s="581"/>
      <c r="AR191" s="581"/>
      <c r="AS191" s="581"/>
      <c r="AT191" s="581"/>
      <c r="AU191" s="581"/>
      <c r="AV191" s="581"/>
      <c r="AW191" s="581"/>
      <c r="AX191" s="581"/>
      <c r="AY191" s="581"/>
      <c r="AZ191" s="216"/>
      <c r="BA191" s="392"/>
      <c r="BB191" s="159"/>
      <c r="BC191" s="340"/>
      <c r="BD191" s="306"/>
      <c r="BE191" s="306"/>
      <c r="BF191" s="306"/>
      <c r="BG191" s="341"/>
      <c r="BH191" s="351"/>
      <c r="BI191" s="306"/>
      <c r="BJ191" s="306"/>
      <c r="BK191" s="306"/>
      <c r="BL191" s="341"/>
      <c r="BM191" s="351"/>
      <c r="BN191" s="306"/>
      <c r="BO191" s="306"/>
      <c r="BP191" s="306"/>
      <c r="BQ191" s="341"/>
      <c r="BR191" s="351"/>
      <c r="BS191" s="306"/>
      <c r="BT191" s="306"/>
      <c r="BU191" s="306"/>
      <c r="BV191" s="306"/>
      <c r="BW191" s="306"/>
      <c r="BX191" s="306"/>
      <c r="BY191" s="307"/>
      <c r="BZ191" s="307"/>
      <c r="CA191" s="1549"/>
      <c r="CB191" s="1549"/>
      <c r="CC191" s="1549"/>
      <c r="CD191" s="1549"/>
      <c r="CE191" s="1549"/>
      <c r="CF191" s="1549"/>
      <c r="CG191" s="1549"/>
      <c r="CH191" s="1549"/>
      <c r="CI191" s="1549"/>
      <c r="CJ191" s="1549"/>
      <c r="CK191" s="1549"/>
      <c r="CL191" s="1549"/>
      <c r="CM191" s="1549"/>
      <c r="CN191" s="1549"/>
      <c r="CO191" s="1549"/>
      <c r="CP191" s="1549"/>
      <c r="CQ191" s="1549"/>
      <c r="CR191" s="1549"/>
      <c r="CS191" s="1549"/>
      <c r="CT191" s="1549"/>
      <c r="CU191" s="1549"/>
      <c r="CV191" s="1549"/>
      <c r="CW191" s="1549"/>
      <c r="CX191" s="1549"/>
      <c r="CY191" s="1549"/>
      <c r="CZ191" s="1549"/>
    </row>
    <row r="192" s="424" customFormat="true" ht="15" customHeight="true" x14ac:dyDescent="0.2">
      <c r="A192" s="1223"/>
      <c r="B192" s="1430"/>
      <c r="C192" s="1351"/>
      <c r="D192" s="1352"/>
      <c r="E192" s="1352"/>
      <c r="F192" s="1352"/>
      <c r="G192" s="1353"/>
      <c r="H192" s="1354"/>
      <c r="I192" s="1352"/>
      <c r="J192" s="1352"/>
      <c r="K192" s="1352"/>
      <c r="L192" s="1355"/>
      <c r="M192" s="1356"/>
      <c r="N192" s="1352"/>
      <c r="O192" s="1352"/>
      <c r="P192" s="1352"/>
      <c r="Q192" s="1353"/>
      <c r="R192" s="1354"/>
      <c r="S192" s="1352"/>
      <c r="T192" s="1352"/>
      <c r="U192" s="1352"/>
      <c r="V192" s="1352"/>
      <c r="W192" s="1352"/>
      <c r="X192" s="1352"/>
      <c r="Y192" s="1352"/>
      <c r="Z192" s="1512"/>
      <c r="AA192" s="581"/>
      <c r="AB192" s="581"/>
      <c r="AC192" s="581"/>
      <c r="AD192" s="581"/>
      <c r="AE192" s="581"/>
      <c r="AF192" s="581"/>
      <c r="AG192" s="581"/>
      <c r="AH192" s="581"/>
      <c r="AI192" s="581"/>
      <c r="AJ192" s="581"/>
      <c r="AK192" s="581"/>
      <c r="AL192" s="581"/>
      <c r="AM192" s="581"/>
      <c r="AN192" s="581"/>
      <c r="AO192" s="581"/>
      <c r="AP192" s="581"/>
      <c r="AQ192" s="581"/>
      <c r="AR192" s="581"/>
      <c r="AS192" s="581"/>
      <c r="AT192" s="581"/>
      <c r="AU192" s="581"/>
      <c r="AV192" s="581"/>
      <c r="AW192" s="581"/>
      <c r="AX192" s="581"/>
      <c r="AY192" s="581"/>
      <c r="AZ192" s="216"/>
      <c r="BA192" s="392"/>
      <c r="BB192" s="159"/>
      <c r="BC192" s="340"/>
      <c r="BD192" s="306"/>
      <c r="BE192" s="306"/>
      <c r="BF192" s="306"/>
      <c r="BG192" s="341"/>
      <c r="BH192" s="351"/>
      <c r="BI192" s="306"/>
      <c r="BJ192" s="306"/>
      <c r="BK192" s="306"/>
      <c r="BL192" s="341"/>
      <c r="BM192" s="351"/>
      <c r="BN192" s="306"/>
      <c r="BO192" s="306"/>
      <c r="BP192" s="306"/>
      <c r="BQ192" s="341"/>
      <c r="BR192" s="351"/>
      <c r="BS192" s="306"/>
      <c r="BT192" s="306"/>
      <c r="BU192" s="306"/>
      <c r="BV192" s="306"/>
      <c r="BW192" s="306"/>
      <c r="BX192" s="306"/>
      <c r="BY192" s="307"/>
      <c r="BZ192" s="307"/>
      <c r="CA192" s="1549"/>
      <c r="CB192" s="1549"/>
      <c r="CC192" s="1549"/>
      <c r="CD192" s="1549"/>
      <c r="CE192" s="1549"/>
      <c r="CF192" s="1549"/>
      <c r="CG192" s="1549"/>
      <c r="CH192" s="1549"/>
      <c r="CI192" s="1549"/>
      <c r="CJ192" s="1549"/>
      <c r="CK192" s="1549"/>
      <c r="CL192" s="1549"/>
      <c r="CM192" s="1549"/>
      <c r="CN192" s="1549"/>
      <c r="CO192" s="1549"/>
      <c r="CP192" s="1549"/>
      <c r="CQ192" s="1549"/>
      <c r="CR192" s="1549"/>
      <c r="CS192" s="1549"/>
      <c r="CT192" s="1549"/>
      <c r="CU192" s="1549"/>
      <c r="CV192" s="1549"/>
      <c r="CW192" s="1549"/>
      <c r="CX192" s="1549"/>
      <c r="CY192" s="1549"/>
      <c r="CZ192" s="1549"/>
    </row>
    <row r="193" s="424" customFormat="true" ht="15" customHeight="true" x14ac:dyDescent="0.2">
      <c r="A193" s="1224"/>
      <c r="B193" s="1431"/>
      <c r="C193" s="1357"/>
      <c r="D193" s="1358"/>
      <c r="E193" s="1358"/>
      <c r="F193" s="1358"/>
      <c r="G193" s="1359"/>
      <c r="H193" s="1360"/>
      <c r="I193" s="1358"/>
      <c r="J193" s="1358"/>
      <c r="K193" s="1358"/>
      <c r="L193" s="1361"/>
      <c r="M193" s="1362"/>
      <c r="N193" s="1358"/>
      <c r="O193" s="1358"/>
      <c r="P193" s="1358"/>
      <c r="Q193" s="1359"/>
      <c r="R193" s="1360"/>
      <c r="S193" s="1358"/>
      <c r="T193" s="1358"/>
      <c r="U193" s="1358"/>
      <c r="V193" s="1358"/>
      <c r="W193" s="1358"/>
      <c r="X193" s="1358"/>
      <c r="Y193" s="1358"/>
      <c r="Z193" s="1513"/>
      <c r="AA193" s="581"/>
      <c r="AB193" s="581"/>
      <c r="AC193" s="581"/>
      <c r="AD193" s="581"/>
      <c r="AE193" s="581"/>
      <c r="AF193" s="581"/>
      <c r="AG193" s="581"/>
      <c r="AH193" s="581"/>
      <c r="AI193" s="581"/>
      <c r="AJ193" s="581"/>
      <c r="AK193" s="581"/>
      <c r="AL193" s="581"/>
      <c r="AM193" s="581"/>
      <c r="AN193" s="581"/>
      <c r="AO193" s="581"/>
      <c r="AP193" s="581"/>
      <c r="AQ193" s="581"/>
      <c r="AR193" s="581"/>
      <c r="AS193" s="581"/>
      <c r="AT193" s="581"/>
      <c r="AU193" s="581"/>
      <c r="AV193" s="581"/>
      <c r="AW193" s="581"/>
      <c r="AX193" s="581"/>
      <c r="AY193" s="581"/>
      <c r="AZ193" s="216"/>
      <c r="BA193" s="392"/>
      <c r="BB193" s="159"/>
      <c r="BC193" s="340"/>
      <c r="BD193" s="306"/>
      <c r="BE193" s="306"/>
      <c r="BF193" s="306"/>
      <c r="BG193" s="341"/>
      <c r="BH193" s="351"/>
      <c r="BI193" s="306"/>
      <c r="BJ193" s="306"/>
      <c r="BK193" s="306"/>
      <c r="BL193" s="341"/>
      <c r="BM193" s="351"/>
      <c r="BN193" s="306"/>
      <c r="BO193" s="306"/>
      <c r="BP193" s="306"/>
      <c r="BQ193" s="341"/>
      <c r="BR193" s="351"/>
      <c r="BS193" s="306"/>
      <c r="BT193" s="306"/>
      <c r="BU193" s="306"/>
      <c r="BV193" s="306"/>
      <c r="BW193" s="306"/>
      <c r="BX193" s="306"/>
      <c r="BY193" s="307"/>
      <c r="BZ193" s="307"/>
      <c r="CA193" s="1549"/>
      <c r="CB193" s="1549"/>
      <c r="CC193" s="1549"/>
      <c r="CD193" s="1549"/>
      <c r="CE193" s="1549"/>
      <c r="CF193" s="1549"/>
      <c r="CG193" s="1549"/>
      <c r="CH193" s="1549"/>
      <c r="CI193" s="1549"/>
      <c r="CJ193" s="1549"/>
      <c r="CK193" s="1549"/>
      <c r="CL193" s="1549"/>
      <c r="CM193" s="1549"/>
      <c r="CN193" s="1549"/>
      <c r="CO193" s="1549"/>
      <c r="CP193" s="1549"/>
      <c r="CQ193" s="1549"/>
      <c r="CR193" s="1549"/>
      <c r="CS193" s="1549"/>
      <c r="CT193" s="1549"/>
      <c r="CU193" s="1549"/>
      <c r="CV193" s="1549"/>
      <c r="CW193" s="1549"/>
      <c r="CX193" s="1549"/>
      <c r="CY193" s="1549"/>
      <c r="CZ193" s="1549"/>
    </row>
    <row r="194" s="424" customFormat="true" ht="15" customHeight="true" x14ac:dyDescent="0.2">
      <c r="A194" s="1157"/>
      <c r="B194" s="1233"/>
      <c r="C194" s="1296"/>
      <c r="D194" s="1270"/>
      <c r="E194" s="1270"/>
      <c r="F194" s="1270"/>
      <c r="G194" s="1271"/>
      <c r="H194" s="1297"/>
      <c r="I194" s="1270"/>
      <c r="J194" s="1270"/>
      <c r="K194" s="1270"/>
      <c r="L194" s="1298"/>
      <c r="M194" s="1296"/>
      <c r="N194" s="1270"/>
      <c r="O194" s="1270"/>
      <c r="P194" s="1270"/>
      <c r="Q194" s="1271"/>
      <c r="R194" s="1297"/>
      <c r="S194" s="1270"/>
      <c r="T194" s="1270"/>
      <c r="U194" s="1270"/>
      <c r="V194" s="1270"/>
      <c r="W194" s="1270"/>
      <c r="X194" s="1270"/>
      <c r="Y194" s="1270"/>
      <c r="Z194" s="1298"/>
      <c r="AA194" s="581"/>
      <c r="AB194" s="581"/>
      <c r="AC194" s="581"/>
      <c r="AD194" s="581"/>
      <c r="AE194" s="581"/>
      <c r="AF194" s="581"/>
      <c r="AG194" s="581"/>
      <c r="AH194" s="581"/>
      <c r="AI194" s="581"/>
      <c r="AJ194" s="581"/>
      <c r="AK194" s="581"/>
      <c r="AL194" s="581"/>
      <c r="AM194" s="581"/>
      <c r="AN194" s="581"/>
      <c r="AO194" s="581"/>
      <c r="AP194" s="581"/>
      <c r="AQ194" s="581"/>
      <c r="AR194" s="581"/>
      <c r="AS194" s="581"/>
      <c r="AT194" s="581"/>
      <c r="AU194" s="581"/>
      <c r="AV194" s="581"/>
      <c r="AW194" s="581"/>
      <c r="AX194" s="581"/>
      <c r="AY194" s="581"/>
      <c r="AZ194" s="216"/>
      <c r="BA194" s="392"/>
      <c r="BB194" s="159"/>
      <c r="BC194" s="340"/>
      <c r="BD194" s="306"/>
      <c r="BE194" s="306"/>
      <c r="BF194" s="306"/>
      <c r="BG194" s="341"/>
      <c r="BH194" s="351"/>
      <c r="BI194" s="306"/>
      <c r="BJ194" s="306"/>
      <c r="BK194" s="306"/>
      <c r="BL194" s="341"/>
      <c r="BM194" s="351"/>
      <c r="BN194" s="306"/>
      <c r="BO194" s="306"/>
      <c r="BP194" s="306"/>
      <c r="BQ194" s="341"/>
      <c r="BR194" s="351"/>
      <c r="BS194" s="306"/>
      <c r="BT194" s="306"/>
      <c r="BU194" s="306"/>
      <c r="BV194" s="306"/>
      <c r="BW194" s="306"/>
      <c r="BX194" s="306"/>
      <c r="BY194" s="307"/>
      <c r="BZ194" s="307"/>
      <c r="CA194" s="1549"/>
      <c r="CB194" s="1549"/>
      <c r="CC194" s="1549"/>
      <c r="CD194" s="1549"/>
      <c r="CE194" s="1549"/>
      <c r="CF194" s="1549"/>
      <c r="CG194" s="1549"/>
      <c r="CH194" s="1549"/>
      <c r="CI194" s="1549"/>
      <c r="CJ194" s="1549"/>
      <c r="CK194" s="1549"/>
      <c r="CL194" s="1549"/>
      <c r="CM194" s="1549"/>
      <c r="CN194" s="1549"/>
      <c r="CO194" s="1549"/>
      <c r="CP194" s="1549"/>
      <c r="CQ194" s="1549"/>
      <c r="CR194" s="1549"/>
      <c r="CS194" s="1549"/>
      <c r="CT194" s="1549"/>
      <c r="CU194" s="1549"/>
      <c r="CV194" s="1549"/>
      <c r="CW194" s="1549"/>
      <c r="CX194" s="1549"/>
      <c r="CY194" s="1549"/>
      <c r="CZ194" s="1549"/>
    </row>
    <row r="195" s="131" customFormat="true" ht="15" customHeight="true" x14ac:dyDescent="0.2">
      <c r="A195" s="1157"/>
      <c r="B195" s="1233"/>
      <c r="C195" s="1296"/>
      <c r="D195" s="1270"/>
      <c r="E195" s="1270"/>
      <c r="F195" s="1270"/>
      <c r="G195" s="1271"/>
      <c r="H195" s="1297"/>
      <c r="I195" s="1270"/>
      <c r="J195" s="1270"/>
      <c r="K195" s="1270"/>
      <c r="L195" s="1298"/>
      <c r="M195" s="1296"/>
      <c r="N195" s="1270"/>
      <c r="O195" s="1270"/>
      <c r="P195" s="1270"/>
      <c r="Q195" s="1271"/>
      <c r="R195" s="1297"/>
      <c r="S195" s="1270"/>
      <c r="T195" s="1270"/>
      <c r="U195" s="1270"/>
      <c r="V195" s="1270"/>
      <c r="W195" s="1270"/>
      <c r="X195" s="1270"/>
      <c r="Y195" s="1270"/>
      <c r="Z195" s="1298"/>
      <c r="AA195" s="581"/>
      <c r="AB195" s="581"/>
      <c r="AC195" s="581"/>
      <c r="AD195" s="581"/>
      <c r="AE195" s="581"/>
      <c r="AF195" s="581"/>
      <c r="AG195" s="581"/>
      <c r="AH195" s="581"/>
      <c r="AI195" s="581"/>
      <c r="AJ195" s="581"/>
      <c r="AK195" s="581"/>
      <c r="AL195" s="581"/>
      <c r="AM195" s="581"/>
      <c r="AN195" s="581"/>
      <c r="AO195" s="581"/>
      <c r="AP195" s="581"/>
      <c r="AQ195" s="581"/>
      <c r="AR195" s="581"/>
      <c r="AS195" s="581"/>
      <c r="AT195" s="581"/>
      <c r="AU195" s="581"/>
      <c r="AV195" s="581"/>
      <c r="AW195" s="581"/>
      <c r="AX195" s="581"/>
      <c r="AY195" s="581"/>
      <c r="AZ195" s="216"/>
      <c r="BA195" s="392"/>
      <c r="BB195" s="159"/>
      <c r="BC195" s="340"/>
      <c r="BD195" s="306"/>
      <c r="BE195" s="306"/>
      <c r="BF195" s="306"/>
      <c r="BG195" s="341"/>
      <c r="BH195" s="351"/>
      <c r="BI195" s="306"/>
      <c r="BJ195" s="306"/>
      <c r="BK195" s="306"/>
      <c r="BL195" s="341"/>
      <c r="BM195" s="351"/>
      <c r="BN195" s="306"/>
      <c r="BO195" s="306"/>
      <c r="BP195" s="306"/>
      <c r="BQ195" s="341"/>
      <c r="BR195" s="351"/>
      <c r="BS195" s="306"/>
      <c r="BT195" s="306"/>
      <c r="BU195" s="306"/>
      <c r="BV195" s="306"/>
      <c r="BW195" s="306"/>
      <c r="BX195" s="306"/>
      <c r="BY195" s="307"/>
      <c r="BZ195" s="307"/>
      <c r="CA195" s="1549"/>
      <c r="CB195" s="1549"/>
      <c r="CC195" s="1549"/>
      <c r="CD195" s="1549"/>
      <c r="CE195" s="1549"/>
      <c r="CF195" s="1549"/>
      <c r="CG195" s="1549"/>
      <c r="CH195" s="1549"/>
      <c r="CI195" s="1549"/>
      <c r="CJ195" s="1549"/>
      <c r="CK195" s="1549"/>
      <c r="CL195" s="1549"/>
      <c r="CM195" s="1549"/>
      <c r="CN195" s="1549"/>
      <c r="CO195" s="1549"/>
      <c r="CP195" s="1549"/>
      <c r="CQ195" s="1549"/>
      <c r="CR195" s="1549"/>
      <c r="CS195" s="1549"/>
      <c r="CT195" s="1549"/>
      <c r="CU195" s="1549"/>
      <c r="CV195" s="1549"/>
      <c r="CW195" s="1549"/>
      <c r="CX195" s="1549"/>
      <c r="CY195" s="1549"/>
      <c r="CZ195" s="1549"/>
    </row>
    <row r="196" s="131" customFormat="true" ht="15" customHeight="true" x14ac:dyDescent="0.2">
      <c r="A196" s="1157"/>
      <c r="B196" s="1233"/>
      <c r="C196" s="1296"/>
      <c r="D196" s="1270"/>
      <c r="E196" s="1270"/>
      <c r="F196" s="1270"/>
      <c r="G196" s="1271"/>
      <c r="H196" s="1297"/>
      <c r="I196" s="1270"/>
      <c r="J196" s="1270"/>
      <c r="K196" s="1270"/>
      <c r="L196" s="1298"/>
      <c r="M196" s="1296"/>
      <c r="N196" s="1270"/>
      <c r="O196" s="1270"/>
      <c r="P196" s="1270"/>
      <c r="Q196" s="1271"/>
      <c r="R196" s="1297"/>
      <c r="S196" s="1270"/>
      <c r="T196" s="1270"/>
      <c r="U196" s="1270"/>
      <c r="V196" s="1270"/>
      <c r="W196" s="1270"/>
      <c r="X196" s="1270"/>
      <c r="Y196" s="1270"/>
      <c r="Z196" s="1298"/>
      <c r="AA196" s="581"/>
      <c r="AB196" s="581"/>
      <c r="AC196" s="581"/>
      <c r="AD196" s="581"/>
      <c r="AE196" s="581"/>
      <c r="AF196" s="581"/>
      <c r="AG196" s="581"/>
      <c r="AH196" s="581"/>
      <c r="AI196" s="581"/>
      <c r="AJ196" s="581"/>
      <c r="AK196" s="581"/>
      <c r="AL196" s="581"/>
      <c r="AM196" s="581"/>
      <c r="AN196" s="581"/>
      <c r="AO196" s="581"/>
      <c r="AP196" s="581"/>
      <c r="AQ196" s="581"/>
      <c r="AR196" s="581"/>
      <c r="AS196" s="581"/>
      <c r="AT196" s="581"/>
      <c r="AU196" s="581"/>
      <c r="AV196" s="581"/>
      <c r="AW196" s="581"/>
      <c r="AX196" s="581"/>
      <c r="AY196" s="581"/>
      <c r="AZ196" s="216"/>
      <c r="BA196" s="392"/>
      <c r="BB196" s="159"/>
      <c r="BC196" s="340"/>
      <c r="BD196" s="306"/>
      <c r="BE196" s="306"/>
      <c r="BF196" s="306"/>
      <c r="BG196" s="341"/>
      <c r="BH196" s="351"/>
      <c r="BI196" s="306"/>
      <c r="BJ196" s="306"/>
      <c r="BK196" s="306"/>
      <c r="BL196" s="341"/>
      <c r="BM196" s="351"/>
      <c r="BN196" s="306"/>
      <c r="BO196" s="306"/>
      <c r="BP196" s="306"/>
      <c r="BQ196" s="341"/>
      <c r="BR196" s="351"/>
      <c r="BS196" s="306"/>
      <c r="BT196" s="306"/>
      <c r="BU196" s="306"/>
      <c r="BV196" s="306"/>
      <c r="BW196" s="306"/>
      <c r="BX196" s="306"/>
      <c r="BY196" s="307"/>
      <c r="BZ196" s="307"/>
      <c r="CA196" s="1549"/>
      <c r="CB196" s="1549"/>
      <c r="CC196" s="1549"/>
      <c r="CD196" s="1549"/>
      <c r="CE196" s="1549"/>
      <c r="CF196" s="1549"/>
      <c r="CG196" s="1549"/>
      <c r="CH196" s="1549"/>
      <c r="CI196" s="1549"/>
      <c r="CJ196" s="1549"/>
      <c r="CK196" s="1549"/>
      <c r="CL196" s="1549"/>
      <c r="CM196" s="1549"/>
      <c r="CN196" s="1549"/>
      <c r="CO196" s="1549"/>
      <c r="CP196" s="1549"/>
      <c r="CQ196" s="1549"/>
      <c r="CR196" s="1549"/>
      <c r="CS196" s="1549"/>
      <c r="CT196" s="1549"/>
      <c r="CU196" s="1549"/>
      <c r="CV196" s="1549"/>
      <c r="CW196" s="1549"/>
      <c r="CX196" s="1549"/>
      <c r="CY196" s="1549"/>
      <c r="CZ196" s="1549"/>
    </row>
    <row r="197" s="131" customFormat="true" ht="15" customHeight="true" x14ac:dyDescent="0.2">
      <c r="A197" s="1157"/>
      <c r="B197" s="1233"/>
      <c r="C197" s="1296"/>
      <c r="D197" s="1270"/>
      <c r="E197" s="1270"/>
      <c r="F197" s="1270"/>
      <c r="G197" s="1271"/>
      <c r="H197" s="1297"/>
      <c r="I197" s="1270"/>
      <c r="J197" s="1270"/>
      <c r="K197" s="1270"/>
      <c r="L197" s="1298"/>
      <c r="M197" s="1296"/>
      <c r="N197" s="1270"/>
      <c r="O197" s="1270"/>
      <c r="P197" s="1270"/>
      <c r="Q197" s="1271"/>
      <c r="R197" s="1297"/>
      <c r="S197" s="1270"/>
      <c r="T197" s="1270"/>
      <c r="U197" s="1270"/>
      <c r="V197" s="1270"/>
      <c r="W197" s="1270"/>
      <c r="X197" s="1270"/>
      <c r="Y197" s="1270"/>
      <c r="Z197" s="1298"/>
      <c r="AA197" s="581"/>
      <c r="AB197" s="581"/>
      <c r="AC197" s="581"/>
      <c r="AD197" s="581"/>
      <c r="AE197" s="581"/>
      <c r="AF197" s="581"/>
      <c r="AG197" s="581"/>
      <c r="AH197" s="581"/>
      <c r="AI197" s="581"/>
      <c r="AJ197" s="581"/>
      <c r="AK197" s="581"/>
      <c r="AL197" s="581"/>
      <c r="AM197" s="581"/>
      <c r="AN197" s="581"/>
      <c r="AO197" s="581"/>
      <c r="AP197" s="581"/>
      <c r="AQ197" s="581"/>
      <c r="AR197" s="581"/>
      <c r="AS197" s="581"/>
      <c r="AT197" s="581"/>
      <c r="AU197" s="581"/>
      <c r="AV197" s="581"/>
      <c r="AW197" s="581"/>
      <c r="AX197" s="581"/>
      <c r="AY197" s="581"/>
      <c r="AZ197" s="216"/>
      <c r="BA197" s="392"/>
      <c r="BB197" s="159"/>
      <c r="BC197" s="340"/>
      <c r="BD197" s="306"/>
      <c r="BE197" s="306"/>
      <c r="BF197" s="306"/>
      <c r="BG197" s="341"/>
      <c r="BH197" s="351"/>
      <c r="BI197" s="306"/>
      <c r="BJ197" s="306"/>
      <c r="BK197" s="306"/>
      <c r="BL197" s="341"/>
      <c r="BM197" s="351"/>
      <c r="BN197" s="306"/>
      <c r="BO197" s="306"/>
      <c r="BP197" s="306"/>
      <c r="BQ197" s="341"/>
      <c r="BR197" s="351"/>
      <c r="BS197" s="306"/>
      <c r="BT197" s="306"/>
      <c r="BU197" s="306"/>
      <c r="BV197" s="306"/>
      <c r="BW197" s="306"/>
      <c r="BX197" s="306"/>
      <c r="BY197" s="307"/>
      <c r="BZ197" s="307"/>
      <c r="CA197" s="1549"/>
      <c r="CB197" s="1549"/>
      <c r="CC197" s="1549"/>
      <c r="CD197" s="1549"/>
      <c r="CE197" s="1549"/>
      <c r="CF197" s="1549"/>
      <c r="CG197" s="1549"/>
      <c r="CH197" s="1549"/>
      <c r="CI197" s="1549"/>
      <c r="CJ197" s="1549"/>
      <c r="CK197" s="1549"/>
      <c r="CL197" s="1549"/>
      <c r="CM197" s="1549"/>
      <c r="CN197" s="1549"/>
      <c r="CO197" s="1549"/>
      <c r="CP197" s="1549"/>
      <c r="CQ197" s="1549"/>
      <c r="CR197" s="1549"/>
      <c r="CS197" s="1549"/>
      <c r="CT197" s="1549"/>
      <c r="CU197" s="1549"/>
      <c r="CV197" s="1549"/>
      <c r="CW197" s="1549"/>
      <c r="CX197" s="1549"/>
      <c r="CY197" s="1549"/>
      <c r="CZ197" s="1549"/>
    </row>
    <row r="198" s="131" customFormat="true" ht="15" customHeight="true" x14ac:dyDescent="0.2">
      <c r="A198" s="1157"/>
      <c r="B198" s="1233"/>
      <c r="C198" s="1296"/>
      <c r="D198" s="1270"/>
      <c r="E198" s="1270"/>
      <c r="F198" s="1270"/>
      <c r="G198" s="1271"/>
      <c r="H198" s="1297"/>
      <c r="I198" s="1270"/>
      <c r="J198" s="1270"/>
      <c r="K198" s="1270"/>
      <c r="L198" s="1298"/>
      <c r="M198" s="1296"/>
      <c r="N198" s="1270"/>
      <c r="O198" s="1270"/>
      <c r="P198" s="1270"/>
      <c r="Q198" s="1271"/>
      <c r="R198" s="1297"/>
      <c r="S198" s="1270"/>
      <c r="T198" s="1270"/>
      <c r="U198" s="1270"/>
      <c r="V198" s="1270"/>
      <c r="W198" s="1270"/>
      <c r="X198" s="1270"/>
      <c r="Y198" s="1270"/>
      <c r="Z198" s="1298"/>
      <c r="AA198" s="581"/>
      <c r="AB198" s="581"/>
      <c r="AC198" s="581"/>
      <c r="AD198" s="581"/>
      <c r="AE198" s="581"/>
      <c r="AF198" s="581"/>
      <c r="AG198" s="581"/>
      <c r="AH198" s="581"/>
      <c r="AI198" s="581"/>
      <c r="AJ198" s="581"/>
      <c r="AK198" s="581"/>
      <c r="AL198" s="581"/>
      <c r="AM198" s="581"/>
      <c r="AN198" s="581"/>
      <c r="AO198" s="581"/>
      <c r="AP198" s="581"/>
      <c r="AQ198" s="581"/>
      <c r="AR198" s="581"/>
      <c r="AS198" s="581"/>
      <c r="AT198" s="581"/>
      <c r="AU198" s="581"/>
      <c r="AV198" s="581"/>
      <c r="AW198" s="581"/>
      <c r="AX198" s="581"/>
      <c r="AY198" s="581"/>
      <c r="AZ198" s="216"/>
      <c r="BA198" s="392"/>
      <c r="BB198" s="159"/>
      <c r="BC198" s="340"/>
      <c r="BD198" s="306"/>
      <c r="BE198" s="306"/>
      <c r="BF198" s="306"/>
      <c r="BG198" s="341"/>
      <c r="BH198" s="351"/>
      <c r="BI198" s="306"/>
      <c r="BJ198" s="306"/>
      <c r="BK198" s="306"/>
      <c r="BL198" s="341"/>
      <c r="BM198" s="351"/>
      <c r="BN198" s="306"/>
      <c r="BO198" s="306"/>
      <c r="BP198" s="306"/>
      <c r="BQ198" s="341"/>
      <c r="BR198" s="351"/>
      <c r="BS198" s="306"/>
      <c r="BT198" s="306"/>
      <c r="BU198" s="306"/>
      <c r="BV198" s="306"/>
      <c r="BW198" s="306"/>
      <c r="BX198" s="306"/>
      <c r="BY198" s="307"/>
      <c r="BZ198" s="307"/>
      <c r="CA198" s="1549"/>
      <c r="CB198" s="1549"/>
      <c r="CC198" s="1549"/>
      <c r="CD198" s="1549"/>
      <c r="CE198" s="1549"/>
      <c r="CF198" s="1549"/>
      <c r="CG198" s="1549"/>
      <c r="CH198" s="1549"/>
      <c r="CI198" s="1549"/>
      <c r="CJ198" s="1549"/>
      <c r="CK198" s="1549"/>
      <c r="CL198" s="1549"/>
      <c r="CM198" s="1549"/>
      <c r="CN198" s="1549"/>
      <c r="CO198" s="1549"/>
      <c r="CP198" s="1549"/>
      <c r="CQ198" s="1549"/>
      <c r="CR198" s="1549"/>
      <c r="CS198" s="1549"/>
      <c r="CT198" s="1549"/>
      <c r="CU198" s="1549"/>
      <c r="CV198" s="1549"/>
      <c r="CW198" s="1549"/>
      <c r="CX198" s="1549"/>
      <c r="CY198" s="1549"/>
      <c r="CZ198" s="1549"/>
    </row>
    <row r="199" s="131" customFormat="true" ht="15" customHeight="true" x14ac:dyDescent="0.2">
      <c r="A199" s="1157"/>
      <c r="B199" s="1233"/>
      <c r="C199" s="1296"/>
      <c r="D199" s="1270"/>
      <c r="E199" s="1270"/>
      <c r="F199" s="1270"/>
      <c r="G199" s="1271"/>
      <c r="H199" s="1297"/>
      <c r="I199" s="1270"/>
      <c r="J199" s="1270"/>
      <c r="K199" s="1270"/>
      <c r="L199" s="1298"/>
      <c r="M199" s="1296"/>
      <c r="N199" s="1270"/>
      <c r="O199" s="1270"/>
      <c r="P199" s="1270"/>
      <c r="Q199" s="1271"/>
      <c r="R199" s="1297"/>
      <c r="S199" s="1270"/>
      <c r="T199" s="1270"/>
      <c r="U199" s="1270"/>
      <c r="V199" s="1270"/>
      <c r="W199" s="1270"/>
      <c r="X199" s="1270"/>
      <c r="Y199" s="1270"/>
      <c r="Z199" s="1298"/>
      <c r="AA199" s="581"/>
      <c r="AB199" s="581"/>
      <c r="AC199" s="581"/>
      <c r="AD199" s="581"/>
      <c r="AE199" s="581"/>
      <c r="AF199" s="581"/>
      <c r="AG199" s="581"/>
      <c r="AH199" s="581"/>
      <c r="AI199" s="581"/>
      <c r="AJ199" s="581"/>
      <c r="AK199" s="581"/>
      <c r="AL199" s="581"/>
      <c r="AM199" s="581"/>
      <c r="AN199" s="581"/>
      <c r="AO199" s="581"/>
      <c r="AP199" s="581"/>
      <c r="AQ199" s="581"/>
      <c r="AR199" s="581"/>
      <c r="AS199" s="581"/>
      <c r="AT199" s="581"/>
      <c r="AU199" s="581"/>
      <c r="AV199" s="581"/>
      <c r="AW199" s="581"/>
      <c r="AX199" s="581"/>
      <c r="AY199" s="581"/>
      <c r="AZ199" s="216"/>
      <c r="BA199" s="392"/>
      <c r="BB199" s="159"/>
      <c r="BC199" s="340"/>
      <c r="BD199" s="306"/>
      <c r="BE199" s="306"/>
      <c r="BF199" s="306"/>
      <c r="BG199" s="341"/>
      <c r="BH199" s="351"/>
      <c r="BI199" s="306"/>
      <c r="BJ199" s="306"/>
      <c r="BK199" s="306"/>
      <c r="BL199" s="341"/>
      <c r="BM199" s="351"/>
      <c r="BN199" s="306"/>
      <c r="BO199" s="306"/>
      <c r="BP199" s="306"/>
      <c r="BQ199" s="341"/>
      <c r="BR199" s="351"/>
      <c r="BS199" s="306"/>
      <c r="BT199" s="306"/>
      <c r="BU199" s="306"/>
      <c r="BV199" s="306"/>
      <c r="BW199" s="306"/>
      <c r="BX199" s="306"/>
      <c r="BY199" s="307"/>
      <c r="BZ199" s="307"/>
      <c r="CA199" s="1549"/>
      <c r="CB199" s="1549"/>
      <c r="CC199" s="1549"/>
      <c r="CD199" s="1549"/>
      <c r="CE199" s="1549"/>
      <c r="CF199" s="1549"/>
      <c r="CG199" s="1549"/>
      <c r="CH199" s="1549"/>
      <c r="CI199" s="1549"/>
      <c r="CJ199" s="1549"/>
      <c r="CK199" s="1549"/>
      <c r="CL199" s="1549"/>
      <c r="CM199" s="1549"/>
      <c r="CN199" s="1549"/>
      <c r="CO199" s="1549"/>
      <c r="CP199" s="1549"/>
      <c r="CQ199" s="1549"/>
      <c r="CR199" s="1549"/>
      <c r="CS199" s="1549"/>
      <c r="CT199" s="1549"/>
      <c r="CU199" s="1549"/>
      <c r="CV199" s="1549"/>
      <c r="CW199" s="1549"/>
      <c r="CX199" s="1549"/>
      <c r="CY199" s="1549"/>
      <c r="CZ199" s="1549"/>
    </row>
    <row r="200" s="131" customFormat="true" ht="15" customHeight="true" x14ac:dyDescent="0.2">
      <c r="A200" s="1157"/>
      <c r="B200" s="1233"/>
      <c r="C200" s="1296"/>
      <c r="D200" s="1270"/>
      <c r="E200" s="1270"/>
      <c r="F200" s="1270"/>
      <c r="G200" s="1271"/>
      <c r="H200" s="1297"/>
      <c r="I200" s="1270"/>
      <c r="J200" s="1270"/>
      <c r="K200" s="1270"/>
      <c r="L200" s="1298"/>
      <c r="M200" s="1296"/>
      <c r="N200" s="1270"/>
      <c r="O200" s="1270"/>
      <c r="P200" s="1270"/>
      <c r="Q200" s="1271"/>
      <c r="R200" s="1297"/>
      <c r="S200" s="1270"/>
      <c r="T200" s="1270"/>
      <c r="U200" s="1270"/>
      <c r="V200" s="1270"/>
      <c r="W200" s="1270"/>
      <c r="X200" s="1270"/>
      <c r="Y200" s="1270"/>
      <c r="Z200" s="1298"/>
      <c r="AA200" s="581"/>
      <c r="AB200" s="581"/>
      <c r="AC200" s="581"/>
      <c r="AD200" s="581"/>
      <c r="AE200" s="581"/>
      <c r="AF200" s="581"/>
      <c r="AG200" s="581"/>
      <c r="AH200" s="581"/>
      <c r="AI200" s="581"/>
      <c r="AJ200" s="581"/>
      <c r="AK200" s="581"/>
      <c r="AL200" s="581"/>
      <c r="AM200" s="581"/>
      <c r="AN200" s="581"/>
      <c r="AO200" s="581"/>
      <c r="AP200" s="581"/>
      <c r="AQ200" s="581"/>
      <c r="AR200" s="581"/>
      <c r="AS200" s="581"/>
      <c r="AT200" s="581"/>
      <c r="AU200" s="581"/>
      <c r="AV200" s="581"/>
      <c r="AW200" s="581"/>
      <c r="AX200" s="581"/>
      <c r="AY200" s="581"/>
      <c r="AZ200" s="216"/>
      <c r="BA200" s="392"/>
      <c r="BB200" s="159"/>
      <c r="BC200" s="340"/>
      <c r="BD200" s="306"/>
      <c r="BE200" s="306"/>
      <c r="BF200" s="306"/>
      <c r="BG200" s="341"/>
      <c r="BH200" s="351"/>
      <c r="BI200" s="306"/>
      <c r="BJ200" s="306"/>
      <c r="BK200" s="306"/>
      <c r="BL200" s="341"/>
      <c r="BM200" s="351"/>
      <c r="BN200" s="306"/>
      <c r="BO200" s="306"/>
      <c r="BP200" s="306"/>
      <c r="BQ200" s="341"/>
      <c r="BR200" s="351"/>
      <c r="BS200" s="306"/>
      <c r="BT200" s="306"/>
      <c r="BU200" s="306"/>
      <c r="BV200" s="306"/>
      <c r="BW200" s="306"/>
      <c r="BX200" s="306"/>
      <c r="BY200" s="307"/>
      <c r="BZ200" s="307"/>
      <c r="CA200" s="1549"/>
      <c r="CB200" s="1549"/>
      <c r="CC200" s="1549"/>
      <c r="CD200" s="1549"/>
      <c r="CE200" s="1549"/>
      <c r="CF200" s="1549"/>
      <c r="CG200" s="1549"/>
      <c r="CH200" s="1549"/>
      <c r="CI200" s="1549"/>
      <c r="CJ200" s="1549"/>
      <c r="CK200" s="1549"/>
      <c r="CL200" s="1549"/>
      <c r="CM200" s="1549"/>
      <c r="CN200" s="1549"/>
      <c r="CO200" s="1549"/>
      <c r="CP200" s="1549"/>
      <c r="CQ200" s="1549"/>
      <c r="CR200" s="1549"/>
      <c r="CS200" s="1549"/>
      <c r="CT200" s="1549"/>
      <c r="CU200" s="1549"/>
      <c r="CV200" s="1549"/>
      <c r="CW200" s="1549"/>
      <c r="CX200" s="1549"/>
      <c r="CY200" s="1549"/>
      <c r="CZ200" s="1549"/>
    </row>
    <row r="201" s="131" customFormat="true" ht="15" customHeight="true" x14ac:dyDescent="0.2">
      <c r="A201" s="1157"/>
      <c r="B201" s="1233"/>
      <c r="C201" s="1296"/>
      <c r="D201" s="1270"/>
      <c r="E201" s="1270"/>
      <c r="F201" s="1270"/>
      <c r="G201" s="1271"/>
      <c r="H201" s="1297"/>
      <c r="I201" s="1270"/>
      <c r="J201" s="1270"/>
      <c r="K201" s="1270"/>
      <c r="L201" s="1298"/>
      <c r="M201" s="1296"/>
      <c r="N201" s="1270"/>
      <c r="O201" s="1270"/>
      <c r="P201" s="1270"/>
      <c r="Q201" s="1271"/>
      <c r="R201" s="1297"/>
      <c r="S201" s="1270"/>
      <c r="T201" s="1270"/>
      <c r="U201" s="1270"/>
      <c r="V201" s="1270"/>
      <c r="W201" s="1270"/>
      <c r="X201" s="1270"/>
      <c r="Y201" s="1270"/>
      <c r="Z201" s="1298"/>
      <c r="AA201" s="581"/>
      <c r="AB201" s="581"/>
      <c r="AC201" s="581"/>
      <c r="AD201" s="581"/>
      <c r="AE201" s="581"/>
      <c r="AF201" s="581"/>
      <c r="AG201" s="581"/>
      <c r="AH201" s="581"/>
      <c r="AI201" s="581"/>
      <c r="AJ201" s="581"/>
      <c r="AK201" s="581"/>
      <c r="AL201" s="581"/>
      <c r="AM201" s="581"/>
      <c r="AN201" s="581"/>
      <c r="AO201" s="581"/>
      <c r="AP201" s="581"/>
      <c r="AQ201" s="581"/>
      <c r="AR201" s="581"/>
      <c r="AS201" s="581"/>
      <c r="AT201" s="581"/>
      <c r="AU201" s="581"/>
      <c r="AV201" s="581"/>
      <c r="AW201" s="581"/>
      <c r="AX201" s="581"/>
      <c r="AY201" s="581"/>
      <c r="AZ201" s="216"/>
      <c r="BA201" s="392"/>
      <c r="BB201" s="159"/>
      <c r="BC201" s="340"/>
      <c r="BD201" s="306"/>
      <c r="BE201" s="306"/>
      <c r="BF201" s="306"/>
      <c r="BG201" s="341"/>
      <c r="BH201" s="351"/>
      <c r="BI201" s="306"/>
      <c r="BJ201" s="306"/>
      <c r="BK201" s="306"/>
      <c r="BL201" s="341"/>
      <c r="BM201" s="351"/>
      <c r="BN201" s="306"/>
      <c r="BO201" s="306"/>
      <c r="BP201" s="306"/>
      <c r="BQ201" s="341"/>
      <c r="BR201" s="351"/>
      <c r="BS201" s="306"/>
      <c r="BT201" s="306"/>
      <c r="BU201" s="306"/>
      <c r="BV201" s="306"/>
      <c r="BW201" s="306"/>
      <c r="BX201" s="306"/>
      <c r="BY201" s="307"/>
      <c r="BZ201" s="307"/>
      <c r="CA201" s="1549"/>
      <c r="CB201" s="1549"/>
      <c r="CC201" s="1549"/>
      <c r="CD201" s="1549"/>
      <c r="CE201" s="1549"/>
      <c r="CF201" s="1549"/>
      <c r="CG201" s="1549"/>
      <c r="CH201" s="1549"/>
      <c r="CI201" s="1549"/>
      <c r="CJ201" s="1549"/>
      <c r="CK201" s="1549"/>
      <c r="CL201" s="1549"/>
      <c r="CM201" s="1549"/>
      <c r="CN201" s="1549"/>
      <c r="CO201" s="1549"/>
      <c r="CP201" s="1549"/>
      <c r="CQ201" s="1549"/>
      <c r="CR201" s="1549"/>
      <c r="CS201" s="1549"/>
      <c r="CT201" s="1549"/>
      <c r="CU201" s="1549"/>
      <c r="CV201" s="1549"/>
      <c r="CW201" s="1549"/>
      <c r="CX201" s="1549"/>
      <c r="CY201" s="1549"/>
      <c r="CZ201" s="1549"/>
    </row>
    <row r="202" s="131" customFormat="true" ht="15" customHeight="true" x14ac:dyDescent="0.2">
      <c r="A202" s="1157"/>
      <c r="B202" s="1233"/>
      <c r="C202" s="1296"/>
      <c r="D202" s="1270"/>
      <c r="E202" s="1270"/>
      <c r="F202" s="1270"/>
      <c r="G202" s="1271"/>
      <c r="H202" s="1297"/>
      <c r="I202" s="1270"/>
      <c r="J202" s="1270"/>
      <c r="K202" s="1270"/>
      <c r="L202" s="1298"/>
      <c r="M202" s="1296"/>
      <c r="N202" s="1270"/>
      <c r="O202" s="1270"/>
      <c r="P202" s="1270"/>
      <c r="Q202" s="1271"/>
      <c r="R202" s="1297"/>
      <c r="S202" s="1270"/>
      <c r="T202" s="1270"/>
      <c r="U202" s="1270"/>
      <c r="V202" s="1270"/>
      <c r="W202" s="1270"/>
      <c r="X202" s="1270"/>
      <c r="Y202" s="1270"/>
      <c r="Z202" s="1298"/>
      <c r="AA202" s="581"/>
      <c r="AB202" s="581"/>
      <c r="AC202" s="581"/>
      <c r="AD202" s="581"/>
      <c r="AE202" s="581"/>
      <c r="AF202" s="581"/>
      <c r="AG202" s="581"/>
      <c r="AH202" s="581"/>
      <c r="AI202" s="581"/>
      <c r="AJ202" s="581"/>
      <c r="AK202" s="581"/>
      <c r="AL202" s="581"/>
      <c r="AM202" s="581"/>
      <c r="AN202" s="581"/>
      <c r="AO202" s="581"/>
      <c r="AP202" s="581"/>
      <c r="AQ202" s="581"/>
      <c r="AR202" s="581"/>
      <c r="AS202" s="581"/>
      <c r="AT202" s="581"/>
      <c r="AU202" s="581"/>
      <c r="AV202" s="581"/>
      <c r="AW202" s="581"/>
      <c r="AX202" s="581"/>
      <c r="AY202" s="581"/>
      <c r="AZ202" s="216"/>
      <c r="BA202" s="392"/>
      <c r="BB202" s="159"/>
      <c r="BC202" s="340"/>
      <c r="BD202" s="306"/>
      <c r="BE202" s="306"/>
      <c r="BF202" s="306"/>
      <c r="BG202" s="341"/>
      <c r="BH202" s="351"/>
      <c r="BI202" s="306"/>
      <c r="BJ202" s="306"/>
      <c r="BK202" s="306"/>
      <c r="BL202" s="341"/>
      <c r="BM202" s="351"/>
      <c r="BN202" s="306"/>
      <c r="BO202" s="306"/>
      <c r="BP202" s="306"/>
      <c r="BQ202" s="341"/>
      <c r="BR202" s="351"/>
      <c r="BS202" s="306"/>
      <c r="BT202" s="306"/>
      <c r="BU202" s="306"/>
      <c r="BV202" s="306"/>
      <c r="BW202" s="306"/>
      <c r="BX202" s="306"/>
      <c r="BY202" s="307"/>
      <c r="BZ202" s="307"/>
      <c r="CA202" s="1549"/>
      <c r="CB202" s="1549"/>
      <c r="CC202" s="1549"/>
      <c r="CD202" s="1549"/>
      <c r="CE202" s="1549"/>
      <c r="CF202" s="1549"/>
      <c r="CG202" s="1549"/>
      <c r="CH202" s="1549"/>
      <c r="CI202" s="1549"/>
      <c r="CJ202" s="1549"/>
      <c r="CK202" s="1549"/>
      <c r="CL202" s="1549"/>
      <c r="CM202" s="1549"/>
      <c r="CN202" s="1549"/>
      <c r="CO202" s="1549"/>
      <c r="CP202" s="1549"/>
      <c r="CQ202" s="1549"/>
      <c r="CR202" s="1549"/>
      <c r="CS202" s="1549"/>
      <c r="CT202" s="1549"/>
      <c r="CU202" s="1549"/>
      <c r="CV202" s="1549"/>
      <c r="CW202" s="1549"/>
      <c r="CX202" s="1549"/>
      <c r="CY202" s="1549"/>
      <c r="CZ202" s="1549"/>
    </row>
    <row r="203" s="588" customFormat="true" ht="15" customHeight="true" x14ac:dyDescent="0.2">
      <c r="A203" s="1223"/>
      <c r="B203" s="1430"/>
      <c r="C203" s="1339"/>
      <c r="D203" s="1340"/>
      <c r="E203" s="1340"/>
      <c r="F203" s="1340"/>
      <c r="G203" s="1341"/>
      <c r="H203" s="1342"/>
      <c r="I203" s="1340"/>
      <c r="J203" s="1340"/>
      <c r="K203" s="1340"/>
      <c r="L203" s="1343"/>
      <c r="M203" s="1344"/>
      <c r="N203" s="1340"/>
      <c r="O203" s="1340"/>
      <c r="P203" s="1340"/>
      <c r="Q203" s="1341"/>
      <c r="R203" s="1342"/>
      <c r="S203" s="1340"/>
      <c r="T203" s="1340"/>
      <c r="U203" s="1340"/>
      <c r="V203" s="1340"/>
      <c r="W203" s="1340"/>
      <c r="X203" s="1340"/>
      <c r="Y203" s="1340"/>
      <c r="Z203" s="1504"/>
      <c r="AA203" s="581"/>
      <c r="AB203" s="581"/>
      <c r="AC203" s="581"/>
      <c r="AD203" s="581"/>
      <c r="AE203" s="581"/>
      <c r="AF203" s="581"/>
      <c r="AG203" s="581"/>
      <c r="AH203" s="581"/>
      <c r="AI203" s="581"/>
      <c r="AJ203" s="581"/>
      <c r="AK203" s="581"/>
      <c r="AL203" s="581"/>
      <c r="AM203" s="581"/>
      <c r="AN203" s="581"/>
      <c r="AO203" s="581"/>
      <c r="AP203" s="581"/>
      <c r="AQ203" s="581"/>
      <c r="AR203" s="581"/>
      <c r="AS203" s="581"/>
      <c r="AT203" s="581"/>
      <c r="AU203" s="581"/>
      <c r="AV203" s="581"/>
      <c r="AW203" s="581"/>
      <c r="AX203" s="581"/>
      <c r="AY203" s="581"/>
      <c r="AZ203" s="216"/>
      <c r="BA203" s="392"/>
      <c r="BB203" s="159"/>
      <c r="BC203" s="340"/>
      <c r="BD203" s="306"/>
      <c r="BE203" s="306"/>
      <c r="BF203" s="306"/>
      <c r="BG203" s="341"/>
      <c r="BH203" s="351"/>
      <c r="BI203" s="306"/>
      <c r="BJ203" s="306"/>
      <c r="BK203" s="306"/>
      <c r="BL203" s="341"/>
      <c r="BM203" s="351"/>
      <c r="BN203" s="306"/>
      <c r="BO203" s="306"/>
      <c r="BP203" s="306"/>
      <c r="BQ203" s="341"/>
      <c r="BR203" s="351"/>
      <c r="BS203" s="306"/>
      <c r="BT203" s="306"/>
      <c r="BU203" s="306"/>
      <c r="BV203" s="306"/>
      <c r="BW203" s="306"/>
      <c r="BX203" s="306"/>
      <c r="BY203" s="307"/>
      <c r="BZ203" s="307"/>
      <c r="CA203" s="1549"/>
      <c r="CB203" s="1549"/>
      <c r="CC203" s="1549"/>
      <c r="CD203" s="1549"/>
      <c r="CE203" s="1549"/>
      <c r="CF203" s="1549"/>
      <c r="CG203" s="1549"/>
      <c r="CH203" s="1549"/>
      <c r="CI203" s="1549"/>
      <c r="CJ203" s="1549"/>
      <c r="CK203" s="1549"/>
      <c r="CL203" s="1549"/>
      <c r="CM203" s="1549"/>
      <c r="CN203" s="1549"/>
      <c r="CO203" s="1549"/>
      <c r="CP203" s="1549"/>
      <c r="CQ203" s="1549"/>
      <c r="CR203" s="1549"/>
      <c r="CS203" s="1549"/>
      <c r="CT203" s="1549"/>
      <c r="CU203" s="1549"/>
      <c r="CV203" s="1549"/>
      <c r="CW203" s="1549"/>
      <c r="CX203" s="1549"/>
      <c r="CY203" s="1549"/>
      <c r="CZ203" s="1549"/>
    </row>
    <row r="204" s="588" customFormat="true" ht="15" customHeight="true" x14ac:dyDescent="0.2">
      <c r="A204" s="1223"/>
      <c r="B204" s="1430"/>
      <c r="C204" s="1339"/>
      <c r="D204" s="1340"/>
      <c r="E204" s="1340"/>
      <c r="F204" s="1340"/>
      <c r="G204" s="1341"/>
      <c r="H204" s="1342"/>
      <c r="I204" s="1340"/>
      <c r="J204" s="1340"/>
      <c r="K204" s="1340"/>
      <c r="L204" s="1343"/>
      <c r="M204" s="1344"/>
      <c r="N204" s="1340"/>
      <c r="O204" s="1340"/>
      <c r="P204" s="1340"/>
      <c r="Q204" s="1341"/>
      <c r="R204" s="1342"/>
      <c r="S204" s="1340"/>
      <c r="T204" s="1340"/>
      <c r="U204" s="1340"/>
      <c r="V204" s="1340"/>
      <c r="W204" s="1340"/>
      <c r="X204" s="1340"/>
      <c r="Y204" s="1340"/>
      <c r="Z204" s="1504"/>
      <c r="AA204" s="581"/>
      <c r="AB204" s="581"/>
      <c r="AC204" s="581"/>
      <c r="AD204" s="581"/>
      <c r="AE204" s="581"/>
      <c r="AF204" s="581"/>
      <c r="AG204" s="581"/>
      <c r="AH204" s="581"/>
      <c r="AI204" s="581"/>
      <c r="AJ204" s="581"/>
      <c r="AK204" s="581"/>
      <c r="AL204" s="581"/>
      <c r="AM204" s="581"/>
      <c r="AN204" s="581"/>
      <c r="AO204" s="581"/>
      <c r="AP204" s="581"/>
      <c r="AQ204" s="581"/>
      <c r="AR204" s="581"/>
      <c r="AS204" s="581"/>
      <c r="AT204" s="581"/>
      <c r="AU204" s="581"/>
      <c r="AV204" s="581"/>
      <c r="AW204" s="581"/>
      <c r="AX204" s="581"/>
      <c r="AY204" s="581"/>
      <c r="AZ204" s="216"/>
      <c r="BA204" s="392"/>
      <c r="BB204" s="159"/>
      <c r="BC204" s="340"/>
      <c r="BD204" s="306"/>
      <c r="BE204" s="306"/>
      <c r="BF204" s="306"/>
      <c r="BG204" s="341"/>
      <c r="BH204" s="351"/>
      <c r="BI204" s="306"/>
      <c r="BJ204" s="306"/>
      <c r="BK204" s="306"/>
      <c r="BL204" s="341"/>
      <c r="BM204" s="351"/>
      <c r="BN204" s="306"/>
      <c r="BO204" s="306"/>
      <c r="BP204" s="306"/>
      <c r="BQ204" s="341"/>
      <c r="BR204" s="351"/>
      <c r="BS204" s="306"/>
      <c r="BT204" s="306"/>
      <c r="BU204" s="306"/>
      <c r="BV204" s="306"/>
      <c r="BW204" s="306"/>
      <c r="BX204" s="306"/>
      <c r="BY204" s="307"/>
      <c r="BZ204" s="307"/>
      <c r="CA204" s="1549"/>
      <c r="CB204" s="1549"/>
      <c r="CC204" s="1549"/>
      <c r="CD204" s="1549"/>
      <c r="CE204" s="1549"/>
      <c r="CF204" s="1549"/>
      <c r="CG204" s="1549"/>
      <c r="CH204" s="1549"/>
      <c r="CI204" s="1549"/>
      <c r="CJ204" s="1549"/>
      <c r="CK204" s="1549"/>
      <c r="CL204" s="1549"/>
      <c r="CM204" s="1549"/>
      <c r="CN204" s="1549"/>
      <c r="CO204" s="1549"/>
      <c r="CP204" s="1549"/>
      <c r="CQ204" s="1549"/>
      <c r="CR204" s="1549"/>
      <c r="CS204" s="1549"/>
      <c r="CT204" s="1549"/>
      <c r="CU204" s="1549"/>
      <c r="CV204" s="1549"/>
      <c r="CW204" s="1549"/>
      <c r="CX204" s="1549"/>
      <c r="CY204" s="1549"/>
      <c r="CZ204" s="1549"/>
    </row>
    <row r="205" s="588" customFormat="true" ht="15" customHeight="true" x14ac:dyDescent="0.2">
      <c r="A205" s="1232"/>
      <c r="B205" s="1432"/>
      <c r="C205" s="1363"/>
      <c r="D205" s="1364"/>
      <c r="E205" s="1364"/>
      <c r="F205" s="1364"/>
      <c r="G205" s="1365"/>
      <c r="H205" s="1366"/>
      <c r="I205" s="1364"/>
      <c r="J205" s="1364"/>
      <c r="K205" s="1364"/>
      <c r="L205" s="1367"/>
      <c r="M205" s="1368"/>
      <c r="N205" s="1364"/>
      <c r="O205" s="1364"/>
      <c r="P205" s="1364"/>
      <c r="Q205" s="1365"/>
      <c r="R205" s="1366"/>
      <c r="S205" s="1364"/>
      <c r="T205" s="1364"/>
      <c r="U205" s="1364"/>
      <c r="V205" s="1364"/>
      <c r="W205" s="1364"/>
      <c r="X205" s="1364"/>
      <c r="Y205" s="1364"/>
      <c r="Z205" s="1514"/>
      <c r="AA205" s="581"/>
      <c r="AB205" s="581"/>
      <c r="AC205" s="581"/>
      <c r="AD205" s="581"/>
      <c r="AE205" s="581"/>
      <c r="AF205" s="581"/>
      <c r="AG205" s="581"/>
      <c r="AH205" s="581"/>
      <c r="AI205" s="581"/>
      <c r="AJ205" s="581"/>
      <c r="AK205" s="581"/>
      <c r="AL205" s="581"/>
      <c r="AM205" s="581"/>
      <c r="AN205" s="581"/>
      <c r="AO205" s="581"/>
      <c r="AP205" s="581"/>
      <c r="AQ205" s="581"/>
      <c r="AR205" s="581"/>
      <c r="AS205" s="581"/>
      <c r="AT205" s="581"/>
      <c r="AU205" s="581"/>
      <c r="AV205" s="581"/>
      <c r="AW205" s="581"/>
      <c r="AX205" s="581"/>
      <c r="AY205" s="581"/>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357"/>
      <c r="CA205" s="1549"/>
      <c r="CB205" s="1549"/>
      <c r="CC205" s="1549"/>
      <c r="CD205" s="1549"/>
      <c r="CE205" s="1549"/>
      <c r="CF205" s="1549"/>
      <c r="CG205" s="1549"/>
      <c r="CH205" s="1549"/>
      <c r="CI205" s="1549"/>
      <c r="CJ205" s="1549"/>
      <c r="CK205" s="1549"/>
      <c r="CL205" s="1549"/>
      <c r="CM205" s="1549"/>
      <c r="CN205" s="1549"/>
      <c r="CO205" s="1549"/>
      <c r="CP205" s="1549"/>
      <c r="CQ205" s="1549"/>
      <c r="CR205" s="1549"/>
      <c r="CS205" s="1549"/>
      <c r="CT205" s="1549"/>
      <c r="CU205" s="1549"/>
      <c r="CV205" s="1549"/>
      <c r="CW205" s="1549"/>
      <c r="CX205" s="1549"/>
      <c r="CY205" s="1549"/>
      <c r="CZ205" s="1549"/>
    </row>
    <row r="206" s="588" customFormat="true" ht="250.15" customHeight="true" x14ac:dyDescent="0.2">
      <c r="B206" s="1095"/>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834" t="str">
        <f>A1026</f>
        <v>South Africa</v>
      </c>
      <c r="B208" s="1835"/>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2016</v>
      </c>
      <c r="B209" s="139"/>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DHS16</v>
      </c>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1090"/>
      <c r="B216" s="1088"/>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1090"/>
      <c r="B217" s="1089"/>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1090"/>
      <c r="B218" s="1088"/>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1091"/>
      <c r="B219" s="1092"/>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424" customFormat="true" ht="15" customHeight="true" x14ac:dyDescent="0.2">
      <c r="A220" s="114" t="s">
        <v>86</v>
      </c>
      <c r="B220" s="206"/>
      <c r="C220" s="1822" t="s">
        <v>114</v>
      </c>
      <c r="D220" s="1823"/>
      <c r="E220" s="1823"/>
      <c r="F220" s="1823"/>
      <c r="G220" s="1824"/>
      <c r="H220" s="1993" t="s">
        <v>38</v>
      </c>
      <c r="I220" s="1994"/>
      <c r="J220" s="1994"/>
      <c r="K220" s="1994"/>
      <c r="L220" s="1995"/>
      <c r="M220" s="1996" t="s">
        <v>37</v>
      </c>
      <c r="N220" s="1997"/>
      <c r="O220" s="1997"/>
      <c r="P220" s="1997"/>
      <c r="Q220" s="1998"/>
      <c r="R220" s="1474" t="s">
        <v>137</v>
      </c>
      <c r="S220" s="1487"/>
      <c r="T220" s="1487"/>
      <c r="U220" s="1487"/>
      <c r="V220" s="1487"/>
      <c r="W220" s="1487"/>
      <c r="X220" s="1487"/>
      <c r="Y220" s="1487"/>
      <c r="Z220" s="1488"/>
      <c r="AA220" s="581"/>
      <c r="AB220" s="581"/>
      <c r="AC220" s="581"/>
      <c r="AD220" s="581"/>
      <c r="AE220" s="581"/>
      <c r="AF220" s="581"/>
      <c r="AG220" s="581"/>
      <c r="AH220" s="581"/>
      <c r="AI220" s="581"/>
      <c r="AJ220" s="581"/>
      <c r="AK220" s="581"/>
      <c r="AL220" s="581"/>
      <c r="AM220" s="581"/>
      <c r="AN220" s="581"/>
      <c r="AO220" s="581"/>
      <c r="AP220" s="581"/>
      <c r="AQ220" s="581"/>
      <c r="AR220" s="581"/>
      <c r="AS220" s="581"/>
      <c r="AT220" s="581"/>
      <c r="AU220" s="581"/>
      <c r="AV220" s="581"/>
      <c r="AW220" s="581"/>
      <c r="AX220" s="581"/>
      <c r="AY220" s="581"/>
      <c r="AZ220" s="216"/>
      <c r="BA220" s="217" t="s">
        <v>128</v>
      </c>
      <c r="BB220" s="114" t="s">
        <v>86</v>
      </c>
      <c r="BC220" s="1956" t="s">
        <v>114</v>
      </c>
      <c r="BD220" s="1957"/>
      <c r="BE220" s="1957"/>
      <c r="BF220" s="1957"/>
      <c r="BG220" s="1958"/>
      <c r="BH220" s="1959" t="s">
        <v>38</v>
      </c>
      <c r="BI220" s="1957"/>
      <c r="BJ220" s="1957"/>
      <c r="BK220" s="1957"/>
      <c r="BL220" s="1958"/>
      <c r="BM220" s="1959" t="s">
        <v>37</v>
      </c>
      <c r="BN220" s="1957"/>
      <c r="BO220" s="1957"/>
      <c r="BP220" s="1957"/>
      <c r="BQ220" s="1960"/>
      <c r="BR220" s="1460" t="s">
        <v>137</v>
      </c>
      <c r="BS220" s="1461"/>
      <c r="BT220" s="1461"/>
      <c r="BU220" s="1461"/>
      <c r="BV220" s="1461"/>
      <c r="BW220" s="1461"/>
      <c r="BX220" s="1461"/>
      <c r="BY220" s="1462"/>
      <c r="BZ220" s="312"/>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424" customFormat="true" ht="24" x14ac:dyDescent="0.2">
      <c r="A221" s="190" t="s">
        <v>87</v>
      </c>
      <c r="B221" s="247"/>
      <c r="C221" s="284" t="s">
        <v>0</v>
      </c>
      <c r="D221" s="285" t="s">
        <v>1</v>
      </c>
      <c r="E221" s="285" t="s">
        <v>2</v>
      </c>
      <c r="F221" s="285" t="s">
        <v>3</v>
      </c>
      <c r="G221" s="286" t="s">
        <v>4</v>
      </c>
      <c r="H221" s="1200" t="s">
        <v>146</v>
      </c>
      <c r="I221" s="1154" t="s">
        <v>147</v>
      </c>
      <c r="J221" s="1154" t="s">
        <v>148</v>
      </c>
      <c r="K221" s="1154" t="s">
        <v>149</v>
      </c>
      <c r="L221" s="1155" t="s">
        <v>150</v>
      </c>
      <c r="M221" s="1188" t="s">
        <v>146</v>
      </c>
      <c r="N221" s="1154" t="s">
        <v>147</v>
      </c>
      <c r="O221" s="1154" t="s">
        <v>148</v>
      </c>
      <c r="P221" s="1154" t="s">
        <v>149</v>
      </c>
      <c r="Q221" s="1215" t="s">
        <v>150</v>
      </c>
      <c r="R221" s="1200" t="s">
        <v>258</v>
      </c>
      <c r="S221" s="1154" t="s">
        <v>259</v>
      </c>
      <c r="T221" s="1154" t="s">
        <v>260</v>
      </c>
      <c r="U221" s="1154" t="s">
        <v>261</v>
      </c>
      <c r="V221" s="1154" t="s">
        <v>262</v>
      </c>
      <c r="W221" s="1154" t="s">
        <v>263</v>
      </c>
      <c r="X221" s="1154" t="s">
        <v>264</v>
      </c>
      <c r="Y221" s="1154" t="s">
        <v>265</v>
      </c>
      <c r="Z221" s="1156" t="s">
        <v>266</v>
      </c>
      <c r="AA221" s="581"/>
      <c r="AB221" s="581"/>
      <c r="AC221" s="581"/>
      <c r="AD221" s="581"/>
      <c r="AE221" s="581"/>
      <c r="AF221" s="581"/>
      <c r="AG221" s="581"/>
      <c r="AH221" s="581"/>
      <c r="AI221" s="581"/>
      <c r="AJ221" s="581"/>
      <c r="AK221" s="581"/>
      <c r="AL221" s="581"/>
      <c r="AM221" s="581"/>
      <c r="AN221" s="581"/>
      <c r="AO221" s="581"/>
      <c r="AP221" s="581"/>
      <c r="AQ221" s="581"/>
      <c r="AR221" s="581"/>
      <c r="AS221" s="581"/>
      <c r="AT221" s="581"/>
      <c r="AU221" s="581"/>
      <c r="AV221" s="581"/>
      <c r="AW221" s="581"/>
      <c r="AX221" s="581"/>
      <c r="AY221" s="581"/>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258</v>
      </c>
      <c r="BS221" s="176" t="s">
        <v>259</v>
      </c>
      <c r="BT221" s="176" t="s">
        <v>260</v>
      </c>
      <c r="BU221" s="176" t="s">
        <v>261</v>
      </c>
      <c r="BV221" s="176" t="s">
        <v>262</v>
      </c>
      <c r="BW221" s="176" t="s">
        <v>263</v>
      </c>
      <c r="BX221" s="176" t="s">
        <v>264</v>
      </c>
      <c r="BY221" s="177" t="s">
        <v>265</v>
      </c>
      <c r="BZ221" s="177" t="s">
        <v>266</v>
      </c>
      <c r="CA221" s="1550"/>
      <c r="CB221" s="1550"/>
      <c r="CC221" s="1550"/>
      <c r="CD221" s="1550"/>
      <c r="CE221" s="1550"/>
      <c r="CF221" s="1550"/>
      <c r="CG221" s="1550"/>
      <c r="CH221" s="1550"/>
      <c r="CI221" s="1550"/>
      <c r="CJ221" s="1550"/>
      <c r="CK221" s="1550"/>
      <c r="CL221" s="1550"/>
      <c r="CM221" s="1550"/>
      <c r="CN221" s="1550"/>
      <c r="CO221" s="1550"/>
      <c r="CP221" s="1550"/>
      <c r="CQ221" s="1550"/>
      <c r="CR221" s="1550"/>
      <c r="CS221" s="1550"/>
      <c r="CT221" s="1550"/>
      <c r="CU221" s="1550"/>
      <c r="CV221" s="1550"/>
      <c r="CW221" s="1550"/>
      <c r="CX221" s="1550"/>
      <c r="CY221" s="1550"/>
      <c r="CZ221" s="1550"/>
    </row>
    <row r="222" s="424" customFormat="true" ht="15" customHeight="true" x14ac:dyDescent="0.2">
      <c r="A222" s="1999" t="s">
        <v>36</v>
      </c>
      <c r="B222" s="1433" t="s">
        <v>180</v>
      </c>
      <c r="C222" s="1369">
        <v>4.3439503321594035</v>
      </c>
      <c r="D222" s="1370">
        <v>9.7407705191169214</v>
      </c>
      <c r="E222" s="1370">
        <v>21.939055790860234</v>
      </c>
      <c r="F222" s="1370">
        <v>50.537080582987002</v>
      </c>
      <c r="G222" s="1371">
        <v>79.815928015328154</v>
      </c>
      <c r="H222" s="1372">
        <v>7.2848820303462762</v>
      </c>
      <c r="I222" s="1370">
        <v>27.711705039486738</v>
      </c>
      <c r="J222" s="1370">
        <v>44.687193431999731</v>
      </c>
      <c r="K222" s="1370">
        <v>70.555185099732796</v>
      </c>
      <c r="L222" s="1373">
        <v>84.262802275787493</v>
      </c>
      <c r="M222" s="1374">
        <v>4.6531895644275307</v>
      </c>
      <c r="N222" s="1370">
        <v>4.0093453441798124</v>
      </c>
      <c r="O222" s="1370">
        <v>3.8810731101498961</v>
      </c>
      <c r="P222" s="1370">
        <v>7.8942572429017766</v>
      </c>
      <c r="Q222" s="1371">
        <v>28.330774769220824</v>
      </c>
      <c r="R222" s="1372">
        <v>22.574116790668924</v>
      </c>
      <c r="S222" s="1370">
        <v>27.793550866239059</v>
      </c>
      <c r="T222" s="1370">
        <v>38.923569222577562</v>
      </c>
      <c r="U222" s="1370">
        <v>32.373267938672413</v>
      </c>
      <c r="V222" s="1370">
        <v>11.261209273370069</v>
      </c>
      <c r="W222" s="1370">
        <v>22.75479397085023</v>
      </c>
      <c r="X222" s="1370">
        <v>21.171030061967691</v>
      </c>
      <c r="Y222" s="1370">
        <v>41.718452708738859</v>
      </c>
      <c r="Z222" s="1515">
        <v>73.872723607033336</v>
      </c>
      <c r="AA222" s="581"/>
      <c r="AB222" s="581"/>
      <c r="AC222" s="581"/>
      <c r="AD222" s="581"/>
      <c r="AE222" s="581"/>
      <c r="AF222" s="581"/>
      <c r="AG222" s="581"/>
      <c r="AH222" s="581"/>
      <c r="AI222" s="581"/>
      <c r="AJ222" s="581"/>
      <c r="AK222" s="581"/>
      <c r="AL222" s="581"/>
      <c r="AM222" s="581"/>
      <c r="AN222" s="581"/>
      <c r="AO222" s="581"/>
      <c r="AP222" s="581"/>
      <c r="AQ222" s="581"/>
      <c r="AR222" s="581"/>
      <c r="AS222" s="581"/>
      <c r="AT222" s="581"/>
      <c r="AU222" s="581"/>
      <c r="AV222" s="581"/>
      <c r="AW222" s="581"/>
      <c r="AX222" s="581"/>
      <c r="AY222" s="581"/>
      <c r="AZ222" s="216"/>
      <c r="BA222" s="1961" t="s">
        <v>36</v>
      </c>
      <c r="BB222" s="160" t="s">
        <v>15</v>
      </c>
      <c r="BC222" s="369">
        <v>324.78550600000011</v>
      </c>
      <c r="BD222" s="373">
        <v>724.34209299999941</v>
      </c>
      <c r="BE222" s="373">
        <v>1640.7411940000004</v>
      </c>
      <c r="BF222" s="373">
        <v>3797.966069999999</v>
      </c>
      <c r="BG222" s="377">
        <v>6020.7309540000015</v>
      </c>
      <c r="BH222" s="381">
        <v>347.06204600000018</v>
      </c>
      <c r="BI222" s="373">
        <v>1300.905637999999</v>
      </c>
      <c r="BJ222" s="373">
        <v>2133.097846000001</v>
      </c>
      <c r="BK222" s="373">
        <v>3369.6239920000003</v>
      </c>
      <c r="BL222" s="377">
        <v>4018.4231260000051</v>
      </c>
      <c r="BM222" s="381">
        <v>126.91388200000002</v>
      </c>
      <c r="BN222" s="373">
        <v>110.05384500000002</v>
      </c>
      <c r="BO222" s="373">
        <v>105.66871299999995</v>
      </c>
      <c r="BP222" s="373">
        <v>214.46531400000001</v>
      </c>
      <c r="BQ222" s="377">
        <v>782.35141499999861</v>
      </c>
      <c r="BR222" s="381">
        <v>1095.9067559999999</v>
      </c>
      <c r="BS222" s="373">
        <v>547.94516600000031</v>
      </c>
      <c r="BT222" s="373">
        <v>3592.3742419999999</v>
      </c>
      <c r="BU222" s="373">
        <v>2223.5406000000012</v>
      </c>
      <c r="BV222" s="373">
        <v>449.13750299999958</v>
      </c>
      <c r="BW222" s="373">
        <v>689.0866569999996</v>
      </c>
      <c r="BX222" s="373">
        <v>554.67654699999935</v>
      </c>
      <c r="BY222" s="385">
        <v>332.22807000000029</v>
      </c>
      <c r="BZ222" s="385">
        <v>3023.6702760000035</v>
      </c>
      <c r="CA222" s="1551"/>
      <c r="CB222" s="1551"/>
      <c r="CC222" s="1551"/>
      <c r="CD222" s="1551"/>
      <c r="CE222" s="1551"/>
      <c r="CF222" s="1551"/>
      <c r="CG222" s="1551"/>
      <c r="CH222" s="1551"/>
      <c r="CI222" s="1551"/>
      <c r="CJ222" s="1551"/>
      <c r="CK222" s="1551"/>
      <c r="CL222" s="1551"/>
      <c r="CM222" s="1551"/>
      <c r="CN222" s="1551"/>
      <c r="CO222" s="1551"/>
      <c r="CP222" s="1551"/>
      <c r="CQ222" s="1551"/>
      <c r="CR222" s="1551"/>
      <c r="CS222" s="1551"/>
      <c r="CT222" s="1551"/>
      <c r="CU222" s="1551"/>
      <c r="CV222" s="1551"/>
      <c r="CW222" s="1551"/>
      <c r="CX222" s="1551"/>
      <c r="CY222" s="1551"/>
      <c r="CZ222" s="1552"/>
    </row>
    <row r="223" s="424" customFormat="true" ht="15" customHeight="true" x14ac:dyDescent="0.2">
      <c r="A223" s="1991"/>
      <c r="B223" s="1434" t="s">
        <v>181</v>
      </c>
      <c r="C223" s="1375">
        <v>67.223111916311794</v>
      </c>
      <c r="D223" s="1376">
        <v>73.378353695144455</v>
      </c>
      <c r="E223" s="1376">
        <v>67.681492659518412</v>
      </c>
      <c r="F223" s="1376">
        <v>44.83600711093046</v>
      </c>
      <c r="G223" s="1377">
        <v>17.726394068126119</v>
      </c>
      <c r="H223" s="1378">
        <v>66.074326093145316</v>
      </c>
      <c r="I223" s="1376">
        <v>61.362934304316497</v>
      </c>
      <c r="J223" s="1376">
        <v>48.897218147983232</v>
      </c>
      <c r="K223" s="1376">
        <v>26.817200575185517</v>
      </c>
      <c r="L223" s="1379">
        <v>13.583563043697383</v>
      </c>
      <c r="M223" s="1380">
        <v>61.803173238523293</v>
      </c>
      <c r="N223" s="1376">
        <v>76.127113970010356</v>
      </c>
      <c r="O223" s="1376">
        <v>82.596275805066341</v>
      </c>
      <c r="P223" s="1376">
        <v>80.819219832876982</v>
      </c>
      <c r="Q223" s="1377">
        <v>63.012895217227957</v>
      </c>
      <c r="R223" s="1378">
        <v>57.853238037047483</v>
      </c>
      <c r="S223" s="1376">
        <v>59.877940431453716</v>
      </c>
      <c r="T223" s="1376">
        <v>45.645428270057323</v>
      </c>
      <c r="U223" s="1376">
        <v>49.609669837810188</v>
      </c>
      <c r="V223" s="1376">
        <v>84.149946721991</v>
      </c>
      <c r="W223" s="1376">
        <v>70.198251621314739</v>
      </c>
      <c r="X223" s="1376">
        <v>75.320883876159911</v>
      </c>
      <c r="Y223" s="1376">
        <v>49.858466410598403</v>
      </c>
      <c r="Z223" s="1516">
        <v>19.282234679884866</v>
      </c>
      <c r="AA223" s="581"/>
      <c r="AB223" s="581"/>
      <c r="AC223" s="581"/>
      <c r="AD223" s="581"/>
      <c r="AE223" s="581"/>
      <c r="AF223" s="581"/>
      <c r="AG223" s="581"/>
      <c r="AH223" s="581"/>
      <c r="AI223" s="581"/>
      <c r="AJ223" s="581"/>
      <c r="AK223" s="581"/>
      <c r="AL223" s="581"/>
      <c r="AM223" s="581"/>
      <c r="AN223" s="581"/>
      <c r="AO223" s="581"/>
      <c r="AP223" s="581"/>
      <c r="AQ223" s="581"/>
      <c r="AR223" s="581"/>
      <c r="AS223" s="581"/>
      <c r="AT223" s="581"/>
      <c r="AU223" s="581"/>
      <c r="AV223" s="581"/>
      <c r="AW223" s="581"/>
      <c r="AX223" s="581"/>
      <c r="AY223" s="581"/>
      <c r="AZ223" s="216"/>
      <c r="BA223" s="1962"/>
      <c r="BB223" s="161" t="s">
        <v>16</v>
      </c>
      <c r="BC223" s="370">
        <v>5026.0916330000036</v>
      </c>
      <c r="BD223" s="374">
        <v>5456.5529690000067</v>
      </c>
      <c r="BE223" s="374">
        <v>5061.6496049999923</v>
      </c>
      <c r="BF223" s="374">
        <v>3369.5186139999978</v>
      </c>
      <c r="BG223" s="378">
        <v>1337.1497660000007</v>
      </c>
      <c r="BH223" s="382">
        <v>3147.8740090000024</v>
      </c>
      <c r="BI223" s="374">
        <v>2880.6378779999964</v>
      </c>
      <c r="BJ223" s="374">
        <v>2334.0591050000003</v>
      </c>
      <c r="BK223" s="374">
        <v>1280.7546650000008</v>
      </c>
      <c r="BL223" s="378">
        <v>647.78885100000014</v>
      </c>
      <c r="BM223" s="382">
        <v>1685.6568010000021</v>
      </c>
      <c r="BN223" s="374">
        <v>2089.6383030000011</v>
      </c>
      <c r="BO223" s="374">
        <v>2248.8218890000003</v>
      </c>
      <c r="BP223" s="374">
        <v>2195.6365019999957</v>
      </c>
      <c r="BQ223" s="378">
        <v>1740.0945839999977</v>
      </c>
      <c r="BR223" s="382">
        <v>2808.603987000005</v>
      </c>
      <c r="BS223" s="374">
        <v>1180.4834929999993</v>
      </c>
      <c r="BT223" s="374">
        <v>4212.7549979999985</v>
      </c>
      <c r="BU223" s="374">
        <v>3407.4136489999987</v>
      </c>
      <c r="BV223" s="374">
        <v>3356.2023430000072</v>
      </c>
      <c r="BW223" s="374">
        <v>2125.823621999999</v>
      </c>
      <c r="BX223" s="374">
        <v>1973.3913590000016</v>
      </c>
      <c r="BY223" s="386">
        <v>397.05168800000035</v>
      </c>
      <c r="BZ223" s="386">
        <v>789.2374479999994</v>
      </c>
      <c r="CA223" s="1553"/>
      <c r="CB223" s="1553"/>
      <c r="CC223" s="1553"/>
      <c r="CD223" s="1553"/>
      <c r="CE223" s="1553"/>
      <c r="CF223" s="1553"/>
      <c r="CG223" s="1553"/>
      <c r="CH223" s="1553"/>
      <c r="CI223" s="1553"/>
      <c r="CJ223" s="1553"/>
      <c r="CK223" s="1553"/>
      <c r="CL223" s="1553"/>
      <c r="CM223" s="1553"/>
      <c r="CN223" s="1553"/>
      <c r="CO223" s="1553"/>
      <c r="CP223" s="1553"/>
      <c r="CQ223" s="1553"/>
      <c r="CR223" s="1553"/>
      <c r="CS223" s="1553"/>
      <c r="CT223" s="1553"/>
      <c r="CU223" s="1553"/>
      <c r="CV223" s="1553"/>
      <c r="CW223" s="1553"/>
      <c r="CX223" s="1553"/>
      <c r="CY223" s="1553"/>
      <c r="CZ223" s="1554"/>
    </row>
    <row r="224" s="424" customFormat="true" ht="15" customHeight="true" x14ac:dyDescent="0.2">
      <c r="A224" s="2000"/>
      <c r="B224" s="1435" t="s">
        <v>182</v>
      </c>
      <c r="C224" s="1375">
        <v>28.432937751529018</v>
      </c>
      <c r="D224" s="1376">
        <v>16.880875785738564</v>
      </c>
      <c r="E224" s="1376">
        <v>10.379451549621365</v>
      </c>
      <c r="F224" s="1376">
        <v>4.6269123060826454</v>
      </c>
      <c r="G224" s="1377">
        <v>2.4576779165457854</v>
      </c>
      <c r="H224" s="1378">
        <v>26.640791876508523</v>
      </c>
      <c r="I224" s="1376">
        <v>10.925360656196915</v>
      </c>
      <c r="J224" s="1376">
        <v>6.4155884200171158</v>
      </c>
      <c r="K224" s="1376">
        <v>2.6276143250817365</v>
      </c>
      <c r="L224" s="1379">
        <v>2.1536346805151401</v>
      </c>
      <c r="M224" s="1380">
        <v>33.543637197049136</v>
      </c>
      <c r="N224" s="1376">
        <v>19.863540685809763</v>
      </c>
      <c r="O224" s="1376">
        <v>13.522651084783558</v>
      </c>
      <c r="P224" s="1376">
        <v>11.286522924221213</v>
      </c>
      <c r="Q224" s="1377">
        <v>8.6563300135510879</v>
      </c>
      <c r="R224" s="1378">
        <v>19.572645172283494</v>
      </c>
      <c r="S224" s="1376">
        <v>12.328508702307307</v>
      </c>
      <c r="T224" s="1376">
        <v>15.431002507365124</v>
      </c>
      <c r="U224" s="1376">
        <v>18.017062223517851</v>
      </c>
      <c r="V224" s="1376">
        <v>4.588844004638859</v>
      </c>
      <c r="W224" s="1376">
        <v>7.0469544078352415</v>
      </c>
      <c r="X224" s="1376">
        <v>3.5080860618721852</v>
      </c>
      <c r="Y224" s="1376">
        <v>8.4230808806631288</v>
      </c>
      <c r="Z224" s="1516">
        <v>6.8450417130818577</v>
      </c>
      <c r="AA224" s="581"/>
      <c r="AB224" s="581"/>
      <c r="AC224" s="581"/>
      <c r="AD224" s="581"/>
      <c r="AE224" s="581"/>
      <c r="AF224" s="581"/>
      <c r="AG224" s="581"/>
      <c r="AH224" s="581"/>
      <c r="AI224" s="581"/>
      <c r="AJ224" s="581"/>
      <c r="AK224" s="581"/>
      <c r="AL224" s="581"/>
      <c r="AM224" s="581"/>
      <c r="AN224" s="581"/>
      <c r="AO224" s="581"/>
      <c r="AP224" s="581"/>
      <c r="AQ224" s="581"/>
      <c r="AR224" s="581"/>
      <c r="AS224" s="581"/>
      <c r="AT224" s="581"/>
      <c r="AU224" s="581"/>
      <c r="AV224" s="581"/>
      <c r="AW224" s="581"/>
      <c r="AX224" s="581"/>
      <c r="AY224" s="581"/>
      <c r="AZ224" s="216"/>
      <c r="BA224" s="1962"/>
      <c r="BB224" s="161" t="s">
        <v>20</v>
      </c>
      <c r="BC224" s="370">
        <v>2125.8544340000039</v>
      </c>
      <c r="BD224" s="374">
        <v>1255.2938060000006</v>
      </c>
      <c r="BE224" s="374">
        <v>776.2409600000002</v>
      </c>
      <c r="BF224" s="374">
        <v>347.72202399999992</v>
      </c>
      <c r="BG224" s="378">
        <v>185.38928100000001</v>
      </c>
      <c r="BH224" s="382">
        <v>1269.2048680000021</v>
      </c>
      <c r="BI224" s="374">
        <v>512.88303100000007</v>
      </c>
      <c r="BJ224" s="374">
        <v>306.24160500000005</v>
      </c>
      <c r="BK224" s="374">
        <v>125.49144699999999</v>
      </c>
      <c r="BL224" s="378">
        <v>102.70505100000001</v>
      </c>
      <c r="BM224" s="382">
        <v>914.88927200000114</v>
      </c>
      <c r="BN224" s="374">
        <v>545.24089099999992</v>
      </c>
      <c r="BO224" s="374">
        <v>368.17681499999975</v>
      </c>
      <c r="BP224" s="374">
        <v>306.6238669999999</v>
      </c>
      <c r="BQ224" s="378">
        <v>239.04365799999997</v>
      </c>
      <c r="BR224" s="382">
        <v>950.19416600000034</v>
      </c>
      <c r="BS224" s="374">
        <v>243.05446900000007</v>
      </c>
      <c r="BT224" s="374">
        <v>1424.1740170000007</v>
      </c>
      <c r="BU224" s="374">
        <v>1237.4922860000001</v>
      </c>
      <c r="BV224" s="374">
        <v>183.01959299999999</v>
      </c>
      <c r="BW224" s="374">
        <v>213.403921</v>
      </c>
      <c r="BX224" s="374">
        <v>91.911118999999999</v>
      </c>
      <c r="BY224" s="386">
        <v>67.077844999999968</v>
      </c>
      <c r="BZ224" s="386">
        <v>280.17308900000006</v>
      </c>
      <c r="CA224" s="1553"/>
      <c r="CB224" s="1553"/>
      <c r="CC224" s="1553"/>
      <c r="CD224" s="1553"/>
      <c r="CE224" s="1553"/>
      <c r="CF224" s="1553"/>
      <c r="CG224" s="1553"/>
      <c r="CH224" s="1553"/>
      <c r="CI224" s="1553"/>
      <c r="CJ224" s="1553"/>
      <c r="CK224" s="1553"/>
      <c r="CL224" s="1553"/>
      <c r="CM224" s="1553"/>
      <c r="CN224" s="1553"/>
      <c r="CO224" s="1553"/>
      <c r="CP224" s="1553"/>
      <c r="CQ224" s="1553"/>
      <c r="CR224" s="1553"/>
      <c r="CS224" s="1553"/>
      <c r="CT224" s="1553"/>
      <c r="CU224" s="1553"/>
      <c r="CV224" s="1553"/>
      <c r="CW224" s="1553"/>
      <c r="CX224" s="1553"/>
      <c r="CY224" s="1553"/>
      <c r="CZ224" s="1554"/>
    </row>
    <row r="225" s="424" customFormat="true" ht="15" customHeight="true" x14ac:dyDescent="0.2">
      <c r="A225" s="1990" t="s">
        <v>296</v>
      </c>
      <c r="B225" s="1436" t="s">
        <v>297</v>
      </c>
      <c r="C225" s="1375">
        <v>17.746770776780593</v>
      </c>
      <c r="D225" s="1376">
        <v>30.809618407529531</v>
      </c>
      <c r="E225" s="1376">
        <v>51.567684080872645</v>
      </c>
      <c r="F225" s="1376">
        <v>76.869828051342978</v>
      </c>
      <c r="G225" s="1377">
        <v>93.097421537352162</v>
      </c>
      <c r="H225" s="1378">
        <v>30.573208625323478</v>
      </c>
      <c r="I225" s="1376">
        <v>59.800773229950735</v>
      </c>
      <c r="J225" s="1376">
        <v>75.553534692937248</v>
      </c>
      <c r="K225" s="1376">
        <v>91.338229349267593</v>
      </c>
      <c r="L225" s="1379">
        <v>94.120566775706109</v>
      </c>
      <c r="M225" s="1380">
        <v>14.140464334097388</v>
      </c>
      <c r="N225" s="1376">
        <v>15.93547118987593</v>
      </c>
      <c r="O225" s="1376">
        <v>19.620485807437777</v>
      </c>
      <c r="P225" s="1376">
        <v>27.709189525463824</v>
      </c>
      <c r="Q225" s="1377">
        <v>52.100894151665621</v>
      </c>
      <c r="R225" s="1378">
        <v>41.000585855500738</v>
      </c>
      <c r="S225" s="1376">
        <v>64.549522205588985</v>
      </c>
      <c r="T225" s="1376">
        <v>64.894651989750884</v>
      </c>
      <c r="U225" s="1376">
        <v>53.338124914620089</v>
      </c>
      <c r="V225" s="1376">
        <v>20.045084966819289</v>
      </c>
      <c r="W225" s="1376">
        <v>44.901278229148389</v>
      </c>
      <c r="X225" s="1376">
        <v>46.265286557292761</v>
      </c>
      <c r="Y225" s="1376">
        <v>66.821427064918225</v>
      </c>
      <c r="Z225" s="1516">
        <v>83.043698014382784</v>
      </c>
      <c r="AA225" s="581"/>
      <c r="AB225" s="581"/>
      <c r="AC225" s="581"/>
      <c r="AD225" s="581"/>
      <c r="AE225" s="581"/>
      <c r="AF225" s="581"/>
      <c r="AG225" s="581"/>
      <c r="AH225" s="581"/>
      <c r="AI225" s="581"/>
      <c r="AJ225" s="581"/>
      <c r="AK225" s="581"/>
      <c r="AL225" s="581"/>
      <c r="AM225" s="581"/>
      <c r="AN225" s="581"/>
      <c r="AO225" s="581"/>
      <c r="AP225" s="581"/>
      <c r="AQ225" s="581"/>
      <c r="AR225" s="581"/>
      <c r="AS225" s="581"/>
      <c r="AT225" s="581"/>
      <c r="AU225" s="581"/>
      <c r="AV225" s="581"/>
      <c r="AW225" s="581"/>
      <c r="AX225" s="581"/>
      <c r="AY225" s="581"/>
      <c r="AZ225" s="216"/>
      <c r="BA225" s="1962" t="s">
        <v>70</v>
      </c>
      <c r="BB225" s="161" t="s">
        <v>71</v>
      </c>
      <c r="BC225" s="1002" t="s">
        <v>35</v>
      </c>
      <c r="BD225" s="1021" t="s">
        <v>35</v>
      </c>
      <c r="BE225" s="1021" t="s">
        <v>35</v>
      </c>
      <c r="BF225" s="1021" t="s">
        <v>35</v>
      </c>
      <c r="BG225" s="1041" t="s">
        <v>35</v>
      </c>
      <c r="BH225" s="1061" t="s">
        <v>35</v>
      </c>
      <c r="BI225" s="1021" t="s">
        <v>35</v>
      </c>
      <c r="BJ225" s="1021" t="s">
        <v>35</v>
      </c>
      <c r="BK225" s="1021" t="s">
        <v>35</v>
      </c>
      <c r="BL225" s="1041" t="s">
        <v>35</v>
      </c>
      <c r="BM225" s="1061" t="s">
        <v>35</v>
      </c>
      <c r="BN225" s="1021" t="s">
        <v>35</v>
      </c>
      <c r="BO225" s="1021" t="s">
        <v>35</v>
      </c>
      <c r="BP225" s="1021" t="s">
        <v>35</v>
      </c>
      <c r="BQ225" s="1041" t="s">
        <v>35</v>
      </c>
      <c r="BR225" s="1061" t="s">
        <v>35</v>
      </c>
      <c r="BS225" s="1021" t="s">
        <v>35</v>
      </c>
      <c r="BT225" s="1021" t="s">
        <v>35</v>
      </c>
      <c r="BU225" s="1021" t="s">
        <v>35</v>
      </c>
      <c r="BV225" s="1021" t="s">
        <v>35</v>
      </c>
      <c r="BW225" s="1021" t="s">
        <v>35</v>
      </c>
      <c r="BX225" s="1021" t="s">
        <v>35</v>
      </c>
      <c r="BY225" s="1078" t="s">
        <v>35</v>
      </c>
      <c r="BZ225" s="1078" t="s">
        <v>35</v>
      </c>
      <c r="CA225" s="1554"/>
      <c r="CB225" s="1554"/>
      <c r="CC225" s="1554"/>
      <c r="CD225" s="1554"/>
      <c r="CE225" s="1554"/>
      <c r="CF225" s="1554"/>
      <c r="CG225" s="1554"/>
      <c r="CH225" s="1554"/>
      <c r="CI225" s="1554"/>
      <c r="CJ225" s="1554"/>
      <c r="CK225" s="1554"/>
      <c r="CL225" s="1554"/>
      <c r="CM225" s="1554"/>
      <c r="CN225" s="1554"/>
      <c r="CO225" s="1554"/>
      <c r="CP225" s="1554"/>
      <c r="CQ225" s="1554"/>
      <c r="CR225" s="1554"/>
      <c r="CS225" s="1554"/>
      <c r="CT225" s="1554"/>
      <c r="CU225" s="1554"/>
      <c r="CV225" s="1554"/>
      <c r="CW225" s="1554"/>
      <c r="CX225" s="1554"/>
      <c r="CY225" s="1554"/>
      <c r="CZ225" s="1554"/>
    </row>
    <row r="226" s="424" customFormat="true" ht="15" customHeight="true" x14ac:dyDescent="0.2">
      <c r="A226" s="1991"/>
      <c r="B226" s="1434" t="s">
        <v>298</v>
      </c>
      <c r="C226" s="1375">
        <v>52.64634626325546</v>
      </c>
      <c r="D226" s="1376">
        <v>50.598676411942819</v>
      </c>
      <c r="E226" s="1376">
        <v>36.443283981726779</v>
      </c>
      <c r="F226" s="1376">
        <v>17.432002581636148</v>
      </c>
      <c r="G226" s="1377">
        <v>3.6829013201123315</v>
      </c>
      <c r="H226" s="1378">
        <v>42.005687621863594</v>
      </c>
      <c r="I226" s="1376">
        <v>26.898182823223028</v>
      </c>
      <c r="J226" s="1376">
        <v>17.22273602508594</v>
      </c>
      <c r="K226" s="1376">
        <v>5.1374097378178094</v>
      </c>
      <c r="L226" s="1379">
        <v>2.7892279480770474</v>
      </c>
      <c r="M226" s="1380">
        <v>51.029945660334477</v>
      </c>
      <c r="N226" s="1376">
        <v>62.910971690302055</v>
      </c>
      <c r="O226" s="1376">
        <v>64.941148123562044</v>
      </c>
      <c r="P226" s="1376">
        <v>58.921918054813126</v>
      </c>
      <c r="Q226" s="1377">
        <v>38.427383096024421</v>
      </c>
      <c r="R226" s="1378">
        <v>39.132978201468624</v>
      </c>
      <c r="S226" s="1376">
        <v>21.75297446891275</v>
      </c>
      <c r="T226" s="1376">
        <v>17.89053013987315</v>
      </c>
      <c r="U226" s="1376">
        <v>26.39197181219064</v>
      </c>
      <c r="V226" s="1376">
        <v>74.682745949276494</v>
      </c>
      <c r="W226" s="1376">
        <v>46.321970842759278</v>
      </c>
      <c r="X226" s="1376">
        <v>50.007601793257663</v>
      </c>
      <c r="Y226" s="1376">
        <v>24.357016691490742</v>
      </c>
      <c r="Z226" s="1516">
        <v>9.5490845989808086</v>
      </c>
      <c r="AA226" s="581"/>
      <c r="AB226" s="581"/>
      <c r="AC226" s="581"/>
      <c r="AD226" s="581"/>
      <c r="AE226" s="581"/>
      <c r="AF226" s="581"/>
      <c r="AG226" s="581"/>
      <c r="AH226" s="581"/>
      <c r="AI226" s="581"/>
      <c r="AJ226" s="581"/>
      <c r="AK226" s="581"/>
      <c r="AL226" s="581"/>
      <c r="AM226" s="581"/>
      <c r="AN226" s="581"/>
      <c r="AO226" s="581"/>
      <c r="AP226" s="581"/>
      <c r="AQ226" s="581"/>
      <c r="AR226" s="581"/>
      <c r="AS226" s="581"/>
      <c r="AT226" s="581"/>
      <c r="AU226" s="581"/>
      <c r="AV226" s="581"/>
      <c r="AW226" s="581"/>
      <c r="AX226" s="581"/>
      <c r="AY226" s="581"/>
      <c r="AZ226" s="216"/>
      <c r="BA226" s="1962"/>
      <c r="BB226" s="161" t="s">
        <v>72</v>
      </c>
      <c r="BC226" s="1002" t="s">
        <v>35</v>
      </c>
      <c r="BD226" s="1021" t="s">
        <v>35</v>
      </c>
      <c r="BE226" s="1021" t="s">
        <v>35</v>
      </c>
      <c r="BF226" s="1021" t="s">
        <v>35</v>
      </c>
      <c r="BG226" s="1041" t="s">
        <v>35</v>
      </c>
      <c r="BH226" s="1061" t="s">
        <v>35</v>
      </c>
      <c r="BI226" s="1021" t="s">
        <v>35</v>
      </c>
      <c r="BJ226" s="1021" t="s">
        <v>35</v>
      </c>
      <c r="BK226" s="1021" t="s">
        <v>35</v>
      </c>
      <c r="BL226" s="1041" t="s">
        <v>35</v>
      </c>
      <c r="BM226" s="1061" t="s">
        <v>35</v>
      </c>
      <c r="BN226" s="1021" t="s">
        <v>35</v>
      </c>
      <c r="BO226" s="1021" t="s">
        <v>35</v>
      </c>
      <c r="BP226" s="1021" t="s">
        <v>35</v>
      </c>
      <c r="BQ226" s="1041" t="s">
        <v>35</v>
      </c>
      <c r="BR226" s="1061" t="s">
        <v>35</v>
      </c>
      <c r="BS226" s="1021" t="s">
        <v>35</v>
      </c>
      <c r="BT226" s="1021" t="s">
        <v>35</v>
      </c>
      <c r="BU226" s="1021" t="s">
        <v>35</v>
      </c>
      <c r="BV226" s="1021" t="s">
        <v>35</v>
      </c>
      <c r="BW226" s="1021" t="s">
        <v>35</v>
      </c>
      <c r="BX226" s="1021" t="s">
        <v>35</v>
      </c>
      <c r="BY226" s="1078" t="s">
        <v>35</v>
      </c>
      <c r="BZ226" s="1078" t="s">
        <v>35</v>
      </c>
      <c r="CA226" s="1554"/>
      <c r="CB226" s="1554"/>
      <c r="CC226" s="1554"/>
      <c r="CD226" s="1554"/>
      <c r="CE226" s="1554"/>
      <c r="CF226" s="1554"/>
      <c r="CG226" s="1554"/>
      <c r="CH226" s="1554"/>
      <c r="CI226" s="1554"/>
      <c r="CJ226" s="1554"/>
      <c r="CK226" s="1554"/>
      <c r="CL226" s="1554"/>
      <c r="CM226" s="1554"/>
      <c r="CN226" s="1554"/>
      <c r="CO226" s="1554"/>
      <c r="CP226" s="1554"/>
      <c r="CQ226" s="1554"/>
      <c r="CR226" s="1554"/>
      <c r="CS226" s="1554"/>
      <c r="CT226" s="1554"/>
      <c r="CU226" s="1554"/>
      <c r="CV226" s="1554"/>
      <c r="CW226" s="1554"/>
      <c r="CX226" s="1554"/>
      <c r="CY226" s="1554"/>
      <c r="CZ226" s="1554"/>
    </row>
    <row r="227" s="424" customFormat="true" ht="15" customHeight="true" x14ac:dyDescent="0.2">
      <c r="A227" s="1991"/>
      <c r="B227" s="1434" t="s">
        <v>299</v>
      </c>
      <c r="C227" s="1375">
        <v>15.760544120057657</v>
      </c>
      <c r="D227" s="1376">
        <v>9.9509350554677365</v>
      </c>
      <c r="E227" s="1376">
        <v>5.9121413109100143</v>
      </c>
      <c r="F227" s="1376">
        <v>2.1235444322304673</v>
      </c>
      <c r="G227" s="1377">
        <v>1.0701869451688273</v>
      </c>
      <c r="H227" s="1378">
        <v>16.46837287356399</v>
      </c>
      <c r="I227" s="1376">
        <v>5.7940495131737464</v>
      </c>
      <c r="J227" s="1376">
        <v>2.8053086268762577</v>
      </c>
      <c r="K227" s="1376">
        <v>1.2051940105190424</v>
      </c>
      <c r="L227" s="1379">
        <v>0.73473041235126813</v>
      </c>
      <c r="M227" s="1380">
        <v>15.292096022921802</v>
      </c>
      <c r="N227" s="1376">
        <v>12.667683270743362</v>
      </c>
      <c r="O227" s="1376">
        <v>8.0550332140370848</v>
      </c>
      <c r="P227" s="1376">
        <v>6.1576182049075499</v>
      </c>
      <c r="Q227" s="1377">
        <v>6.1451100125024558</v>
      </c>
      <c r="R227" s="1378">
        <v>8.0651962387687632</v>
      </c>
      <c r="S227" s="1376">
        <v>3.3747808048924042</v>
      </c>
      <c r="T227" s="1376">
        <v>8.4110323439603984</v>
      </c>
      <c r="U227" s="1376">
        <v>11.701488073235435</v>
      </c>
      <c r="V227" s="1376">
        <v>3.7662727533973643</v>
      </c>
      <c r="W227" s="1376">
        <v>5.3978502645299384</v>
      </c>
      <c r="X227" s="1376">
        <v>1.7181516619700348</v>
      </c>
      <c r="Y227" s="1376">
        <v>5.6185445193746277</v>
      </c>
      <c r="Z227" s="1516">
        <v>3.8523127676469873</v>
      </c>
      <c r="AA227" s="581"/>
      <c r="AB227" s="581"/>
      <c r="AC227" s="581"/>
      <c r="AD227" s="581"/>
      <c r="AE227" s="581"/>
      <c r="AF227" s="581"/>
      <c r="AG227" s="581"/>
      <c r="AH227" s="581"/>
      <c r="AI227" s="581"/>
      <c r="AJ227" s="581"/>
      <c r="AK227" s="581"/>
      <c r="AL227" s="581"/>
      <c r="AM227" s="581"/>
      <c r="AN227" s="581"/>
      <c r="AO227" s="581"/>
      <c r="AP227" s="581"/>
      <c r="AQ227" s="581"/>
      <c r="AR227" s="581"/>
      <c r="AS227" s="581"/>
      <c r="AT227" s="581"/>
      <c r="AU227" s="581"/>
      <c r="AV227" s="581"/>
      <c r="AW227" s="581"/>
      <c r="AX227" s="581"/>
      <c r="AY227" s="581"/>
      <c r="AZ227" s="216"/>
      <c r="BA227" s="1962" t="s">
        <v>94</v>
      </c>
      <c r="BB227" s="161" t="s">
        <v>61</v>
      </c>
      <c r="BC227" s="1002" t="s">
        <v>35</v>
      </c>
      <c r="BD227" s="1021" t="s">
        <v>35</v>
      </c>
      <c r="BE227" s="1021" t="s">
        <v>35</v>
      </c>
      <c r="BF227" s="1021" t="s">
        <v>35</v>
      </c>
      <c r="BG227" s="1041" t="s">
        <v>35</v>
      </c>
      <c r="BH227" s="1061" t="s">
        <v>35</v>
      </c>
      <c r="BI227" s="1021" t="s">
        <v>35</v>
      </c>
      <c r="BJ227" s="1021" t="s">
        <v>35</v>
      </c>
      <c r="BK227" s="1021" t="s">
        <v>35</v>
      </c>
      <c r="BL227" s="1041" t="s">
        <v>35</v>
      </c>
      <c r="BM227" s="1061" t="s">
        <v>35</v>
      </c>
      <c r="BN227" s="1021" t="s">
        <v>35</v>
      </c>
      <c r="BO227" s="1021" t="s">
        <v>35</v>
      </c>
      <c r="BP227" s="1021" t="s">
        <v>35</v>
      </c>
      <c r="BQ227" s="1041" t="s">
        <v>35</v>
      </c>
      <c r="BR227" s="1061" t="s">
        <v>35</v>
      </c>
      <c r="BS227" s="1021" t="s">
        <v>35</v>
      </c>
      <c r="BT227" s="1021" t="s">
        <v>35</v>
      </c>
      <c r="BU227" s="1021" t="s">
        <v>35</v>
      </c>
      <c r="BV227" s="1021" t="s">
        <v>35</v>
      </c>
      <c r="BW227" s="1021" t="s">
        <v>35</v>
      </c>
      <c r="BX227" s="1021" t="s">
        <v>35</v>
      </c>
      <c r="BY227" s="1078" t="s">
        <v>35</v>
      </c>
      <c r="BZ227" s="1078" t="s">
        <v>35</v>
      </c>
      <c r="CA227" s="1554"/>
      <c r="CB227" s="1554"/>
      <c r="CC227" s="1554"/>
      <c r="CD227" s="1554"/>
      <c r="CE227" s="1554"/>
      <c r="CF227" s="1554"/>
      <c r="CG227" s="1554"/>
      <c r="CH227" s="1554"/>
      <c r="CI227" s="1554"/>
      <c r="CJ227" s="1554"/>
      <c r="CK227" s="1554"/>
      <c r="CL227" s="1554"/>
      <c r="CM227" s="1554"/>
      <c r="CN227" s="1554"/>
      <c r="CO227" s="1554"/>
      <c r="CP227" s="1554"/>
      <c r="CQ227" s="1554"/>
      <c r="CR227" s="1554"/>
      <c r="CS227" s="1554"/>
      <c r="CT227" s="1554"/>
      <c r="CU227" s="1554"/>
      <c r="CV227" s="1554"/>
      <c r="CW227" s="1554"/>
      <c r="CX227" s="1554"/>
      <c r="CY227" s="1554"/>
      <c r="CZ227" s="1554"/>
    </row>
    <row r="228" s="424" customFormat="true" ht="15" customHeight="true" x14ac:dyDescent="0.2">
      <c r="A228" s="1991"/>
      <c r="B228" s="1434" t="s">
        <v>300</v>
      </c>
      <c r="C228" s="1375">
        <v>1.6403428777883213</v>
      </c>
      <c r="D228" s="1376">
        <v>2.0582861176195104</v>
      </c>
      <c r="E228" s="1376">
        <v>1.7959947976333375</v>
      </c>
      <c r="F228" s="1376">
        <v>1.1232278275150018</v>
      </c>
      <c r="G228" s="1377">
        <v>0.78119857074738286</v>
      </c>
      <c r="H228" s="1378">
        <v>1.0636863404946162</v>
      </c>
      <c r="I228" s="1376">
        <v>2.6670703447478128</v>
      </c>
      <c r="J228" s="1376">
        <v>0.86354217365475672</v>
      </c>
      <c r="K228" s="1376">
        <v>0.92094548327765335</v>
      </c>
      <c r="L228" s="1379">
        <v>0.95718486082104826</v>
      </c>
      <c r="M228" s="1380">
        <v>1.9350333877462538</v>
      </c>
      <c r="N228" s="1376">
        <v>1.6097746831494075</v>
      </c>
      <c r="O228" s="1376">
        <v>2.2152795017971627</v>
      </c>
      <c r="P228" s="1376">
        <v>2.3472977997729285</v>
      </c>
      <c r="Q228" s="1377">
        <v>0.89266474500071857</v>
      </c>
      <c r="R228" s="1378">
        <v>0.36528712323846907</v>
      </c>
      <c r="S228" s="1376">
        <v>1.561504889363061</v>
      </c>
      <c r="T228" s="1376">
        <v>2.1093017723973815</v>
      </c>
      <c r="U228" s="1376">
        <v>2.7479389135992629</v>
      </c>
      <c r="V228" s="1376">
        <v>0.71618991734938608</v>
      </c>
      <c r="W228" s="1376">
        <v>1.860935818979828</v>
      </c>
      <c r="X228" s="1376">
        <v>0.22698854094400298</v>
      </c>
      <c r="Y228" s="1376">
        <v>0.43512641259418094</v>
      </c>
      <c r="Z228" s="1516">
        <v>0.60348443485220327</v>
      </c>
      <c r="AA228" s="581"/>
      <c r="AB228" s="581"/>
      <c r="AC228" s="581"/>
      <c r="AD228" s="581"/>
      <c r="AE228" s="581"/>
      <c r="AF228" s="581"/>
      <c r="AG228" s="581"/>
      <c r="AH228" s="581"/>
      <c r="AI228" s="581"/>
      <c r="AJ228" s="581"/>
      <c r="AK228" s="581"/>
      <c r="AL228" s="581"/>
      <c r="AM228" s="581"/>
      <c r="AN228" s="581"/>
      <c r="AO228" s="581"/>
      <c r="AP228" s="581"/>
      <c r="AQ228" s="581"/>
      <c r="AR228" s="581"/>
      <c r="AS228" s="581"/>
      <c r="AT228" s="581"/>
      <c r="AU228" s="581"/>
      <c r="AV228" s="581"/>
      <c r="AW228" s="581"/>
      <c r="AX228" s="581"/>
      <c r="AY228" s="581"/>
      <c r="AZ228" s="216"/>
      <c r="BA228" s="1962"/>
      <c r="BB228" s="161" t="s">
        <v>91</v>
      </c>
      <c r="BC228" s="1002" t="s">
        <v>35</v>
      </c>
      <c r="BD228" s="1021" t="s">
        <v>35</v>
      </c>
      <c r="BE228" s="1021" t="s">
        <v>35</v>
      </c>
      <c r="BF228" s="1021" t="s">
        <v>35</v>
      </c>
      <c r="BG228" s="1041" t="s">
        <v>35</v>
      </c>
      <c r="BH228" s="1061" t="s">
        <v>35</v>
      </c>
      <c r="BI228" s="1021" t="s">
        <v>35</v>
      </c>
      <c r="BJ228" s="1021" t="s">
        <v>35</v>
      </c>
      <c r="BK228" s="1021" t="s">
        <v>35</v>
      </c>
      <c r="BL228" s="1041" t="s">
        <v>35</v>
      </c>
      <c r="BM228" s="1061" t="s">
        <v>35</v>
      </c>
      <c r="BN228" s="1021" t="s">
        <v>35</v>
      </c>
      <c r="BO228" s="1021" t="s">
        <v>35</v>
      </c>
      <c r="BP228" s="1021" t="s">
        <v>35</v>
      </c>
      <c r="BQ228" s="1041" t="s">
        <v>35</v>
      </c>
      <c r="BR228" s="1061" t="s">
        <v>35</v>
      </c>
      <c r="BS228" s="1021" t="s">
        <v>35</v>
      </c>
      <c r="BT228" s="1021" t="s">
        <v>35</v>
      </c>
      <c r="BU228" s="1021" t="s">
        <v>35</v>
      </c>
      <c r="BV228" s="1021" t="s">
        <v>35</v>
      </c>
      <c r="BW228" s="1021" t="s">
        <v>35</v>
      </c>
      <c r="BX228" s="1021" t="s">
        <v>35</v>
      </c>
      <c r="BY228" s="1078" t="s">
        <v>35</v>
      </c>
      <c r="BZ228" s="1078" t="s">
        <v>35</v>
      </c>
      <c r="CA228" s="1554"/>
      <c r="CB228" s="1554"/>
      <c r="CC228" s="1554"/>
      <c r="CD228" s="1554"/>
      <c r="CE228" s="1554"/>
      <c r="CF228" s="1554"/>
      <c r="CG228" s="1554"/>
      <c r="CH228" s="1554"/>
      <c r="CI228" s="1554"/>
      <c r="CJ228" s="1554"/>
      <c r="CK228" s="1554"/>
      <c r="CL228" s="1554"/>
      <c r="CM228" s="1554"/>
      <c r="CN228" s="1554"/>
      <c r="CO228" s="1554"/>
      <c r="CP228" s="1554"/>
      <c r="CQ228" s="1554"/>
      <c r="CR228" s="1554"/>
      <c r="CS228" s="1554"/>
      <c r="CT228" s="1554"/>
      <c r="CU228" s="1554"/>
      <c r="CV228" s="1554"/>
      <c r="CW228" s="1554"/>
      <c r="CX228" s="1554"/>
      <c r="CY228" s="1554"/>
      <c r="CZ228" s="1554"/>
    </row>
    <row r="229" s="424" customFormat="true" ht="15" customHeight="true" x14ac:dyDescent="0.2">
      <c r="A229" s="1992"/>
      <c r="B229" s="1437" t="s">
        <v>301</v>
      </c>
      <c r="C229" s="1381">
        <v>12.205995962118122</v>
      </c>
      <c r="D229" s="1382">
        <v>6.5824840074403728</v>
      </c>
      <c r="E229" s="1382">
        <v>4.2808958288572745</v>
      </c>
      <c r="F229" s="1382">
        <v>2.4513971072755436</v>
      </c>
      <c r="G229" s="1383">
        <v>1.3682916266193283</v>
      </c>
      <c r="H229" s="1384">
        <v>9.8890445387544759</v>
      </c>
      <c r="I229" s="1382">
        <v>4.839924088905005</v>
      </c>
      <c r="J229" s="1382">
        <v>3.5548784814458978</v>
      </c>
      <c r="K229" s="1382">
        <v>1.3982214191178974</v>
      </c>
      <c r="L229" s="1385">
        <v>1.3982900030445897</v>
      </c>
      <c r="M229" s="1386">
        <v>17.60246059489991</v>
      </c>
      <c r="N229" s="1382">
        <v>6.8760991659291477</v>
      </c>
      <c r="O229" s="1382">
        <v>5.1680533531657264</v>
      </c>
      <c r="P229" s="1382">
        <v>4.8639764150425524</v>
      </c>
      <c r="Q229" s="1383">
        <v>2.4339479948067488</v>
      </c>
      <c r="R229" s="1384">
        <v>11.435952581023209</v>
      </c>
      <c r="S229" s="1382">
        <v>8.7612176312428165</v>
      </c>
      <c r="T229" s="1382">
        <v>6.6944837540181839</v>
      </c>
      <c r="U229" s="1382">
        <v>5.8204762863549782</v>
      </c>
      <c r="V229" s="1382">
        <v>0.7897064131573801</v>
      </c>
      <c r="W229" s="1382">
        <v>1.517964844582715</v>
      </c>
      <c r="X229" s="1382">
        <v>1.7819714465352472</v>
      </c>
      <c r="Y229" s="1382">
        <v>2.7678853116225657</v>
      </c>
      <c r="Z229" s="1517">
        <v>2.9514201841372807</v>
      </c>
      <c r="AA229" s="581"/>
      <c r="AB229" s="581"/>
      <c r="AC229" s="581"/>
      <c r="AD229" s="581"/>
      <c r="AE229" s="581"/>
      <c r="AF229" s="581"/>
      <c r="AG229" s="581"/>
      <c r="AH229" s="581"/>
      <c r="AI229" s="581"/>
      <c r="AJ229" s="581"/>
      <c r="AK229" s="581"/>
      <c r="AL229" s="581"/>
      <c r="AM229" s="581"/>
      <c r="AN229" s="581"/>
      <c r="AO229" s="581"/>
      <c r="AP229" s="581"/>
      <c r="AQ229" s="581"/>
      <c r="AR229" s="581"/>
      <c r="AS229" s="581"/>
      <c r="AT229" s="581"/>
      <c r="AU229" s="581"/>
      <c r="AV229" s="581"/>
      <c r="AW229" s="581"/>
      <c r="AX229" s="581"/>
      <c r="AY229" s="581"/>
      <c r="AZ229" s="216"/>
      <c r="BA229" s="1962"/>
      <c r="BB229" s="161" t="s">
        <v>92</v>
      </c>
      <c r="BC229" s="1002" t="s">
        <v>35</v>
      </c>
      <c r="BD229" s="1021" t="s">
        <v>35</v>
      </c>
      <c r="BE229" s="1021" t="s">
        <v>35</v>
      </c>
      <c r="BF229" s="1021" t="s">
        <v>35</v>
      </c>
      <c r="BG229" s="1041" t="s">
        <v>35</v>
      </c>
      <c r="BH229" s="1061" t="s">
        <v>35</v>
      </c>
      <c r="BI229" s="1021" t="s">
        <v>35</v>
      </c>
      <c r="BJ229" s="1021" t="s">
        <v>35</v>
      </c>
      <c r="BK229" s="1021" t="s">
        <v>35</v>
      </c>
      <c r="BL229" s="1041" t="s">
        <v>35</v>
      </c>
      <c r="BM229" s="1061" t="s">
        <v>35</v>
      </c>
      <c r="BN229" s="1021" t="s">
        <v>35</v>
      </c>
      <c r="BO229" s="1021" t="s">
        <v>35</v>
      </c>
      <c r="BP229" s="1021" t="s">
        <v>35</v>
      </c>
      <c r="BQ229" s="1041" t="s">
        <v>35</v>
      </c>
      <c r="BR229" s="1061" t="s">
        <v>35</v>
      </c>
      <c r="BS229" s="1021" t="s">
        <v>35</v>
      </c>
      <c r="BT229" s="1021" t="s">
        <v>35</v>
      </c>
      <c r="BU229" s="1021" t="s">
        <v>35</v>
      </c>
      <c r="BV229" s="1021" t="s">
        <v>35</v>
      </c>
      <c r="BW229" s="1021" t="s">
        <v>35</v>
      </c>
      <c r="BX229" s="1021" t="s">
        <v>35</v>
      </c>
      <c r="BY229" s="1078" t="s">
        <v>35</v>
      </c>
      <c r="BZ229" s="1078" t="s">
        <v>35</v>
      </c>
      <c r="CA229" s="1554"/>
      <c r="CB229" s="1554"/>
      <c r="CC229" s="1554"/>
      <c r="CD229" s="1554"/>
      <c r="CE229" s="1554"/>
      <c r="CF229" s="1554"/>
      <c r="CG229" s="1554"/>
      <c r="CH229" s="1554"/>
      <c r="CI229" s="1554"/>
      <c r="CJ229" s="1554"/>
      <c r="CK229" s="1554"/>
      <c r="CL229" s="1554"/>
      <c r="CM229" s="1554"/>
      <c r="CN229" s="1554"/>
      <c r="CO229" s="1554"/>
      <c r="CP229" s="1554"/>
      <c r="CQ229" s="1554"/>
      <c r="CR229" s="1554"/>
      <c r="CS229" s="1554"/>
      <c r="CT229" s="1554"/>
      <c r="CU229" s="1554"/>
      <c r="CV229" s="1554"/>
      <c r="CW229" s="1554"/>
      <c r="CX229" s="1554"/>
      <c r="CY229" s="1554"/>
      <c r="CZ229" s="1554"/>
    </row>
    <row r="230" s="424" customFormat="true" ht="15" customHeight="true" x14ac:dyDescent="0.2">
      <c r="A230" s="1157"/>
      <c r="B230" s="1233"/>
      <c r="C230" s="1296"/>
      <c r="D230" s="1270"/>
      <c r="E230" s="1270"/>
      <c r="F230" s="1270"/>
      <c r="G230" s="1271"/>
      <c r="H230" s="1297"/>
      <c r="I230" s="1270"/>
      <c r="J230" s="1270"/>
      <c r="K230" s="1270"/>
      <c r="L230" s="1298"/>
      <c r="M230" s="1296"/>
      <c r="N230" s="1270"/>
      <c r="O230" s="1270"/>
      <c r="P230" s="1270"/>
      <c r="Q230" s="1271"/>
      <c r="R230" s="1297"/>
      <c r="S230" s="1270"/>
      <c r="T230" s="1270"/>
      <c r="U230" s="1270"/>
      <c r="V230" s="1270"/>
      <c r="W230" s="1270"/>
      <c r="X230" s="1270"/>
      <c r="Y230" s="1270"/>
      <c r="Z230" s="1298"/>
      <c r="AA230" s="581"/>
      <c r="AB230" s="581"/>
      <c r="AC230" s="581"/>
      <c r="AD230" s="581"/>
      <c r="AE230" s="581"/>
      <c r="AF230" s="581"/>
      <c r="AG230" s="581"/>
      <c r="AH230" s="581"/>
      <c r="AI230" s="581"/>
      <c r="AJ230" s="581"/>
      <c r="AK230" s="581"/>
      <c r="AL230" s="581"/>
      <c r="AM230" s="581"/>
      <c r="AN230" s="581"/>
      <c r="AO230" s="581"/>
      <c r="AP230" s="581"/>
      <c r="AQ230" s="581"/>
      <c r="AR230" s="581"/>
      <c r="AS230" s="581"/>
      <c r="AT230" s="581"/>
      <c r="AU230" s="581"/>
      <c r="AV230" s="581"/>
      <c r="AW230" s="581"/>
      <c r="AX230" s="581"/>
      <c r="AY230" s="581"/>
      <c r="AZ230" s="216"/>
      <c r="BA230" s="1962"/>
      <c r="BB230" s="161" t="s">
        <v>93</v>
      </c>
      <c r="BC230" s="1002" t="s">
        <v>35</v>
      </c>
      <c r="BD230" s="1021" t="s">
        <v>35</v>
      </c>
      <c r="BE230" s="1021" t="s">
        <v>35</v>
      </c>
      <c r="BF230" s="1021" t="s">
        <v>35</v>
      </c>
      <c r="BG230" s="1041" t="s">
        <v>35</v>
      </c>
      <c r="BH230" s="1061" t="s">
        <v>35</v>
      </c>
      <c r="BI230" s="1021" t="s">
        <v>35</v>
      </c>
      <c r="BJ230" s="1021" t="s">
        <v>35</v>
      </c>
      <c r="BK230" s="1021" t="s">
        <v>35</v>
      </c>
      <c r="BL230" s="1041" t="s">
        <v>35</v>
      </c>
      <c r="BM230" s="1061" t="s">
        <v>35</v>
      </c>
      <c r="BN230" s="1021" t="s">
        <v>35</v>
      </c>
      <c r="BO230" s="1021" t="s">
        <v>35</v>
      </c>
      <c r="BP230" s="1021" t="s">
        <v>35</v>
      </c>
      <c r="BQ230" s="1041" t="s">
        <v>35</v>
      </c>
      <c r="BR230" s="1061" t="s">
        <v>35</v>
      </c>
      <c r="BS230" s="1021" t="s">
        <v>35</v>
      </c>
      <c r="BT230" s="1021" t="s">
        <v>35</v>
      </c>
      <c r="BU230" s="1021" t="s">
        <v>35</v>
      </c>
      <c r="BV230" s="1021" t="s">
        <v>35</v>
      </c>
      <c r="BW230" s="1021" t="s">
        <v>35</v>
      </c>
      <c r="BX230" s="1021" t="s">
        <v>35</v>
      </c>
      <c r="BY230" s="1078" t="s">
        <v>35</v>
      </c>
      <c r="BZ230" s="1078" t="s">
        <v>35</v>
      </c>
      <c r="CA230" s="1554"/>
      <c r="CB230" s="1554"/>
      <c r="CC230" s="1554"/>
      <c r="CD230" s="1554"/>
      <c r="CE230" s="1554"/>
      <c r="CF230" s="1554"/>
      <c r="CG230" s="1554"/>
      <c r="CH230" s="1554"/>
      <c r="CI230" s="1554"/>
      <c r="CJ230" s="1554"/>
      <c r="CK230" s="1554"/>
      <c r="CL230" s="1554"/>
      <c r="CM230" s="1554"/>
      <c r="CN230" s="1554"/>
      <c r="CO230" s="1554"/>
      <c r="CP230" s="1554"/>
      <c r="CQ230" s="1554"/>
      <c r="CR230" s="1554"/>
      <c r="CS230" s="1554"/>
      <c r="CT230" s="1554"/>
      <c r="CU230" s="1554"/>
      <c r="CV230" s="1554"/>
      <c r="CW230" s="1554"/>
      <c r="CX230" s="1554"/>
      <c r="CY230" s="1554"/>
      <c r="CZ230" s="1554"/>
    </row>
    <row r="231" s="424" customFormat="true" ht="15" customHeight="true" x14ac:dyDescent="0.2">
      <c r="A231" s="1225"/>
      <c r="B231" s="1438"/>
      <c r="C231" s="1169"/>
      <c r="D231" s="1170"/>
      <c r="E231" s="1170"/>
      <c r="F231" s="1170"/>
      <c r="G231" s="1213"/>
      <c r="H231" s="1201"/>
      <c r="I231" s="1170"/>
      <c r="J231" s="1170"/>
      <c r="K231" s="1170"/>
      <c r="L231" s="1178"/>
      <c r="M231" s="1189"/>
      <c r="N231" s="1170"/>
      <c r="O231" s="1170"/>
      <c r="P231" s="1170"/>
      <c r="Q231" s="1213"/>
      <c r="R231" s="1201"/>
      <c r="S231" s="1170"/>
      <c r="T231" s="1170"/>
      <c r="U231" s="1170"/>
      <c r="V231" s="1170"/>
      <c r="W231" s="1170"/>
      <c r="X231" s="1170"/>
      <c r="Y231" s="1170"/>
      <c r="Z231" s="1518"/>
      <c r="AA231" s="581"/>
      <c r="AB231" s="581"/>
      <c r="AC231" s="581"/>
      <c r="AD231" s="581"/>
      <c r="AE231" s="581"/>
      <c r="AF231" s="581"/>
      <c r="AG231" s="581"/>
      <c r="AH231" s="581"/>
      <c r="AI231" s="581"/>
      <c r="AJ231" s="581"/>
      <c r="AK231" s="581"/>
      <c r="AL231" s="581"/>
      <c r="AM231" s="581"/>
      <c r="AN231" s="581"/>
      <c r="AO231" s="581"/>
      <c r="AP231" s="581"/>
      <c r="AQ231" s="581"/>
      <c r="AR231" s="581"/>
      <c r="AS231" s="581"/>
      <c r="AT231" s="581"/>
      <c r="AU231" s="581"/>
      <c r="AV231" s="581"/>
      <c r="AW231" s="581"/>
      <c r="AX231" s="581"/>
      <c r="AY231" s="581"/>
      <c r="AZ231" s="216"/>
      <c r="BA231" s="2048" t="s">
        <v>296</v>
      </c>
      <c r="BB231" s="161" t="s">
        <v>297</v>
      </c>
      <c r="BC231" s="344">
        <v>1349.0067499999993</v>
      </c>
      <c r="BD231" s="308">
        <v>2339.2090290000019</v>
      </c>
      <c r="BE231" s="308">
        <v>3927.0874859999954</v>
      </c>
      <c r="BF231" s="308">
        <v>5842.551639999997</v>
      </c>
      <c r="BG231" s="345">
        <v>7077.8821850000013</v>
      </c>
      <c r="BH231" s="353">
        <v>1472.2104450000006</v>
      </c>
      <c r="BI231" s="308">
        <v>2884.2277569999987</v>
      </c>
      <c r="BJ231" s="308">
        <v>3637.8860140000024</v>
      </c>
      <c r="BK231" s="308">
        <v>4402.7420429999984</v>
      </c>
      <c r="BL231" s="345">
        <v>4531.9104970000062</v>
      </c>
      <c r="BM231" s="353">
        <v>393.28571199999988</v>
      </c>
      <c r="BN231" s="308">
        <v>444.57466399999987</v>
      </c>
      <c r="BO231" s="308">
        <v>546.30270599999994</v>
      </c>
      <c r="BP231" s="308">
        <v>770.87745799999993</v>
      </c>
      <c r="BQ231" s="345">
        <v>1451.7197939999987</v>
      </c>
      <c r="BR231" s="353">
        <v>1997.7549959999999</v>
      </c>
      <c r="BS231" s="308">
        <v>1292.7695999999985</v>
      </c>
      <c r="BT231" s="308">
        <v>6118.3793129999958</v>
      </c>
      <c r="BU231" s="308">
        <v>3767.0158879999963</v>
      </c>
      <c r="BV231" s="308">
        <v>805.23706499999923</v>
      </c>
      <c r="BW231" s="308">
        <v>1385.5357149999995</v>
      </c>
      <c r="BX231" s="308">
        <v>1214.8984840000005</v>
      </c>
      <c r="BY231" s="309">
        <v>534.4631050000005</v>
      </c>
      <c r="BZ231" s="309">
        <v>3419.6829240000025</v>
      </c>
      <c r="CA231" s="1555"/>
      <c r="CB231" s="1555"/>
      <c r="CC231" s="1555"/>
      <c r="CD231" s="1555"/>
      <c r="CE231" s="1555"/>
      <c r="CF231" s="1555"/>
      <c r="CG231" s="1555"/>
      <c r="CH231" s="1555"/>
      <c r="CI231" s="1555"/>
      <c r="CJ231" s="1555"/>
      <c r="CK231" s="1555"/>
      <c r="CL231" s="1555"/>
      <c r="CM231" s="1555"/>
      <c r="CN231" s="1555"/>
      <c r="CO231" s="1555"/>
      <c r="CP231" s="1555"/>
      <c r="CQ231" s="1555"/>
      <c r="CR231" s="1555"/>
      <c r="CS231" s="1555"/>
      <c r="CT231" s="1555"/>
      <c r="CU231" s="1555"/>
      <c r="CV231" s="1555"/>
      <c r="CW231" s="1555"/>
      <c r="CX231" s="1555"/>
      <c r="CY231" s="1555"/>
      <c r="CZ231" s="1555"/>
    </row>
    <row r="232" s="424" customFormat="true" ht="15" customHeight="true" x14ac:dyDescent="0.2">
      <c r="A232" s="1226"/>
      <c r="B232" s="1439"/>
      <c r="C232" s="1171"/>
      <c r="D232" s="1172"/>
      <c r="E232" s="1172"/>
      <c r="F232" s="1172"/>
      <c r="G232" s="1214"/>
      <c r="H232" s="1202"/>
      <c r="I232" s="1172"/>
      <c r="J232" s="1172"/>
      <c r="K232" s="1172"/>
      <c r="L232" s="1179"/>
      <c r="M232" s="1190"/>
      <c r="N232" s="1172"/>
      <c r="O232" s="1172"/>
      <c r="P232" s="1172"/>
      <c r="Q232" s="1214"/>
      <c r="R232" s="1202"/>
      <c r="S232" s="1172"/>
      <c r="T232" s="1172"/>
      <c r="U232" s="1172"/>
      <c r="V232" s="1172"/>
      <c r="W232" s="1172"/>
      <c r="X232" s="1172"/>
      <c r="Y232" s="1172"/>
      <c r="Z232" s="1519"/>
      <c r="AA232" s="581"/>
      <c r="AB232" s="581"/>
      <c r="AC232" s="581"/>
      <c r="AD232" s="581"/>
      <c r="AE232" s="581"/>
      <c r="AF232" s="581"/>
      <c r="AG232" s="581"/>
      <c r="AH232" s="581"/>
      <c r="AI232" s="581"/>
      <c r="AJ232" s="581"/>
      <c r="AK232" s="581"/>
      <c r="AL232" s="581"/>
      <c r="AM232" s="581"/>
      <c r="AN232" s="581"/>
      <c r="AO232" s="581"/>
      <c r="AP232" s="581"/>
      <c r="AQ232" s="581"/>
      <c r="AR232" s="581"/>
      <c r="AS232" s="581"/>
      <c r="AT232" s="581"/>
      <c r="AU232" s="581"/>
      <c r="AV232" s="581"/>
      <c r="AW232" s="581"/>
      <c r="AX232" s="581"/>
      <c r="AY232" s="581"/>
      <c r="AZ232" s="216"/>
      <c r="BA232" s="2048"/>
      <c r="BB232" s="161" t="s">
        <v>298</v>
      </c>
      <c r="BC232" s="344">
        <v>4001.8703890000047</v>
      </c>
      <c r="BD232" s="308">
        <v>3841.6860330000054</v>
      </c>
      <c r="BE232" s="308">
        <v>2775.3033130000022</v>
      </c>
      <c r="BF232" s="308">
        <v>1324.9330440000001</v>
      </c>
      <c r="BG232" s="345">
        <v>279.998535</v>
      </c>
      <c r="BH232" s="353">
        <v>2022.7256100000043</v>
      </c>
      <c r="BI232" s="308">
        <v>1297.3157590000005</v>
      </c>
      <c r="BJ232" s="308">
        <v>829.27093700000069</v>
      </c>
      <c r="BK232" s="308">
        <v>247.63661400000018</v>
      </c>
      <c r="BL232" s="345">
        <v>134.30148</v>
      </c>
      <c r="BM232" s="353">
        <v>1419.2849710000003</v>
      </c>
      <c r="BN232" s="308">
        <v>1755.1174840000008</v>
      </c>
      <c r="BO232" s="308">
        <v>1808.1878959999995</v>
      </c>
      <c r="BP232" s="308">
        <v>1639.2243579999956</v>
      </c>
      <c r="BQ232" s="345">
        <v>1070.7262049999995</v>
      </c>
      <c r="BR232" s="353">
        <v>1906.755747000002</v>
      </c>
      <c r="BS232" s="308">
        <v>435.65905900000024</v>
      </c>
      <c r="BT232" s="308">
        <v>1686.7499270000014</v>
      </c>
      <c r="BU232" s="308">
        <v>1863.9383609999995</v>
      </c>
      <c r="BV232" s="308">
        <v>3000.1027810000073</v>
      </c>
      <c r="BW232" s="308">
        <v>1429.3745639999986</v>
      </c>
      <c r="BX232" s="308">
        <v>1313.1694219999986</v>
      </c>
      <c r="BY232" s="309">
        <v>194.81665299999997</v>
      </c>
      <c r="BZ232" s="309">
        <v>393.22480000000019</v>
      </c>
      <c r="CA232" s="1555"/>
      <c r="CB232" s="1555"/>
      <c r="CC232" s="1555"/>
      <c r="CD232" s="1555"/>
      <c r="CE232" s="1555"/>
      <c r="CF232" s="1555"/>
      <c r="CG232" s="1555"/>
      <c r="CH232" s="1555"/>
      <c r="CI232" s="1555"/>
      <c r="CJ232" s="1555"/>
      <c r="CK232" s="1555"/>
      <c r="CL232" s="1555"/>
      <c r="CM232" s="1555"/>
      <c r="CN232" s="1555"/>
      <c r="CO232" s="1555"/>
      <c r="CP232" s="1555"/>
      <c r="CQ232" s="1555"/>
      <c r="CR232" s="1555"/>
      <c r="CS232" s="1555"/>
      <c r="CT232" s="1555"/>
      <c r="CU232" s="1555"/>
      <c r="CV232" s="1555"/>
      <c r="CW232" s="1555"/>
      <c r="CX232" s="1555"/>
      <c r="CY232" s="1555"/>
      <c r="CZ232" s="1555"/>
    </row>
    <row r="233" s="424" customFormat="true" ht="15" customHeight="true" x14ac:dyDescent="0.2">
      <c r="A233" s="1227"/>
      <c r="B233" s="1440"/>
      <c r="C233" s="1387"/>
      <c r="D233" s="1388"/>
      <c r="E233" s="1388"/>
      <c r="F233" s="1388"/>
      <c r="G233" s="1389"/>
      <c r="H233" s="1390"/>
      <c r="I233" s="1388"/>
      <c r="J233" s="1388"/>
      <c r="K233" s="1388"/>
      <c r="L233" s="1391"/>
      <c r="M233" s="1392"/>
      <c r="N233" s="1388"/>
      <c r="O233" s="1388"/>
      <c r="P233" s="1388"/>
      <c r="Q233" s="1389"/>
      <c r="R233" s="1390"/>
      <c r="S233" s="1388"/>
      <c r="T233" s="1388"/>
      <c r="U233" s="1388"/>
      <c r="V233" s="1388"/>
      <c r="W233" s="1388"/>
      <c r="X233" s="1388"/>
      <c r="Y233" s="1388"/>
      <c r="Z233" s="1520"/>
      <c r="AA233" s="581"/>
      <c r="AB233" s="581"/>
      <c r="AC233" s="581"/>
      <c r="AD233" s="581"/>
      <c r="AE233" s="581"/>
      <c r="AF233" s="581"/>
      <c r="AG233" s="581"/>
      <c r="AH233" s="581"/>
      <c r="AI233" s="581"/>
      <c r="AJ233" s="581"/>
      <c r="AK233" s="581"/>
      <c r="AL233" s="581"/>
      <c r="AM233" s="581"/>
      <c r="AN233" s="581"/>
      <c r="AO233" s="581"/>
      <c r="AP233" s="581"/>
      <c r="AQ233" s="581"/>
      <c r="AR233" s="581"/>
      <c r="AS233" s="581"/>
      <c r="AT233" s="581"/>
      <c r="AU233" s="581"/>
      <c r="AV233" s="581"/>
      <c r="AW233" s="581"/>
      <c r="AX233" s="581"/>
      <c r="AY233" s="581"/>
      <c r="AZ233" s="216"/>
      <c r="BA233" s="2048"/>
      <c r="BB233" s="161" t="s">
        <v>299</v>
      </c>
      <c r="BC233" s="344">
        <v>1198.0253010000004</v>
      </c>
      <c r="BD233" s="308">
        <v>755.52111100000013</v>
      </c>
      <c r="BE233" s="308">
        <v>450.23344700000013</v>
      </c>
      <c r="BF233" s="308">
        <v>161.40166200000002</v>
      </c>
      <c r="BG233" s="345">
        <v>81.362695000000002</v>
      </c>
      <c r="BH233" s="353">
        <v>793.01164799999992</v>
      </c>
      <c r="BI233" s="308">
        <v>279.45054099999999</v>
      </c>
      <c r="BJ233" s="308">
        <v>135.07499100000001</v>
      </c>
      <c r="BK233" s="308">
        <v>58.093509999999995</v>
      </c>
      <c r="BL233" s="345">
        <v>35.377309999999994</v>
      </c>
      <c r="BM233" s="353">
        <v>425.31579799999992</v>
      </c>
      <c r="BN233" s="308">
        <v>353.40850399999988</v>
      </c>
      <c r="BO233" s="308">
        <v>224.28019800000007</v>
      </c>
      <c r="BP233" s="308">
        <v>171.30667299999993</v>
      </c>
      <c r="BQ233" s="345">
        <v>171.22504299999997</v>
      </c>
      <c r="BR233" s="353">
        <v>392.97697199999982</v>
      </c>
      <c r="BS233" s="308">
        <v>67.588633999999999</v>
      </c>
      <c r="BT233" s="308">
        <v>793.0065840000002</v>
      </c>
      <c r="BU233" s="308">
        <v>826.41996800000027</v>
      </c>
      <c r="BV233" s="308">
        <v>151.29606200000001</v>
      </c>
      <c r="BW233" s="308">
        <v>166.56350599999996</v>
      </c>
      <c r="BX233" s="308">
        <v>45.117625000000011</v>
      </c>
      <c r="BY233" s="309">
        <v>44.93924899999999</v>
      </c>
      <c r="BZ233" s="309">
        <v>158.63561600000003</v>
      </c>
      <c r="CA233" s="1555"/>
      <c r="CB233" s="1555"/>
      <c r="CC233" s="1555"/>
      <c r="CD233" s="1555"/>
      <c r="CE233" s="1555"/>
      <c r="CF233" s="1555"/>
      <c r="CG233" s="1555"/>
      <c r="CH233" s="1555"/>
      <c r="CI233" s="1555"/>
      <c r="CJ233" s="1555"/>
      <c r="CK233" s="1555"/>
      <c r="CL233" s="1555"/>
      <c r="CM233" s="1555"/>
      <c r="CN233" s="1555"/>
      <c r="CO233" s="1555"/>
      <c r="CP233" s="1555"/>
      <c r="CQ233" s="1555"/>
      <c r="CR233" s="1555"/>
      <c r="CS233" s="1555"/>
      <c r="CT233" s="1555"/>
      <c r="CU233" s="1555"/>
      <c r="CV233" s="1555"/>
      <c r="CW233" s="1555"/>
      <c r="CX233" s="1555"/>
      <c r="CY233" s="1555"/>
      <c r="CZ233" s="1555"/>
    </row>
    <row r="234" s="424" customFormat="true" ht="15" customHeight="true" x14ac:dyDescent="0.2">
      <c r="A234" s="1228"/>
      <c r="B234" s="1441"/>
      <c r="C234" s="1393"/>
      <c r="D234" s="1394"/>
      <c r="E234" s="1394"/>
      <c r="F234" s="1394"/>
      <c r="G234" s="1395"/>
      <c r="H234" s="1396"/>
      <c r="I234" s="1394"/>
      <c r="J234" s="1394"/>
      <c r="K234" s="1394"/>
      <c r="L234" s="1397"/>
      <c r="M234" s="1398"/>
      <c r="N234" s="1394"/>
      <c r="O234" s="1394"/>
      <c r="P234" s="1394"/>
      <c r="Q234" s="1395"/>
      <c r="R234" s="1396"/>
      <c r="S234" s="1394"/>
      <c r="T234" s="1394"/>
      <c r="U234" s="1394"/>
      <c r="V234" s="1394"/>
      <c r="W234" s="1394"/>
      <c r="X234" s="1394"/>
      <c r="Y234" s="1394"/>
      <c r="Z234" s="1521"/>
      <c r="AA234" s="581"/>
      <c r="AB234" s="581"/>
      <c r="AC234" s="581"/>
      <c r="AD234" s="581"/>
      <c r="AE234" s="581"/>
      <c r="AF234" s="581"/>
      <c r="AG234" s="581"/>
      <c r="AH234" s="581"/>
      <c r="AI234" s="581"/>
      <c r="AJ234" s="581"/>
      <c r="AK234" s="581"/>
      <c r="AL234" s="581"/>
      <c r="AM234" s="581"/>
      <c r="AN234" s="581"/>
      <c r="AO234" s="581"/>
      <c r="AP234" s="581"/>
      <c r="AQ234" s="581"/>
      <c r="AR234" s="581"/>
      <c r="AS234" s="581"/>
      <c r="AT234" s="581"/>
      <c r="AU234" s="581"/>
      <c r="AV234" s="581"/>
      <c r="AW234" s="581"/>
      <c r="AX234" s="581"/>
      <c r="AY234" s="581"/>
      <c r="AZ234" s="216"/>
      <c r="BA234" s="2048"/>
      <c r="BB234" s="161" t="s">
        <v>300</v>
      </c>
      <c r="BC234" s="344">
        <v>124.68936699999995</v>
      </c>
      <c r="BD234" s="308">
        <v>156.27462199999997</v>
      </c>
      <c r="BE234" s="308">
        <v>136.77225999999999</v>
      </c>
      <c r="BF234" s="308">
        <v>85.371813000000003</v>
      </c>
      <c r="BG234" s="345">
        <v>59.391886</v>
      </c>
      <c r="BH234" s="353">
        <v>51.22034</v>
      </c>
      <c r="BI234" s="308">
        <v>128.63442899999998</v>
      </c>
      <c r="BJ234" s="308">
        <v>41.579364999999996</v>
      </c>
      <c r="BK234" s="308">
        <v>44.391986000000003</v>
      </c>
      <c r="BL234" s="345">
        <v>46.088504</v>
      </c>
      <c r="BM234" s="353">
        <v>53.818670000000012</v>
      </c>
      <c r="BN234" s="308">
        <v>44.91019</v>
      </c>
      <c r="BO234" s="308">
        <v>61.681101999999996</v>
      </c>
      <c r="BP234" s="308">
        <v>65.302486000000002</v>
      </c>
      <c r="BQ234" s="345">
        <v>24.872876000000005</v>
      </c>
      <c r="BR234" s="353">
        <v>17.798627999999997</v>
      </c>
      <c r="BS234" s="308">
        <v>31.273136999999998</v>
      </c>
      <c r="BT234" s="308">
        <v>198.868596</v>
      </c>
      <c r="BU234" s="308">
        <v>194.07374299999995</v>
      </c>
      <c r="BV234" s="308">
        <v>28.770277999999998</v>
      </c>
      <c r="BW234" s="308">
        <v>57.423600000000008</v>
      </c>
      <c r="BX234" s="308">
        <v>5.9605820000000005</v>
      </c>
      <c r="BY234" s="309">
        <v>3.4803059999999997</v>
      </c>
      <c r="BZ234" s="309">
        <v>24.851077999999998</v>
      </c>
      <c r="CA234" s="1555"/>
      <c r="CB234" s="1555"/>
      <c r="CC234" s="1555"/>
      <c r="CD234" s="1555"/>
      <c r="CE234" s="1555"/>
      <c r="CF234" s="1555"/>
      <c r="CG234" s="1555"/>
      <c r="CH234" s="1555"/>
      <c r="CI234" s="1555"/>
      <c r="CJ234" s="1555"/>
      <c r="CK234" s="1555"/>
      <c r="CL234" s="1555"/>
      <c r="CM234" s="1555"/>
      <c r="CN234" s="1555"/>
      <c r="CO234" s="1555"/>
      <c r="CP234" s="1555"/>
      <c r="CQ234" s="1555"/>
      <c r="CR234" s="1555"/>
      <c r="CS234" s="1555"/>
      <c r="CT234" s="1555"/>
      <c r="CU234" s="1555"/>
      <c r="CV234" s="1555"/>
      <c r="CW234" s="1555"/>
      <c r="CX234" s="1555"/>
      <c r="CY234" s="1555"/>
      <c r="CZ234" s="1555"/>
    </row>
    <row r="235" s="424" customFormat="true" ht="15" customHeight="true" x14ac:dyDescent="0.2">
      <c r="A235" s="1228"/>
      <c r="B235" s="1441"/>
      <c r="C235" s="1393"/>
      <c r="D235" s="1394"/>
      <c r="E235" s="1394"/>
      <c r="F235" s="1394"/>
      <c r="G235" s="1395"/>
      <c r="H235" s="1396"/>
      <c r="I235" s="1394"/>
      <c r="J235" s="1394"/>
      <c r="K235" s="1394"/>
      <c r="L235" s="1397"/>
      <c r="M235" s="1398"/>
      <c r="N235" s="1394"/>
      <c r="O235" s="1394"/>
      <c r="P235" s="1394"/>
      <c r="Q235" s="1395"/>
      <c r="R235" s="1396"/>
      <c r="S235" s="1394"/>
      <c r="T235" s="1394"/>
      <c r="U235" s="1394"/>
      <c r="V235" s="1394"/>
      <c r="W235" s="1394"/>
      <c r="X235" s="1394"/>
      <c r="Y235" s="1394"/>
      <c r="Z235" s="1521"/>
      <c r="AA235" s="581"/>
      <c r="AB235" s="581"/>
      <c r="AC235" s="581"/>
      <c r="AD235" s="581"/>
      <c r="AE235" s="581"/>
      <c r="AF235" s="581"/>
      <c r="AG235" s="581"/>
      <c r="AH235" s="581"/>
      <c r="AI235" s="581"/>
      <c r="AJ235" s="581"/>
      <c r="AK235" s="581"/>
      <c r="AL235" s="581"/>
      <c r="AM235" s="581"/>
      <c r="AN235" s="581"/>
      <c r="AO235" s="581"/>
      <c r="AP235" s="581"/>
      <c r="AQ235" s="581"/>
      <c r="AR235" s="581"/>
      <c r="AS235" s="581"/>
      <c r="AT235" s="581"/>
      <c r="AU235" s="581"/>
      <c r="AV235" s="581"/>
      <c r="AW235" s="581"/>
      <c r="AX235" s="581"/>
      <c r="AY235" s="581"/>
      <c r="AZ235" s="216"/>
      <c r="BA235" s="2048"/>
      <c r="BB235" s="161" t="s">
        <v>301</v>
      </c>
      <c r="BC235" s="344">
        <v>927.82913300000041</v>
      </c>
      <c r="BD235" s="308">
        <v>499.77269499999983</v>
      </c>
      <c r="BE235" s="308">
        <v>326.00751299999996</v>
      </c>
      <c r="BF235" s="308">
        <v>186.32036199999996</v>
      </c>
      <c r="BG235" s="345">
        <v>104.02658599999999</v>
      </c>
      <c r="BH235" s="353">
        <v>476.19321999999983</v>
      </c>
      <c r="BI235" s="308">
        <v>233.43249000000006</v>
      </c>
      <c r="BJ235" s="308">
        <v>171.16661399999998</v>
      </c>
      <c r="BK235" s="308">
        <v>67.397936999999999</v>
      </c>
      <c r="BL235" s="345">
        <v>67.327741000000003</v>
      </c>
      <c r="BM235" s="353">
        <v>489.57347399999981</v>
      </c>
      <c r="BN235" s="308">
        <v>191.83238700000004</v>
      </c>
      <c r="BO235" s="308">
        <v>143.89661699999999</v>
      </c>
      <c r="BP235" s="308">
        <v>135.31719399999997</v>
      </c>
      <c r="BQ235" s="345">
        <v>67.818615000000008</v>
      </c>
      <c r="BR235" s="353">
        <v>557.21719399999995</v>
      </c>
      <c r="BS235" s="308">
        <v>175.46583499999997</v>
      </c>
      <c r="BT235" s="308">
        <v>631.16743300000007</v>
      </c>
      <c r="BU235" s="308">
        <v>411.07231799999977</v>
      </c>
      <c r="BV235" s="308">
        <v>31.723530999999994</v>
      </c>
      <c r="BW235" s="308">
        <v>46.840414999999993</v>
      </c>
      <c r="BX235" s="308">
        <v>46.793494000000003</v>
      </c>
      <c r="BY235" s="309">
        <v>22.138596</v>
      </c>
      <c r="BZ235" s="309">
        <v>121.53747300000002</v>
      </c>
      <c r="CA235" s="1555"/>
      <c r="CB235" s="1555"/>
      <c r="CC235" s="1555"/>
      <c r="CD235" s="1555"/>
      <c r="CE235" s="1555"/>
      <c r="CF235" s="1555"/>
      <c r="CG235" s="1555"/>
      <c r="CH235" s="1555"/>
      <c r="CI235" s="1555"/>
      <c r="CJ235" s="1555"/>
      <c r="CK235" s="1555"/>
      <c r="CL235" s="1555"/>
      <c r="CM235" s="1555"/>
      <c r="CN235" s="1555"/>
      <c r="CO235" s="1555"/>
      <c r="CP235" s="1555"/>
      <c r="CQ235" s="1555"/>
      <c r="CR235" s="1555"/>
      <c r="CS235" s="1555"/>
      <c r="CT235" s="1555"/>
      <c r="CU235" s="1555"/>
      <c r="CV235" s="1555"/>
      <c r="CW235" s="1555"/>
      <c r="CX235" s="1555"/>
      <c r="CY235" s="1555"/>
      <c r="CZ235" s="1555"/>
    </row>
    <row r="236" s="424" customFormat="true" ht="15" customHeight="true" x14ac:dyDescent="0.2">
      <c r="A236" s="1228"/>
      <c r="B236" s="1441"/>
      <c r="C236" s="1393"/>
      <c r="D236" s="1394"/>
      <c r="E236" s="1394"/>
      <c r="F236" s="1394"/>
      <c r="G236" s="1395"/>
      <c r="H236" s="1396"/>
      <c r="I236" s="1394"/>
      <c r="J236" s="1394"/>
      <c r="K236" s="1394"/>
      <c r="L236" s="1397"/>
      <c r="M236" s="1398"/>
      <c r="N236" s="1394"/>
      <c r="O236" s="1394"/>
      <c r="P236" s="1394"/>
      <c r="Q236" s="1395"/>
      <c r="R236" s="1396"/>
      <c r="S236" s="1394"/>
      <c r="T236" s="1394"/>
      <c r="U236" s="1394"/>
      <c r="V236" s="1394"/>
      <c r="W236" s="1394"/>
      <c r="X236" s="1394"/>
      <c r="Y236" s="1394"/>
      <c r="Z236" s="1521"/>
      <c r="AA236" s="581"/>
      <c r="AB236" s="581"/>
      <c r="AC236" s="581"/>
      <c r="AD236" s="581"/>
      <c r="AE236" s="581"/>
      <c r="AF236" s="581"/>
      <c r="AG236" s="581"/>
      <c r="AH236" s="581"/>
      <c r="AI236" s="581"/>
      <c r="AJ236" s="581"/>
      <c r="AK236" s="581"/>
      <c r="AL236" s="581"/>
      <c r="AM236" s="581"/>
      <c r="AN236" s="581"/>
      <c r="AO236" s="581"/>
      <c r="AP236" s="581"/>
      <c r="AQ236" s="581"/>
      <c r="AR236" s="581"/>
      <c r="AS236" s="581"/>
      <c r="AT236" s="581"/>
      <c r="AU236" s="581"/>
      <c r="AV236" s="581"/>
      <c r="AW236" s="581"/>
      <c r="AX236" s="581"/>
      <c r="AY236" s="581"/>
      <c r="AZ236" s="216"/>
      <c r="BA236" s="2049"/>
      <c r="BB236" s="161" t="s">
        <v>179</v>
      </c>
      <c r="BC236" s="344">
        <v>7601.4209399999927</v>
      </c>
      <c r="BD236" s="308">
        <v>7592.4634900000092</v>
      </c>
      <c r="BE236" s="308">
        <v>7615.4040189999932</v>
      </c>
      <c r="BF236" s="308">
        <v>7600.5785209999858</v>
      </c>
      <c r="BG236" s="345">
        <v>7602.6618869999984</v>
      </c>
      <c r="BH236" s="353">
        <v>4815.3612629999971</v>
      </c>
      <c r="BI236" s="308">
        <v>4823.0609759999834</v>
      </c>
      <c r="BJ236" s="308">
        <v>4814.9779209999979</v>
      </c>
      <c r="BK236" s="308">
        <v>4820.2620899999984</v>
      </c>
      <c r="BL236" s="345">
        <v>4815.0055320000029</v>
      </c>
      <c r="BM236" s="353">
        <v>2781.2786250000045</v>
      </c>
      <c r="BN236" s="308">
        <v>2789.8432290000032</v>
      </c>
      <c r="BO236" s="308">
        <v>2784.3485190000051</v>
      </c>
      <c r="BP236" s="308">
        <v>2782.0281689999961</v>
      </c>
      <c r="BQ236" s="345">
        <v>2786.3625329999991</v>
      </c>
      <c r="BR236" s="353">
        <v>4872.5035370000114</v>
      </c>
      <c r="BS236" s="308">
        <v>2002.7562649999984</v>
      </c>
      <c r="BT236" s="308">
        <v>9428.171852999998</v>
      </c>
      <c r="BU236" s="308">
        <v>7062.5202779999672</v>
      </c>
      <c r="BV236" s="308">
        <v>4017.1297170000098</v>
      </c>
      <c r="BW236" s="308">
        <v>3085.7377999999935</v>
      </c>
      <c r="BX236" s="308">
        <v>2625.9396070000066</v>
      </c>
      <c r="BY236" s="309">
        <v>799.83790899999769</v>
      </c>
      <c r="BZ236" s="309">
        <v>4117.9318910000002</v>
      </c>
      <c r="CA236" s="1555"/>
      <c r="CB236" s="1555"/>
      <c r="CC236" s="1555"/>
      <c r="CD236" s="1555"/>
      <c r="CE236" s="1555"/>
      <c r="CF236" s="1555"/>
      <c r="CG236" s="1555"/>
      <c r="CH236" s="1555"/>
      <c r="CI236" s="1555"/>
      <c r="CJ236" s="1555"/>
      <c r="CK236" s="1555"/>
      <c r="CL236" s="1555"/>
      <c r="CM236" s="1555"/>
      <c r="CN236" s="1555"/>
      <c r="CO236" s="1555"/>
      <c r="CP236" s="1555"/>
      <c r="CQ236" s="1555"/>
      <c r="CR236" s="1555"/>
      <c r="CS236" s="1555"/>
      <c r="CT236" s="1555"/>
      <c r="CU236" s="1555"/>
      <c r="CV236" s="1555"/>
      <c r="CW236" s="1555"/>
      <c r="CX236" s="1555"/>
      <c r="CY236" s="1555"/>
      <c r="CZ236" s="1555"/>
    </row>
    <row r="237" s="424" customFormat="true" ht="15" customHeight="true" x14ac:dyDescent="0.2">
      <c r="A237" s="1228"/>
      <c r="B237" s="1441"/>
      <c r="C237" s="1393"/>
      <c r="D237" s="1394"/>
      <c r="E237" s="1394"/>
      <c r="F237" s="1394"/>
      <c r="G237" s="1395"/>
      <c r="H237" s="1396"/>
      <c r="I237" s="1394"/>
      <c r="J237" s="1394"/>
      <c r="K237" s="1394"/>
      <c r="L237" s="1397"/>
      <c r="M237" s="1398"/>
      <c r="N237" s="1394"/>
      <c r="O237" s="1394"/>
      <c r="P237" s="1394"/>
      <c r="Q237" s="1395"/>
      <c r="R237" s="1396"/>
      <c r="S237" s="1394"/>
      <c r="T237" s="1394"/>
      <c r="U237" s="1394"/>
      <c r="V237" s="1394"/>
      <c r="W237" s="1394"/>
      <c r="X237" s="1394"/>
      <c r="Y237" s="1394"/>
      <c r="Z237" s="1521"/>
      <c r="AA237" s="581"/>
      <c r="AB237" s="581"/>
      <c r="AC237" s="581"/>
      <c r="AD237" s="581"/>
      <c r="AE237" s="581"/>
      <c r="AF237" s="581"/>
      <c r="AG237" s="581"/>
      <c r="AH237" s="581"/>
      <c r="AI237" s="581"/>
      <c r="AJ237" s="581"/>
      <c r="AK237" s="581"/>
      <c r="AL237" s="581"/>
      <c r="AM237" s="581"/>
      <c r="AN237" s="581"/>
      <c r="AO237" s="581"/>
      <c r="AP237" s="581"/>
      <c r="AQ237" s="581"/>
      <c r="AR237" s="581"/>
      <c r="AS237" s="581"/>
      <c r="AT237" s="581"/>
      <c r="AU237" s="581"/>
      <c r="AV237" s="581"/>
      <c r="AW237" s="581"/>
      <c r="AX237" s="581"/>
      <c r="AY237" s="581"/>
      <c r="AZ237" s="216"/>
      <c r="BA237" s="395"/>
      <c r="BB237" s="161"/>
      <c r="BC237" s="344"/>
      <c r="BD237" s="308"/>
      <c r="BE237" s="308"/>
      <c r="BF237" s="308"/>
      <c r="BG237" s="345"/>
      <c r="BH237" s="353"/>
      <c r="BI237" s="308"/>
      <c r="BJ237" s="308"/>
      <c r="BK237" s="308"/>
      <c r="BL237" s="345"/>
      <c r="BM237" s="353"/>
      <c r="BN237" s="308"/>
      <c r="BO237" s="308"/>
      <c r="BP237" s="308"/>
      <c r="BQ237" s="345"/>
      <c r="BR237" s="353"/>
      <c r="BS237" s="308"/>
      <c r="BT237" s="308"/>
      <c r="BU237" s="308"/>
      <c r="BV237" s="308"/>
      <c r="BW237" s="308"/>
      <c r="BX237" s="308"/>
      <c r="BY237" s="309"/>
      <c r="BZ237" s="309"/>
      <c r="CA237" s="1555"/>
      <c r="CB237" s="1555"/>
      <c r="CC237" s="1555"/>
      <c r="CD237" s="1555"/>
      <c r="CE237" s="1555"/>
      <c r="CF237" s="1555"/>
      <c r="CG237" s="1555"/>
      <c r="CH237" s="1555"/>
      <c r="CI237" s="1555"/>
      <c r="CJ237" s="1555"/>
      <c r="CK237" s="1555"/>
      <c r="CL237" s="1555"/>
      <c r="CM237" s="1555"/>
      <c r="CN237" s="1555"/>
      <c r="CO237" s="1555"/>
      <c r="CP237" s="1555"/>
      <c r="CQ237" s="1555"/>
      <c r="CR237" s="1555"/>
      <c r="CS237" s="1555"/>
      <c r="CT237" s="1555"/>
      <c r="CU237" s="1555"/>
      <c r="CV237" s="1555"/>
      <c r="CW237" s="1555"/>
      <c r="CX237" s="1555"/>
      <c r="CY237" s="1555"/>
      <c r="CZ237" s="1555"/>
    </row>
    <row r="238" s="424" customFormat="true" ht="15" customHeight="true" x14ac:dyDescent="0.2">
      <c r="A238" s="1228"/>
      <c r="B238" s="1441"/>
      <c r="C238" s="1393"/>
      <c r="D238" s="1394"/>
      <c r="E238" s="1394"/>
      <c r="F238" s="1394"/>
      <c r="G238" s="1395"/>
      <c r="H238" s="1396"/>
      <c r="I238" s="1394"/>
      <c r="J238" s="1394"/>
      <c r="K238" s="1394"/>
      <c r="L238" s="1397"/>
      <c r="M238" s="1398"/>
      <c r="N238" s="1394"/>
      <c r="O238" s="1394"/>
      <c r="P238" s="1394"/>
      <c r="Q238" s="1395"/>
      <c r="R238" s="1396"/>
      <c r="S238" s="1394"/>
      <c r="T238" s="1394"/>
      <c r="U238" s="1394"/>
      <c r="V238" s="1394"/>
      <c r="W238" s="1394"/>
      <c r="X238" s="1394"/>
      <c r="Y238" s="1394"/>
      <c r="Z238" s="1521"/>
      <c r="AA238" s="581"/>
      <c r="AB238" s="581"/>
      <c r="AC238" s="581"/>
      <c r="AD238" s="581"/>
      <c r="AE238" s="581"/>
      <c r="AF238" s="581"/>
      <c r="AG238" s="581"/>
      <c r="AH238" s="581"/>
      <c r="AI238" s="581"/>
      <c r="AJ238" s="581"/>
      <c r="AK238" s="581"/>
      <c r="AL238" s="581"/>
      <c r="AM238" s="581"/>
      <c r="AN238" s="581"/>
      <c r="AO238" s="581"/>
      <c r="AP238" s="581"/>
      <c r="AQ238" s="581"/>
      <c r="AR238" s="581"/>
      <c r="AS238" s="581"/>
      <c r="AT238" s="581"/>
      <c r="AU238" s="581"/>
      <c r="AV238" s="581"/>
      <c r="AW238" s="581"/>
      <c r="AX238" s="581"/>
      <c r="AY238" s="581"/>
      <c r="AZ238" s="216"/>
      <c r="BA238" s="395"/>
      <c r="BB238" s="161"/>
      <c r="BC238" s="344"/>
      <c r="BD238" s="308"/>
      <c r="BE238" s="308"/>
      <c r="BF238" s="308"/>
      <c r="BG238" s="345"/>
      <c r="BH238" s="353"/>
      <c r="BI238" s="308"/>
      <c r="BJ238" s="308"/>
      <c r="BK238" s="308"/>
      <c r="BL238" s="345"/>
      <c r="BM238" s="353"/>
      <c r="BN238" s="308"/>
      <c r="BO238" s="308"/>
      <c r="BP238" s="308"/>
      <c r="BQ238" s="345"/>
      <c r="BR238" s="353"/>
      <c r="BS238" s="308"/>
      <c r="BT238" s="308"/>
      <c r="BU238" s="308"/>
      <c r="BV238" s="308"/>
      <c r="BW238" s="308"/>
      <c r="BX238" s="308"/>
      <c r="BY238" s="309"/>
      <c r="BZ238" s="309"/>
      <c r="CA238" s="1555"/>
      <c r="CB238" s="1555"/>
      <c r="CC238" s="1555"/>
      <c r="CD238" s="1555"/>
      <c r="CE238" s="1555"/>
      <c r="CF238" s="1555"/>
      <c r="CG238" s="1555"/>
      <c r="CH238" s="1555"/>
      <c r="CI238" s="1555"/>
      <c r="CJ238" s="1555"/>
      <c r="CK238" s="1555"/>
      <c r="CL238" s="1555"/>
      <c r="CM238" s="1555"/>
      <c r="CN238" s="1555"/>
      <c r="CO238" s="1555"/>
      <c r="CP238" s="1555"/>
      <c r="CQ238" s="1555"/>
      <c r="CR238" s="1555"/>
      <c r="CS238" s="1555"/>
      <c r="CT238" s="1555"/>
      <c r="CU238" s="1555"/>
      <c r="CV238" s="1555"/>
      <c r="CW238" s="1555"/>
      <c r="CX238" s="1555"/>
      <c r="CY238" s="1555"/>
      <c r="CZ238" s="1555"/>
    </row>
    <row r="239" s="424" customFormat="true" ht="15" customHeight="true" x14ac:dyDescent="0.2">
      <c r="A239" s="1228"/>
      <c r="B239" s="1441"/>
      <c r="C239" s="1393"/>
      <c r="D239" s="1394"/>
      <c r="E239" s="1394"/>
      <c r="F239" s="1394"/>
      <c r="G239" s="1395"/>
      <c r="H239" s="1396"/>
      <c r="I239" s="1394"/>
      <c r="J239" s="1394"/>
      <c r="K239" s="1394"/>
      <c r="L239" s="1397"/>
      <c r="M239" s="1398"/>
      <c r="N239" s="1394"/>
      <c r="O239" s="1394"/>
      <c r="P239" s="1394"/>
      <c r="Q239" s="1395"/>
      <c r="R239" s="1396"/>
      <c r="S239" s="1394"/>
      <c r="T239" s="1394"/>
      <c r="U239" s="1394"/>
      <c r="V239" s="1394"/>
      <c r="W239" s="1394"/>
      <c r="X239" s="1394"/>
      <c r="Y239" s="1394"/>
      <c r="Z239" s="1521"/>
      <c r="AA239" s="581"/>
      <c r="AB239" s="581"/>
      <c r="AC239" s="581"/>
      <c r="AD239" s="581"/>
      <c r="AE239" s="581"/>
      <c r="AF239" s="581"/>
      <c r="AG239" s="581"/>
      <c r="AH239" s="581"/>
      <c r="AI239" s="581"/>
      <c r="AJ239" s="581"/>
      <c r="AK239" s="581"/>
      <c r="AL239" s="581"/>
      <c r="AM239" s="581"/>
      <c r="AN239" s="581"/>
      <c r="AO239" s="581"/>
      <c r="AP239" s="581"/>
      <c r="AQ239" s="581"/>
      <c r="AR239" s="581"/>
      <c r="AS239" s="581"/>
      <c r="AT239" s="581"/>
      <c r="AU239" s="581"/>
      <c r="AV239" s="581"/>
      <c r="AW239" s="581"/>
      <c r="AX239" s="581"/>
      <c r="AY239" s="581"/>
      <c r="AZ239" s="216"/>
      <c r="BA239" s="395"/>
      <c r="BB239" s="161"/>
      <c r="BC239" s="344"/>
      <c r="BD239" s="308"/>
      <c r="BE239" s="308"/>
      <c r="BF239" s="308"/>
      <c r="BG239" s="345"/>
      <c r="BH239" s="353"/>
      <c r="BI239" s="308"/>
      <c r="BJ239" s="308"/>
      <c r="BK239" s="308"/>
      <c r="BL239" s="345"/>
      <c r="BM239" s="353"/>
      <c r="BN239" s="308"/>
      <c r="BO239" s="308"/>
      <c r="BP239" s="308"/>
      <c r="BQ239" s="345"/>
      <c r="BR239" s="353"/>
      <c r="BS239" s="308"/>
      <c r="BT239" s="308"/>
      <c r="BU239" s="308"/>
      <c r="BV239" s="308"/>
      <c r="BW239" s="308"/>
      <c r="BX239" s="308"/>
      <c r="BY239" s="309"/>
      <c r="BZ239" s="309"/>
      <c r="CA239" s="1555"/>
      <c r="CB239" s="1555"/>
      <c r="CC239" s="1555"/>
      <c r="CD239" s="1555"/>
      <c r="CE239" s="1555"/>
      <c r="CF239" s="1555"/>
      <c r="CG239" s="1555"/>
      <c r="CH239" s="1555"/>
      <c r="CI239" s="1555"/>
      <c r="CJ239" s="1555"/>
      <c r="CK239" s="1555"/>
      <c r="CL239" s="1555"/>
      <c r="CM239" s="1555"/>
      <c r="CN239" s="1555"/>
      <c r="CO239" s="1555"/>
      <c r="CP239" s="1555"/>
      <c r="CQ239" s="1555"/>
      <c r="CR239" s="1555"/>
      <c r="CS239" s="1555"/>
      <c r="CT239" s="1555"/>
      <c r="CU239" s="1555"/>
      <c r="CV239" s="1555"/>
      <c r="CW239" s="1555"/>
      <c r="CX239" s="1555"/>
      <c r="CY239" s="1555"/>
      <c r="CZ239" s="1555"/>
    </row>
    <row r="240" s="424" customFormat="true" ht="15" customHeight="true" x14ac:dyDescent="0.2">
      <c r="A240" s="1228"/>
      <c r="B240" s="1441"/>
      <c r="C240" s="1393"/>
      <c r="D240" s="1394"/>
      <c r="E240" s="1394"/>
      <c r="F240" s="1394"/>
      <c r="G240" s="1395"/>
      <c r="H240" s="1396"/>
      <c r="I240" s="1394"/>
      <c r="J240" s="1394"/>
      <c r="K240" s="1394"/>
      <c r="L240" s="1397"/>
      <c r="M240" s="1398"/>
      <c r="N240" s="1394"/>
      <c r="O240" s="1394"/>
      <c r="P240" s="1394"/>
      <c r="Q240" s="1395"/>
      <c r="R240" s="1396"/>
      <c r="S240" s="1394"/>
      <c r="T240" s="1394"/>
      <c r="U240" s="1394"/>
      <c r="V240" s="1394"/>
      <c r="W240" s="1394"/>
      <c r="X240" s="1394"/>
      <c r="Y240" s="1394"/>
      <c r="Z240" s="1521"/>
      <c r="AA240" s="581"/>
      <c r="AB240" s="581"/>
      <c r="AC240" s="581"/>
      <c r="AD240" s="581"/>
      <c r="AE240" s="581"/>
      <c r="AF240" s="581"/>
      <c r="AG240" s="581"/>
      <c r="AH240" s="581"/>
      <c r="AI240" s="581"/>
      <c r="AJ240" s="581"/>
      <c r="AK240" s="581"/>
      <c r="AL240" s="581"/>
      <c r="AM240" s="581"/>
      <c r="AN240" s="581"/>
      <c r="AO240" s="581"/>
      <c r="AP240" s="581"/>
      <c r="AQ240" s="581"/>
      <c r="AR240" s="581"/>
      <c r="AS240" s="581"/>
      <c r="AT240" s="581"/>
      <c r="AU240" s="581"/>
      <c r="AV240" s="581"/>
      <c r="AW240" s="581"/>
      <c r="AX240" s="581"/>
      <c r="AY240" s="581"/>
      <c r="AZ240" s="216"/>
      <c r="BA240" s="395"/>
      <c r="BB240" s="161"/>
      <c r="BC240" s="344"/>
      <c r="BD240" s="308"/>
      <c r="BE240" s="308"/>
      <c r="BF240" s="308"/>
      <c r="BG240" s="345"/>
      <c r="BH240" s="353"/>
      <c r="BI240" s="308"/>
      <c r="BJ240" s="308"/>
      <c r="BK240" s="308"/>
      <c r="BL240" s="345"/>
      <c r="BM240" s="353"/>
      <c r="BN240" s="308"/>
      <c r="BO240" s="308"/>
      <c r="BP240" s="308"/>
      <c r="BQ240" s="345"/>
      <c r="BR240" s="353"/>
      <c r="BS240" s="308"/>
      <c r="BT240" s="308"/>
      <c r="BU240" s="308"/>
      <c r="BV240" s="308"/>
      <c r="BW240" s="308"/>
      <c r="BX240" s="308"/>
      <c r="BY240" s="309"/>
      <c r="BZ240" s="309"/>
      <c r="CA240" s="1555"/>
      <c r="CB240" s="1555"/>
      <c r="CC240" s="1555"/>
      <c r="CD240" s="1555"/>
      <c r="CE240" s="1555"/>
      <c r="CF240" s="1555"/>
      <c r="CG240" s="1555"/>
      <c r="CH240" s="1555"/>
      <c r="CI240" s="1555"/>
      <c r="CJ240" s="1555"/>
      <c r="CK240" s="1555"/>
      <c r="CL240" s="1555"/>
      <c r="CM240" s="1555"/>
      <c r="CN240" s="1555"/>
      <c r="CO240" s="1555"/>
      <c r="CP240" s="1555"/>
      <c r="CQ240" s="1555"/>
      <c r="CR240" s="1555"/>
      <c r="CS240" s="1555"/>
      <c r="CT240" s="1555"/>
      <c r="CU240" s="1555"/>
      <c r="CV240" s="1555"/>
      <c r="CW240" s="1555"/>
      <c r="CX240" s="1555"/>
      <c r="CY240" s="1555"/>
      <c r="CZ240" s="1555"/>
    </row>
    <row r="241" s="424" customFormat="true" ht="15" customHeight="true" x14ac:dyDescent="0.2">
      <c r="A241" s="1229"/>
      <c r="B241" s="1442"/>
      <c r="C241" s="1399"/>
      <c r="D241" s="1400"/>
      <c r="E241" s="1400"/>
      <c r="F241" s="1400"/>
      <c r="G241" s="1401"/>
      <c r="H241" s="1402"/>
      <c r="I241" s="1400"/>
      <c r="J241" s="1400"/>
      <c r="K241" s="1400"/>
      <c r="L241" s="1403"/>
      <c r="M241" s="1404"/>
      <c r="N241" s="1400"/>
      <c r="O241" s="1400"/>
      <c r="P241" s="1400"/>
      <c r="Q241" s="1401"/>
      <c r="R241" s="1402"/>
      <c r="S241" s="1400"/>
      <c r="T241" s="1400"/>
      <c r="U241" s="1400"/>
      <c r="V241" s="1400"/>
      <c r="W241" s="1400"/>
      <c r="X241" s="1400"/>
      <c r="Y241" s="1400"/>
      <c r="Z241" s="1522"/>
      <c r="AA241" s="581"/>
      <c r="AB241" s="581"/>
      <c r="AC241" s="581"/>
      <c r="AD241" s="581"/>
      <c r="AE241" s="581"/>
      <c r="AF241" s="581"/>
      <c r="AG241" s="581"/>
      <c r="AH241" s="581"/>
      <c r="AI241" s="581"/>
      <c r="AJ241" s="581"/>
      <c r="AK241" s="581"/>
      <c r="AL241" s="581"/>
      <c r="AM241" s="581"/>
      <c r="AN241" s="581"/>
      <c r="AO241" s="581"/>
      <c r="AP241" s="581"/>
      <c r="AQ241" s="581"/>
      <c r="AR241" s="581"/>
      <c r="AS241" s="581"/>
      <c r="AT241" s="581"/>
      <c r="AU241" s="581"/>
      <c r="AV241" s="581"/>
      <c r="AW241" s="581"/>
      <c r="AX241" s="581"/>
      <c r="AY241" s="581"/>
      <c r="AZ241" s="216"/>
      <c r="BA241" s="395"/>
      <c r="BB241" s="161"/>
      <c r="BC241" s="344"/>
      <c r="BD241" s="308"/>
      <c r="BE241" s="308"/>
      <c r="BF241" s="308"/>
      <c r="BG241" s="345"/>
      <c r="BH241" s="353"/>
      <c r="BI241" s="308"/>
      <c r="BJ241" s="308"/>
      <c r="BK241" s="308"/>
      <c r="BL241" s="345"/>
      <c r="BM241" s="353"/>
      <c r="BN241" s="308"/>
      <c r="BO241" s="308"/>
      <c r="BP241" s="308"/>
      <c r="BQ241" s="345"/>
      <c r="BR241" s="353"/>
      <c r="BS241" s="308"/>
      <c r="BT241" s="308"/>
      <c r="BU241" s="308"/>
      <c r="BV241" s="308"/>
      <c r="BW241" s="308"/>
      <c r="BX241" s="308"/>
      <c r="BY241" s="309"/>
      <c r="BZ241" s="309"/>
      <c r="CA241" s="1555"/>
      <c r="CB241" s="1555"/>
      <c r="CC241" s="1555"/>
      <c r="CD241" s="1555"/>
      <c r="CE241" s="1555"/>
      <c r="CF241" s="1555"/>
      <c r="CG241" s="1555"/>
      <c r="CH241" s="1555"/>
      <c r="CI241" s="1555"/>
      <c r="CJ241" s="1555"/>
      <c r="CK241" s="1555"/>
      <c r="CL241" s="1555"/>
      <c r="CM241" s="1555"/>
      <c r="CN241" s="1555"/>
      <c r="CO241" s="1555"/>
      <c r="CP241" s="1555"/>
      <c r="CQ241" s="1555"/>
      <c r="CR241" s="1555"/>
      <c r="CS241" s="1555"/>
      <c r="CT241" s="1555"/>
      <c r="CU241" s="1555"/>
      <c r="CV241" s="1555"/>
      <c r="CW241" s="1555"/>
      <c r="CX241" s="1555"/>
      <c r="CY241" s="1555"/>
      <c r="CZ241" s="1555"/>
    </row>
    <row r="242" s="424" customFormat="true" ht="15" customHeight="true" x14ac:dyDescent="0.2">
      <c r="A242" s="1157"/>
      <c r="B242" s="1233"/>
      <c r="C242" s="1296"/>
      <c r="D242" s="1270"/>
      <c r="E242" s="1270"/>
      <c r="F242" s="1270"/>
      <c r="G242" s="1271"/>
      <c r="H242" s="1297"/>
      <c r="I242" s="1270"/>
      <c r="J242" s="1270"/>
      <c r="K242" s="1270"/>
      <c r="L242" s="1298"/>
      <c r="M242" s="1296"/>
      <c r="N242" s="1270"/>
      <c r="O242" s="1270"/>
      <c r="P242" s="1270"/>
      <c r="Q242" s="1271"/>
      <c r="R242" s="1297"/>
      <c r="S242" s="1270"/>
      <c r="T242" s="1270"/>
      <c r="U242" s="1270"/>
      <c r="V242" s="1270"/>
      <c r="W242" s="1270"/>
      <c r="X242" s="1270"/>
      <c r="Y242" s="1270"/>
      <c r="Z242" s="1298"/>
      <c r="AA242" s="581"/>
      <c r="AB242" s="581"/>
      <c r="AC242" s="581"/>
      <c r="AD242" s="581"/>
      <c r="AE242" s="581"/>
      <c r="AF242" s="581"/>
      <c r="AG242" s="581"/>
      <c r="AH242" s="581"/>
      <c r="AI242" s="581"/>
      <c r="AJ242" s="581"/>
      <c r="AK242" s="581"/>
      <c r="AL242" s="581"/>
      <c r="AM242" s="581"/>
      <c r="AN242" s="581"/>
      <c r="AO242" s="581"/>
      <c r="AP242" s="581"/>
      <c r="AQ242" s="581"/>
      <c r="AR242" s="581"/>
      <c r="AS242" s="581"/>
      <c r="AT242" s="581"/>
      <c r="AU242" s="581"/>
      <c r="AV242" s="581"/>
      <c r="AW242" s="581"/>
      <c r="AX242" s="581"/>
      <c r="AY242" s="581"/>
      <c r="AZ242" s="216"/>
      <c r="BA242" s="395"/>
      <c r="BB242" s="161"/>
      <c r="BC242" s="344"/>
      <c r="BD242" s="308"/>
      <c r="BE242" s="308"/>
      <c r="BF242" s="308"/>
      <c r="BG242" s="345"/>
      <c r="BH242" s="353"/>
      <c r="BI242" s="308"/>
      <c r="BJ242" s="308"/>
      <c r="BK242" s="308"/>
      <c r="BL242" s="345"/>
      <c r="BM242" s="353"/>
      <c r="BN242" s="308"/>
      <c r="BO242" s="308"/>
      <c r="BP242" s="308"/>
      <c r="BQ242" s="345"/>
      <c r="BR242" s="353"/>
      <c r="BS242" s="308"/>
      <c r="BT242" s="308"/>
      <c r="BU242" s="308"/>
      <c r="BV242" s="308"/>
      <c r="BW242" s="308"/>
      <c r="BX242" s="308"/>
      <c r="BY242" s="309"/>
      <c r="BZ242" s="309"/>
      <c r="CA242" s="1555"/>
      <c r="CB242" s="1555"/>
      <c r="CC242" s="1555"/>
      <c r="CD242" s="1555"/>
      <c r="CE242" s="1555"/>
      <c r="CF242" s="1555"/>
      <c r="CG242" s="1555"/>
      <c r="CH242" s="1555"/>
      <c r="CI242" s="1555"/>
      <c r="CJ242" s="1555"/>
      <c r="CK242" s="1555"/>
      <c r="CL242" s="1555"/>
      <c r="CM242" s="1555"/>
      <c r="CN242" s="1555"/>
      <c r="CO242" s="1555"/>
      <c r="CP242" s="1555"/>
      <c r="CQ242" s="1555"/>
      <c r="CR242" s="1555"/>
      <c r="CS242" s="1555"/>
      <c r="CT242" s="1555"/>
      <c r="CU242" s="1555"/>
      <c r="CV242" s="1555"/>
      <c r="CW242" s="1555"/>
      <c r="CX242" s="1555"/>
      <c r="CY242" s="1555"/>
      <c r="CZ242" s="1555"/>
    </row>
    <row r="243" s="424" customFormat="true" ht="15" customHeight="true" x14ac:dyDescent="0.2">
      <c r="A243" s="1157"/>
      <c r="B243" s="1233"/>
      <c r="C243" s="1296"/>
      <c r="D243" s="1270"/>
      <c r="E243" s="1270"/>
      <c r="F243" s="1270"/>
      <c r="G243" s="1271"/>
      <c r="H243" s="1297"/>
      <c r="I243" s="1270"/>
      <c r="J243" s="1270"/>
      <c r="K243" s="1270"/>
      <c r="L243" s="1298"/>
      <c r="M243" s="1296"/>
      <c r="N243" s="1270"/>
      <c r="O243" s="1270"/>
      <c r="P243" s="1270"/>
      <c r="Q243" s="1271"/>
      <c r="R243" s="1297"/>
      <c r="S243" s="1270"/>
      <c r="T243" s="1270"/>
      <c r="U243" s="1270"/>
      <c r="V243" s="1270"/>
      <c r="W243" s="1270"/>
      <c r="X243" s="1270"/>
      <c r="Y243" s="1270"/>
      <c r="Z243" s="1298"/>
      <c r="AA243" s="581"/>
      <c r="AB243" s="581"/>
      <c r="AC243" s="581"/>
      <c r="AD243" s="581"/>
      <c r="AE243" s="581"/>
      <c r="AF243" s="581"/>
      <c r="AG243" s="581"/>
      <c r="AH243" s="581"/>
      <c r="AI243" s="581"/>
      <c r="AJ243" s="581"/>
      <c r="AK243" s="581"/>
      <c r="AL243" s="581"/>
      <c r="AM243" s="581"/>
      <c r="AN243" s="581"/>
      <c r="AO243" s="581"/>
      <c r="AP243" s="581"/>
      <c r="AQ243" s="581"/>
      <c r="AR243" s="581"/>
      <c r="AS243" s="581"/>
      <c r="AT243" s="581"/>
      <c r="AU243" s="581"/>
      <c r="AV243" s="581"/>
      <c r="AW243" s="581"/>
      <c r="AX243" s="581"/>
      <c r="AY243" s="581"/>
      <c r="AZ243" s="216"/>
      <c r="BA243" s="395"/>
      <c r="BB243" s="161"/>
      <c r="BC243" s="344"/>
      <c r="BD243" s="308"/>
      <c r="BE243" s="308"/>
      <c r="BF243" s="308"/>
      <c r="BG243" s="345"/>
      <c r="BH243" s="353"/>
      <c r="BI243" s="308"/>
      <c r="BJ243" s="308"/>
      <c r="BK243" s="308"/>
      <c r="BL243" s="345"/>
      <c r="BM243" s="353"/>
      <c r="BN243" s="308"/>
      <c r="BO243" s="308"/>
      <c r="BP243" s="308"/>
      <c r="BQ243" s="345"/>
      <c r="BR243" s="353"/>
      <c r="BS243" s="308"/>
      <c r="BT243" s="308"/>
      <c r="BU243" s="308"/>
      <c r="BV243" s="308"/>
      <c r="BW243" s="308"/>
      <c r="BX243" s="308"/>
      <c r="BY243" s="309"/>
      <c r="BZ243" s="309"/>
      <c r="CA243" s="1555"/>
      <c r="CB243" s="1555"/>
      <c r="CC243" s="1555"/>
      <c r="CD243" s="1555"/>
      <c r="CE243" s="1555"/>
      <c r="CF243" s="1555"/>
      <c r="CG243" s="1555"/>
      <c r="CH243" s="1555"/>
      <c r="CI243" s="1555"/>
      <c r="CJ243" s="1555"/>
      <c r="CK243" s="1555"/>
      <c r="CL243" s="1555"/>
      <c r="CM243" s="1555"/>
      <c r="CN243" s="1555"/>
      <c r="CO243" s="1555"/>
      <c r="CP243" s="1555"/>
      <c r="CQ243" s="1555"/>
      <c r="CR243" s="1555"/>
      <c r="CS243" s="1555"/>
      <c r="CT243" s="1555"/>
      <c r="CU243" s="1555"/>
      <c r="CV243" s="1555"/>
      <c r="CW243" s="1555"/>
      <c r="CX243" s="1555"/>
      <c r="CY243" s="1555"/>
      <c r="CZ243" s="1555"/>
    </row>
    <row r="244" s="424" customFormat="true" ht="15" customHeight="true" x14ac:dyDescent="0.2">
      <c r="A244" s="1157"/>
      <c r="B244" s="1233"/>
      <c r="C244" s="1296"/>
      <c r="D244" s="1270"/>
      <c r="E244" s="1270"/>
      <c r="F244" s="1270"/>
      <c r="G244" s="1271"/>
      <c r="H244" s="1297"/>
      <c r="I244" s="1270"/>
      <c r="J244" s="1270"/>
      <c r="K244" s="1270"/>
      <c r="L244" s="1298"/>
      <c r="M244" s="1296"/>
      <c r="N244" s="1270"/>
      <c r="O244" s="1270"/>
      <c r="P244" s="1270"/>
      <c r="Q244" s="1271"/>
      <c r="R244" s="1297"/>
      <c r="S244" s="1270"/>
      <c r="T244" s="1270"/>
      <c r="U244" s="1270"/>
      <c r="V244" s="1270"/>
      <c r="W244" s="1270"/>
      <c r="X244" s="1270"/>
      <c r="Y244" s="1270"/>
      <c r="Z244" s="1298"/>
      <c r="AA244" s="581"/>
      <c r="AB244" s="581"/>
      <c r="AC244" s="581"/>
      <c r="AD244" s="581"/>
      <c r="AE244" s="581"/>
      <c r="AF244" s="581"/>
      <c r="AG244" s="581"/>
      <c r="AH244" s="581"/>
      <c r="AI244" s="581"/>
      <c r="AJ244" s="581"/>
      <c r="AK244" s="581"/>
      <c r="AL244" s="581"/>
      <c r="AM244" s="581"/>
      <c r="AN244" s="581"/>
      <c r="AO244" s="581"/>
      <c r="AP244" s="581"/>
      <c r="AQ244" s="581"/>
      <c r="AR244" s="581"/>
      <c r="AS244" s="581"/>
      <c r="AT244" s="581"/>
      <c r="AU244" s="581"/>
      <c r="AV244" s="581"/>
      <c r="AW244" s="581"/>
      <c r="AX244" s="581"/>
      <c r="AY244" s="581"/>
      <c r="AZ244" s="216"/>
      <c r="BA244" s="395"/>
      <c r="BB244" s="161"/>
      <c r="BC244" s="344"/>
      <c r="BD244" s="308"/>
      <c r="BE244" s="308"/>
      <c r="BF244" s="308"/>
      <c r="BG244" s="345"/>
      <c r="BH244" s="353"/>
      <c r="BI244" s="308"/>
      <c r="BJ244" s="308"/>
      <c r="BK244" s="308"/>
      <c r="BL244" s="345"/>
      <c r="BM244" s="353"/>
      <c r="BN244" s="308"/>
      <c r="BO244" s="308"/>
      <c r="BP244" s="308"/>
      <c r="BQ244" s="345"/>
      <c r="BR244" s="353"/>
      <c r="BS244" s="308"/>
      <c r="BT244" s="308"/>
      <c r="BU244" s="308"/>
      <c r="BV244" s="308"/>
      <c r="BW244" s="308"/>
      <c r="BX244" s="308"/>
      <c r="BY244" s="309"/>
      <c r="BZ244" s="309"/>
      <c r="CA244" s="1555"/>
      <c r="CB244" s="1555"/>
      <c r="CC244" s="1555"/>
      <c r="CD244" s="1555"/>
      <c r="CE244" s="1555"/>
      <c r="CF244" s="1555"/>
      <c r="CG244" s="1555"/>
      <c r="CH244" s="1555"/>
      <c r="CI244" s="1555"/>
      <c r="CJ244" s="1555"/>
      <c r="CK244" s="1555"/>
      <c r="CL244" s="1555"/>
      <c r="CM244" s="1555"/>
      <c r="CN244" s="1555"/>
      <c r="CO244" s="1555"/>
      <c r="CP244" s="1555"/>
      <c r="CQ244" s="1555"/>
      <c r="CR244" s="1555"/>
      <c r="CS244" s="1555"/>
      <c r="CT244" s="1555"/>
      <c r="CU244" s="1555"/>
      <c r="CV244" s="1555"/>
      <c r="CW244" s="1555"/>
      <c r="CX244" s="1555"/>
      <c r="CY244" s="1555"/>
      <c r="CZ244" s="1555"/>
    </row>
    <row r="245" s="424" customFormat="true" ht="15" customHeight="true" x14ac:dyDescent="0.2">
      <c r="A245" s="1157"/>
      <c r="B245" s="1233"/>
      <c r="C245" s="1296"/>
      <c r="D245" s="1270"/>
      <c r="E245" s="1270"/>
      <c r="F245" s="1270"/>
      <c r="G245" s="1271"/>
      <c r="H245" s="1297"/>
      <c r="I245" s="1270"/>
      <c r="J245" s="1270"/>
      <c r="K245" s="1270"/>
      <c r="L245" s="1298"/>
      <c r="M245" s="1296"/>
      <c r="N245" s="1270"/>
      <c r="O245" s="1270"/>
      <c r="P245" s="1270"/>
      <c r="Q245" s="1271"/>
      <c r="R245" s="1297"/>
      <c r="S245" s="1270"/>
      <c r="T245" s="1270"/>
      <c r="U245" s="1270"/>
      <c r="V245" s="1270"/>
      <c r="W245" s="1270"/>
      <c r="X245" s="1270"/>
      <c r="Y245" s="1270"/>
      <c r="Z245" s="1298"/>
      <c r="AA245" s="581"/>
      <c r="AB245" s="581"/>
      <c r="AC245" s="581"/>
      <c r="AD245" s="581"/>
      <c r="AE245" s="581"/>
      <c r="AF245" s="581"/>
      <c r="AG245" s="581"/>
      <c r="AH245" s="581"/>
      <c r="AI245" s="581"/>
      <c r="AJ245" s="581"/>
      <c r="AK245" s="581"/>
      <c r="AL245" s="581"/>
      <c r="AM245" s="581"/>
      <c r="AN245" s="581"/>
      <c r="AO245" s="581"/>
      <c r="AP245" s="581"/>
      <c r="AQ245" s="581"/>
      <c r="AR245" s="581"/>
      <c r="AS245" s="581"/>
      <c r="AT245" s="581"/>
      <c r="AU245" s="581"/>
      <c r="AV245" s="581"/>
      <c r="AW245" s="581"/>
      <c r="AX245" s="581"/>
      <c r="AY245" s="581"/>
      <c r="AZ245" s="216"/>
      <c r="BA245" s="395"/>
      <c r="BB245" s="161"/>
      <c r="BC245" s="344"/>
      <c r="BD245" s="308"/>
      <c r="BE245" s="308"/>
      <c r="BF245" s="308"/>
      <c r="BG245" s="345"/>
      <c r="BH245" s="353"/>
      <c r="BI245" s="308"/>
      <c r="BJ245" s="308"/>
      <c r="BK245" s="308"/>
      <c r="BL245" s="345"/>
      <c r="BM245" s="353"/>
      <c r="BN245" s="308"/>
      <c r="BO245" s="308"/>
      <c r="BP245" s="308"/>
      <c r="BQ245" s="345"/>
      <c r="BR245" s="353"/>
      <c r="BS245" s="308"/>
      <c r="BT245" s="308"/>
      <c r="BU245" s="308"/>
      <c r="BV245" s="308"/>
      <c r="BW245" s="308"/>
      <c r="BX245" s="308"/>
      <c r="BY245" s="309"/>
      <c r="BZ245" s="309"/>
      <c r="CA245" s="1555"/>
      <c r="CB245" s="1555"/>
      <c r="CC245" s="1555"/>
      <c r="CD245" s="1555"/>
      <c r="CE245" s="1555"/>
      <c r="CF245" s="1555"/>
      <c r="CG245" s="1555"/>
      <c r="CH245" s="1555"/>
      <c r="CI245" s="1555"/>
      <c r="CJ245" s="1555"/>
      <c r="CK245" s="1555"/>
      <c r="CL245" s="1555"/>
      <c r="CM245" s="1555"/>
      <c r="CN245" s="1555"/>
      <c r="CO245" s="1555"/>
      <c r="CP245" s="1555"/>
      <c r="CQ245" s="1555"/>
      <c r="CR245" s="1555"/>
      <c r="CS245" s="1555"/>
      <c r="CT245" s="1555"/>
      <c r="CU245" s="1555"/>
      <c r="CV245" s="1555"/>
      <c r="CW245" s="1555"/>
      <c r="CX245" s="1555"/>
      <c r="CY245" s="1555"/>
      <c r="CZ245" s="1555"/>
    </row>
    <row r="246" s="424" customFormat="true" ht="15" customHeight="true" x14ac:dyDescent="0.2">
      <c r="A246" s="1157"/>
      <c r="B246" s="1233"/>
      <c r="C246" s="1296"/>
      <c r="D246" s="1270"/>
      <c r="E246" s="1270"/>
      <c r="F246" s="1270"/>
      <c r="G246" s="1271"/>
      <c r="H246" s="1297"/>
      <c r="I246" s="1270"/>
      <c r="J246" s="1270"/>
      <c r="K246" s="1270"/>
      <c r="L246" s="1298"/>
      <c r="M246" s="1296"/>
      <c r="N246" s="1270"/>
      <c r="O246" s="1270"/>
      <c r="P246" s="1270"/>
      <c r="Q246" s="1271"/>
      <c r="R246" s="1297"/>
      <c r="S246" s="1270"/>
      <c r="T246" s="1270"/>
      <c r="U246" s="1270"/>
      <c r="V246" s="1270"/>
      <c r="W246" s="1270"/>
      <c r="X246" s="1270"/>
      <c r="Y246" s="1270"/>
      <c r="Z246" s="1298"/>
      <c r="AA246" s="581"/>
      <c r="AB246" s="581"/>
      <c r="AC246" s="581"/>
      <c r="AD246" s="581"/>
      <c r="AE246" s="581"/>
      <c r="AF246" s="581"/>
      <c r="AG246" s="581"/>
      <c r="AH246" s="581"/>
      <c r="AI246" s="581"/>
      <c r="AJ246" s="581"/>
      <c r="AK246" s="581"/>
      <c r="AL246" s="581"/>
      <c r="AM246" s="581"/>
      <c r="AN246" s="581"/>
      <c r="AO246" s="581"/>
      <c r="AP246" s="581"/>
      <c r="AQ246" s="581"/>
      <c r="AR246" s="581"/>
      <c r="AS246" s="581"/>
      <c r="AT246" s="581"/>
      <c r="AU246" s="581"/>
      <c r="AV246" s="581"/>
      <c r="AW246" s="581"/>
      <c r="AX246" s="581"/>
      <c r="AY246" s="581"/>
      <c r="AZ246" s="216"/>
      <c r="BA246" s="395"/>
      <c r="BB246" s="161"/>
      <c r="BC246" s="344"/>
      <c r="BD246" s="308"/>
      <c r="BE246" s="308"/>
      <c r="BF246" s="308"/>
      <c r="BG246" s="345"/>
      <c r="BH246" s="353"/>
      <c r="BI246" s="308"/>
      <c r="BJ246" s="308"/>
      <c r="BK246" s="308"/>
      <c r="BL246" s="345"/>
      <c r="BM246" s="353"/>
      <c r="BN246" s="308"/>
      <c r="BO246" s="308"/>
      <c r="BP246" s="308"/>
      <c r="BQ246" s="345"/>
      <c r="BR246" s="353"/>
      <c r="BS246" s="308"/>
      <c r="BT246" s="308"/>
      <c r="BU246" s="308"/>
      <c r="BV246" s="308"/>
      <c r="BW246" s="308"/>
      <c r="BX246" s="308"/>
      <c r="BY246" s="309"/>
      <c r="BZ246" s="309"/>
      <c r="CA246" s="1555"/>
      <c r="CB246" s="1555"/>
      <c r="CC246" s="1555"/>
      <c r="CD246" s="1555"/>
      <c r="CE246" s="1555"/>
      <c r="CF246" s="1555"/>
      <c r="CG246" s="1555"/>
      <c r="CH246" s="1555"/>
      <c r="CI246" s="1555"/>
      <c r="CJ246" s="1555"/>
      <c r="CK246" s="1555"/>
      <c r="CL246" s="1555"/>
      <c r="CM246" s="1555"/>
      <c r="CN246" s="1555"/>
      <c r="CO246" s="1555"/>
      <c r="CP246" s="1555"/>
      <c r="CQ246" s="1555"/>
      <c r="CR246" s="1555"/>
      <c r="CS246" s="1555"/>
      <c r="CT246" s="1555"/>
      <c r="CU246" s="1555"/>
      <c r="CV246" s="1555"/>
      <c r="CW246" s="1555"/>
      <c r="CX246" s="1555"/>
      <c r="CY246" s="1555"/>
      <c r="CZ246" s="1555"/>
    </row>
    <row r="247" s="424" customFormat="true" ht="15" customHeight="true" x14ac:dyDescent="0.2">
      <c r="A247" s="1157"/>
      <c r="B247" s="1233"/>
      <c r="C247" s="1296"/>
      <c r="D247" s="1270"/>
      <c r="E247" s="1270"/>
      <c r="F247" s="1270"/>
      <c r="G247" s="1271"/>
      <c r="H247" s="1297"/>
      <c r="I247" s="1270"/>
      <c r="J247" s="1270"/>
      <c r="K247" s="1270"/>
      <c r="L247" s="1298"/>
      <c r="M247" s="1296"/>
      <c r="N247" s="1270"/>
      <c r="O247" s="1270"/>
      <c r="P247" s="1270"/>
      <c r="Q247" s="1271"/>
      <c r="R247" s="1297"/>
      <c r="S247" s="1270"/>
      <c r="T247" s="1270"/>
      <c r="U247" s="1270"/>
      <c r="V247" s="1270"/>
      <c r="W247" s="1270"/>
      <c r="X247" s="1270"/>
      <c r="Y247" s="1270"/>
      <c r="Z247" s="1298"/>
      <c r="AA247" s="581"/>
      <c r="AB247" s="581"/>
      <c r="AC247" s="581"/>
      <c r="AD247" s="581"/>
      <c r="AE247" s="581"/>
      <c r="AF247" s="581"/>
      <c r="AG247" s="581"/>
      <c r="AH247" s="581"/>
      <c r="AI247" s="581"/>
      <c r="AJ247" s="581"/>
      <c r="AK247" s="581"/>
      <c r="AL247" s="581"/>
      <c r="AM247" s="581"/>
      <c r="AN247" s="581"/>
      <c r="AO247" s="581"/>
      <c r="AP247" s="581"/>
      <c r="AQ247" s="581"/>
      <c r="AR247" s="581"/>
      <c r="AS247" s="581"/>
      <c r="AT247" s="581"/>
      <c r="AU247" s="581"/>
      <c r="AV247" s="581"/>
      <c r="AW247" s="581"/>
      <c r="AX247" s="581"/>
      <c r="AY247" s="581"/>
      <c r="AZ247" s="216"/>
      <c r="BA247" s="395"/>
      <c r="BB247" s="161"/>
      <c r="BC247" s="344"/>
      <c r="BD247" s="308"/>
      <c r="BE247" s="308"/>
      <c r="BF247" s="308"/>
      <c r="BG247" s="345"/>
      <c r="BH247" s="353"/>
      <c r="BI247" s="308"/>
      <c r="BJ247" s="308"/>
      <c r="BK247" s="308"/>
      <c r="BL247" s="345"/>
      <c r="BM247" s="353"/>
      <c r="BN247" s="308"/>
      <c r="BO247" s="308"/>
      <c r="BP247" s="308"/>
      <c r="BQ247" s="345"/>
      <c r="BR247" s="353"/>
      <c r="BS247" s="308"/>
      <c r="BT247" s="308"/>
      <c r="BU247" s="308"/>
      <c r="BV247" s="308"/>
      <c r="BW247" s="308"/>
      <c r="BX247" s="308"/>
      <c r="BY247" s="309"/>
      <c r="BZ247" s="309"/>
      <c r="CA247" s="1555"/>
      <c r="CB247" s="1555"/>
      <c r="CC247" s="1555"/>
      <c r="CD247" s="1555"/>
      <c r="CE247" s="1555"/>
      <c r="CF247" s="1555"/>
      <c r="CG247" s="1555"/>
      <c r="CH247" s="1555"/>
      <c r="CI247" s="1555"/>
      <c r="CJ247" s="1555"/>
      <c r="CK247" s="1555"/>
      <c r="CL247" s="1555"/>
      <c r="CM247" s="1555"/>
      <c r="CN247" s="1555"/>
      <c r="CO247" s="1555"/>
      <c r="CP247" s="1555"/>
      <c r="CQ247" s="1555"/>
      <c r="CR247" s="1555"/>
      <c r="CS247" s="1555"/>
      <c r="CT247" s="1555"/>
      <c r="CU247" s="1555"/>
      <c r="CV247" s="1555"/>
      <c r="CW247" s="1555"/>
      <c r="CX247" s="1555"/>
      <c r="CY247" s="1555"/>
      <c r="CZ247" s="1555"/>
    </row>
    <row r="248" s="424" customFormat="true" ht="15" customHeight="true" x14ac:dyDescent="0.2">
      <c r="A248" s="1159"/>
      <c r="B248" s="1239"/>
      <c r="C248" s="1405"/>
      <c r="D248" s="1309"/>
      <c r="E248" s="1309"/>
      <c r="F248" s="1309"/>
      <c r="G248" s="1310"/>
      <c r="H248" s="1406"/>
      <c r="I248" s="1309"/>
      <c r="J248" s="1309"/>
      <c r="K248" s="1309"/>
      <c r="L248" s="1407"/>
      <c r="M248" s="1405"/>
      <c r="N248" s="1309"/>
      <c r="O248" s="1309"/>
      <c r="P248" s="1309"/>
      <c r="Q248" s="1310"/>
      <c r="R248" s="1406"/>
      <c r="S248" s="1309"/>
      <c r="T248" s="1309"/>
      <c r="U248" s="1309"/>
      <c r="V248" s="1309"/>
      <c r="W248" s="1309"/>
      <c r="X248" s="1309"/>
      <c r="Y248" s="1309"/>
      <c r="Z248" s="1407"/>
      <c r="AA248" s="581"/>
      <c r="AB248" s="581"/>
      <c r="AC248" s="581"/>
      <c r="AD248" s="581"/>
      <c r="AE248" s="581"/>
      <c r="AF248" s="581"/>
      <c r="AG248" s="581"/>
      <c r="AH248" s="581"/>
      <c r="AI248" s="581"/>
      <c r="AJ248" s="581"/>
      <c r="AK248" s="581"/>
      <c r="AL248" s="581"/>
      <c r="AM248" s="581"/>
      <c r="AN248" s="581"/>
      <c r="AO248" s="581"/>
      <c r="AP248" s="581"/>
      <c r="AQ248" s="581"/>
      <c r="AR248" s="581"/>
      <c r="AS248" s="581"/>
      <c r="AT248" s="581"/>
      <c r="AU248" s="581"/>
      <c r="AV248" s="581"/>
      <c r="AW248" s="581"/>
      <c r="AX248" s="581"/>
      <c r="AY248" s="581"/>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360"/>
      <c r="CA248" s="1555"/>
      <c r="CB248" s="1555"/>
      <c r="CC248" s="1555"/>
      <c r="CD248" s="1555"/>
      <c r="CE248" s="1555"/>
      <c r="CF248" s="1555"/>
      <c r="CG248" s="1555"/>
      <c r="CH248" s="1555"/>
      <c r="CI248" s="1555"/>
      <c r="CJ248" s="1555"/>
      <c r="CK248" s="1555"/>
      <c r="CL248" s="1555"/>
      <c r="CM248" s="1555"/>
      <c r="CN248" s="1555"/>
      <c r="CO248" s="1555"/>
      <c r="CP248" s="1555"/>
      <c r="CQ248" s="1555"/>
      <c r="CR248" s="1555"/>
      <c r="CS248" s="1555"/>
      <c r="CT248" s="1555"/>
      <c r="CU248" s="1555"/>
      <c r="CV248" s="1555"/>
      <c r="CW248" s="1555"/>
      <c r="CX248" s="1555"/>
      <c r="CY248" s="1555"/>
      <c r="CZ248" s="1555"/>
    </row>
    <row r="249" s="424" customFormat="true" ht="250.15" customHeight="true" x14ac:dyDescent="0.2">
      <c r="B249" s="423"/>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422"/>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422"/>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422"/>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422"/>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422"/>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422"/>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422"/>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422"/>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422"/>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424" customFormat="true" ht="15" customHeight="true" x14ac:dyDescent="0.2">
      <c r="B259" s="423"/>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1963" t="s">
        <v>114</v>
      </c>
      <c r="BD259" s="1964"/>
      <c r="BE259" s="1964"/>
      <c r="BF259" s="1964"/>
      <c r="BG259" s="1965"/>
      <c r="BH259" s="1966" t="s">
        <v>38</v>
      </c>
      <c r="BI259" s="1964"/>
      <c r="BJ259" s="1964"/>
      <c r="BK259" s="1964"/>
      <c r="BL259" s="1965"/>
      <c r="BM259" s="1966" t="s">
        <v>37</v>
      </c>
      <c r="BN259" s="1964"/>
      <c r="BO259" s="1964"/>
      <c r="BP259" s="1964"/>
      <c r="BQ259" s="1967"/>
      <c r="BR259" s="1463" t="s">
        <v>137</v>
      </c>
      <c r="BS259" s="1464"/>
      <c r="BT259" s="1464"/>
      <c r="BU259" s="1464"/>
      <c r="BV259" s="1464"/>
      <c r="BW259" s="1464"/>
      <c r="BX259" s="1464"/>
      <c r="BY259" s="1465"/>
      <c r="BZ259" s="312"/>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424" customFormat="true" ht="24" x14ac:dyDescent="0.2">
      <c r="B260" s="423"/>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258</v>
      </c>
      <c r="BS260" s="178" t="s">
        <v>259</v>
      </c>
      <c r="BT260" s="178" t="s">
        <v>260</v>
      </c>
      <c r="BU260" s="178" t="s">
        <v>261</v>
      </c>
      <c r="BV260" s="178" t="s">
        <v>262</v>
      </c>
      <c r="BW260" s="178" t="s">
        <v>263</v>
      </c>
      <c r="BX260" s="178" t="s">
        <v>264</v>
      </c>
      <c r="BY260" s="179" t="s">
        <v>265</v>
      </c>
      <c r="BZ260" s="179" t="s">
        <v>266</v>
      </c>
      <c r="CA260" s="1556"/>
      <c r="CB260" s="1556"/>
      <c r="CC260" s="1556"/>
      <c r="CD260" s="1556"/>
      <c r="CE260" s="1556"/>
      <c r="CF260" s="1556"/>
      <c r="CG260" s="1556"/>
      <c r="CH260" s="1556"/>
      <c r="CI260" s="1556"/>
      <c r="CJ260" s="1556"/>
      <c r="CK260" s="1556"/>
      <c r="CL260" s="1556"/>
      <c r="CM260" s="1556"/>
      <c r="CN260" s="1556"/>
      <c r="CO260" s="1556"/>
      <c r="CP260" s="1556"/>
      <c r="CQ260" s="1556"/>
      <c r="CR260" s="1556"/>
      <c r="CS260" s="1556"/>
      <c r="CT260" s="1556"/>
      <c r="CU260" s="1556"/>
      <c r="CV260" s="1556"/>
      <c r="CW260" s="1556"/>
      <c r="CX260" s="1556"/>
      <c r="CY260" s="1556"/>
      <c r="CZ260" s="1556"/>
    </row>
    <row r="261" s="424" customFormat="true" ht="15" customHeight="true" x14ac:dyDescent="0.2">
      <c r="B261" s="423"/>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1968" t="s">
        <v>73</v>
      </c>
      <c r="BB261" s="293" t="s">
        <v>49</v>
      </c>
      <c r="BC261" s="1003" t="s">
        <v>35</v>
      </c>
      <c r="BD261" s="1022" t="s">
        <v>35</v>
      </c>
      <c r="BE261" s="1022" t="s">
        <v>35</v>
      </c>
      <c r="BF261" s="1022" t="s">
        <v>35</v>
      </c>
      <c r="BG261" s="1042" t="s">
        <v>35</v>
      </c>
      <c r="BH261" s="1062" t="s">
        <v>35</v>
      </c>
      <c r="BI261" s="1022" t="s">
        <v>35</v>
      </c>
      <c r="BJ261" s="1022" t="s">
        <v>35</v>
      </c>
      <c r="BK261" s="1022" t="s">
        <v>35</v>
      </c>
      <c r="BL261" s="1042" t="s">
        <v>35</v>
      </c>
      <c r="BM261" s="1062" t="s">
        <v>35</v>
      </c>
      <c r="BN261" s="1022" t="s">
        <v>35</v>
      </c>
      <c r="BO261" s="1022" t="s">
        <v>35</v>
      </c>
      <c r="BP261" s="1022" t="s">
        <v>35</v>
      </c>
      <c r="BQ261" s="1042" t="s">
        <v>35</v>
      </c>
      <c r="BR261" s="1062" t="s">
        <v>35</v>
      </c>
      <c r="BS261" s="1022" t="s">
        <v>35</v>
      </c>
      <c r="BT261" s="1022" t="s">
        <v>35</v>
      </c>
      <c r="BU261" s="1022" t="s">
        <v>35</v>
      </c>
      <c r="BV261" s="1022" t="s">
        <v>35</v>
      </c>
      <c r="BW261" s="1022" t="s">
        <v>35</v>
      </c>
      <c r="BX261" s="1022" t="s">
        <v>35</v>
      </c>
      <c r="BY261" s="1079" t="s">
        <v>35</v>
      </c>
      <c r="BZ261" s="1079" t="s">
        <v>35</v>
      </c>
      <c r="CA261" s="1557"/>
      <c r="CB261" s="1557"/>
      <c r="CC261" s="1557"/>
      <c r="CD261" s="1557"/>
      <c r="CE261" s="1557"/>
      <c r="CF261" s="1557"/>
      <c r="CG261" s="1557"/>
      <c r="CH261" s="1557"/>
      <c r="CI261" s="1557"/>
      <c r="CJ261" s="1557"/>
      <c r="CK261" s="1557"/>
      <c r="CL261" s="1557"/>
      <c r="CM261" s="1557"/>
      <c r="CN261" s="1557"/>
      <c r="CO261" s="1557"/>
      <c r="CP261" s="1557"/>
      <c r="CQ261" s="1557"/>
      <c r="CR261" s="1557"/>
      <c r="CS261" s="1557"/>
      <c r="CT261" s="1557"/>
      <c r="CU261" s="1557"/>
      <c r="CV261" s="1557"/>
      <c r="CW261" s="1557"/>
      <c r="CX261" s="1557"/>
      <c r="CY261" s="1557"/>
      <c r="CZ261" s="1557"/>
    </row>
    <row r="262" s="424" customFormat="true" ht="15" customHeight="true" x14ac:dyDescent="0.2">
      <c r="B262" s="423"/>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1940"/>
      <c r="BB262" s="294" t="s">
        <v>48</v>
      </c>
      <c r="BC262" s="1004" t="s">
        <v>35</v>
      </c>
      <c r="BD262" s="1023" t="s">
        <v>35</v>
      </c>
      <c r="BE262" s="1023" t="s">
        <v>35</v>
      </c>
      <c r="BF262" s="1023" t="s">
        <v>35</v>
      </c>
      <c r="BG262" s="1043" t="s">
        <v>35</v>
      </c>
      <c r="BH262" s="1063" t="s">
        <v>35</v>
      </c>
      <c r="BI262" s="1023" t="s">
        <v>35</v>
      </c>
      <c r="BJ262" s="1023" t="s">
        <v>35</v>
      </c>
      <c r="BK262" s="1023" t="s">
        <v>35</v>
      </c>
      <c r="BL262" s="1043" t="s">
        <v>35</v>
      </c>
      <c r="BM262" s="1063" t="s">
        <v>35</v>
      </c>
      <c r="BN262" s="1023" t="s">
        <v>35</v>
      </c>
      <c r="BO262" s="1023" t="s">
        <v>35</v>
      </c>
      <c r="BP262" s="1023" t="s">
        <v>35</v>
      </c>
      <c r="BQ262" s="1043" t="s">
        <v>35</v>
      </c>
      <c r="BR262" s="1063" t="s">
        <v>35</v>
      </c>
      <c r="BS262" s="1023" t="s">
        <v>35</v>
      </c>
      <c r="BT262" s="1023" t="s">
        <v>35</v>
      </c>
      <c r="BU262" s="1023" t="s">
        <v>35</v>
      </c>
      <c r="BV262" s="1023" t="s">
        <v>35</v>
      </c>
      <c r="BW262" s="1023" t="s">
        <v>35</v>
      </c>
      <c r="BX262" s="1023" t="s">
        <v>35</v>
      </c>
      <c r="BY262" s="1080" t="s">
        <v>35</v>
      </c>
      <c r="BZ262" s="1080" t="s">
        <v>35</v>
      </c>
      <c r="CA262" s="1558"/>
      <c r="CB262" s="1558"/>
      <c r="CC262" s="1558"/>
      <c r="CD262" s="1558"/>
      <c r="CE262" s="1558"/>
      <c r="CF262" s="1558"/>
      <c r="CG262" s="1558"/>
      <c r="CH262" s="1558"/>
      <c r="CI262" s="1558"/>
      <c r="CJ262" s="1558"/>
      <c r="CK262" s="1558"/>
      <c r="CL262" s="1558"/>
      <c r="CM262" s="1558"/>
      <c r="CN262" s="1558"/>
      <c r="CO262" s="1558"/>
      <c r="CP262" s="1558"/>
      <c r="CQ262" s="1558"/>
      <c r="CR262" s="1558"/>
      <c r="CS262" s="1558"/>
      <c r="CT262" s="1558"/>
      <c r="CU262" s="1558"/>
      <c r="CV262" s="1558"/>
      <c r="CW262" s="1558"/>
      <c r="CX262" s="1558"/>
      <c r="CY262" s="1558"/>
      <c r="CZ262" s="1558"/>
    </row>
    <row r="263" s="424" customFormat="true" ht="15" customHeight="true" x14ac:dyDescent="0.2">
      <c r="B263" s="423"/>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1940"/>
      <c r="BB263" s="294" t="s">
        <v>112</v>
      </c>
      <c r="BC263" s="1004" t="s">
        <v>35</v>
      </c>
      <c r="BD263" s="1023" t="s">
        <v>35</v>
      </c>
      <c r="BE263" s="1023" t="s">
        <v>35</v>
      </c>
      <c r="BF263" s="1023" t="s">
        <v>35</v>
      </c>
      <c r="BG263" s="1043" t="s">
        <v>35</v>
      </c>
      <c r="BH263" s="1063" t="s">
        <v>35</v>
      </c>
      <c r="BI263" s="1023" t="s">
        <v>35</v>
      </c>
      <c r="BJ263" s="1023" t="s">
        <v>35</v>
      </c>
      <c r="BK263" s="1023" t="s">
        <v>35</v>
      </c>
      <c r="BL263" s="1043" t="s">
        <v>35</v>
      </c>
      <c r="BM263" s="1063" t="s">
        <v>35</v>
      </c>
      <c r="BN263" s="1023" t="s">
        <v>35</v>
      </c>
      <c r="BO263" s="1023" t="s">
        <v>35</v>
      </c>
      <c r="BP263" s="1023" t="s">
        <v>35</v>
      </c>
      <c r="BQ263" s="1043" t="s">
        <v>35</v>
      </c>
      <c r="BR263" s="1063" t="s">
        <v>35</v>
      </c>
      <c r="BS263" s="1023" t="s">
        <v>35</v>
      </c>
      <c r="BT263" s="1023" t="s">
        <v>35</v>
      </c>
      <c r="BU263" s="1023" t="s">
        <v>35</v>
      </c>
      <c r="BV263" s="1023" t="s">
        <v>35</v>
      </c>
      <c r="BW263" s="1023" t="s">
        <v>35</v>
      </c>
      <c r="BX263" s="1023" t="s">
        <v>35</v>
      </c>
      <c r="BY263" s="1080" t="s">
        <v>35</v>
      </c>
      <c r="BZ263" s="1080" t="s">
        <v>35</v>
      </c>
      <c r="CA263" s="1558"/>
      <c r="CB263" s="1558"/>
      <c r="CC263" s="1558"/>
      <c r="CD263" s="1558"/>
      <c r="CE263" s="1558"/>
      <c r="CF263" s="1558"/>
      <c r="CG263" s="1558"/>
      <c r="CH263" s="1558"/>
      <c r="CI263" s="1558"/>
      <c r="CJ263" s="1558"/>
      <c r="CK263" s="1558"/>
      <c r="CL263" s="1558"/>
      <c r="CM263" s="1558"/>
      <c r="CN263" s="1558"/>
      <c r="CO263" s="1558"/>
      <c r="CP263" s="1558"/>
      <c r="CQ263" s="1558"/>
      <c r="CR263" s="1558"/>
      <c r="CS263" s="1558"/>
      <c r="CT263" s="1558"/>
      <c r="CU263" s="1558"/>
      <c r="CV263" s="1558"/>
      <c r="CW263" s="1558"/>
      <c r="CX263" s="1558"/>
      <c r="CY263" s="1558"/>
      <c r="CZ263" s="1558"/>
    </row>
    <row r="264" s="424" customFormat="true" ht="15" customHeight="true" x14ac:dyDescent="0.2">
      <c r="B264" s="423"/>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1940" t="s">
        <v>74</v>
      </c>
      <c r="BB264" s="294" t="s">
        <v>88</v>
      </c>
      <c r="BC264" s="1004" t="s">
        <v>35</v>
      </c>
      <c r="BD264" s="1023" t="s">
        <v>35</v>
      </c>
      <c r="BE264" s="1023" t="s">
        <v>35</v>
      </c>
      <c r="BF264" s="1023" t="s">
        <v>35</v>
      </c>
      <c r="BG264" s="1043" t="s">
        <v>35</v>
      </c>
      <c r="BH264" s="1063" t="s">
        <v>35</v>
      </c>
      <c r="BI264" s="1023" t="s">
        <v>35</v>
      </c>
      <c r="BJ264" s="1023" t="s">
        <v>35</v>
      </c>
      <c r="BK264" s="1023" t="s">
        <v>35</v>
      </c>
      <c r="BL264" s="1043" t="s">
        <v>35</v>
      </c>
      <c r="BM264" s="1063" t="s">
        <v>35</v>
      </c>
      <c r="BN264" s="1023" t="s">
        <v>35</v>
      </c>
      <c r="BO264" s="1023" t="s">
        <v>35</v>
      </c>
      <c r="BP264" s="1023" t="s">
        <v>35</v>
      </c>
      <c r="BQ264" s="1043" t="s">
        <v>35</v>
      </c>
      <c r="BR264" s="1063" t="s">
        <v>35</v>
      </c>
      <c r="BS264" s="1023" t="s">
        <v>35</v>
      </c>
      <c r="BT264" s="1023" t="s">
        <v>35</v>
      </c>
      <c r="BU264" s="1023" t="s">
        <v>35</v>
      </c>
      <c r="BV264" s="1023" t="s">
        <v>35</v>
      </c>
      <c r="BW264" s="1023" t="s">
        <v>35</v>
      </c>
      <c r="BX264" s="1023" t="s">
        <v>35</v>
      </c>
      <c r="BY264" s="1080" t="s">
        <v>35</v>
      </c>
      <c r="BZ264" s="1080" t="s">
        <v>35</v>
      </c>
      <c r="CA264" s="1558"/>
      <c r="CB264" s="1558"/>
      <c r="CC264" s="1558"/>
      <c r="CD264" s="1558"/>
      <c r="CE264" s="1558"/>
      <c r="CF264" s="1558"/>
      <c r="CG264" s="1558"/>
      <c r="CH264" s="1558"/>
      <c r="CI264" s="1558"/>
      <c r="CJ264" s="1558"/>
      <c r="CK264" s="1558"/>
      <c r="CL264" s="1558"/>
      <c r="CM264" s="1558"/>
      <c r="CN264" s="1558"/>
      <c r="CO264" s="1558"/>
      <c r="CP264" s="1558"/>
      <c r="CQ264" s="1558"/>
      <c r="CR264" s="1558"/>
      <c r="CS264" s="1558"/>
      <c r="CT264" s="1558"/>
      <c r="CU264" s="1558"/>
      <c r="CV264" s="1558"/>
      <c r="CW264" s="1558"/>
      <c r="CX264" s="1558"/>
      <c r="CY264" s="1558"/>
      <c r="CZ264" s="1558"/>
    </row>
    <row r="265" s="424" customFormat="true" ht="15" customHeight="true" x14ac:dyDescent="0.2">
      <c r="B265" s="423"/>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1940"/>
      <c r="BB265" s="294" t="s">
        <v>89</v>
      </c>
      <c r="BC265" s="1004" t="s">
        <v>35</v>
      </c>
      <c r="BD265" s="1023" t="s">
        <v>35</v>
      </c>
      <c r="BE265" s="1023" t="s">
        <v>35</v>
      </c>
      <c r="BF265" s="1023" t="s">
        <v>35</v>
      </c>
      <c r="BG265" s="1043" t="s">
        <v>35</v>
      </c>
      <c r="BH265" s="1063" t="s">
        <v>35</v>
      </c>
      <c r="BI265" s="1023" t="s">
        <v>35</v>
      </c>
      <c r="BJ265" s="1023" t="s">
        <v>35</v>
      </c>
      <c r="BK265" s="1023" t="s">
        <v>35</v>
      </c>
      <c r="BL265" s="1043" t="s">
        <v>35</v>
      </c>
      <c r="BM265" s="1063" t="s">
        <v>35</v>
      </c>
      <c r="BN265" s="1023" t="s">
        <v>35</v>
      </c>
      <c r="BO265" s="1023" t="s">
        <v>35</v>
      </c>
      <c r="BP265" s="1023" t="s">
        <v>35</v>
      </c>
      <c r="BQ265" s="1043" t="s">
        <v>35</v>
      </c>
      <c r="BR265" s="1063" t="s">
        <v>35</v>
      </c>
      <c r="BS265" s="1023" t="s">
        <v>35</v>
      </c>
      <c r="BT265" s="1023" t="s">
        <v>35</v>
      </c>
      <c r="BU265" s="1023" t="s">
        <v>35</v>
      </c>
      <c r="BV265" s="1023" t="s">
        <v>35</v>
      </c>
      <c r="BW265" s="1023" t="s">
        <v>35</v>
      </c>
      <c r="BX265" s="1023" t="s">
        <v>35</v>
      </c>
      <c r="BY265" s="1080" t="s">
        <v>35</v>
      </c>
      <c r="BZ265" s="1080" t="s">
        <v>35</v>
      </c>
      <c r="CA265" s="1558"/>
      <c r="CB265" s="1558"/>
      <c r="CC265" s="1558"/>
      <c r="CD265" s="1558"/>
      <c r="CE265" s="1558"/>
      <c r="CF265" s="1558"/>
      <c r="CG265" s="1558"/>
      <c r="CH265" s="1558"/>
      <c r="CI265" s="1558"/>
      <c r="CJ265" s="1558"/>
      <c r="CK265" s="1558"/>
      <c r="CL265" s="1558"/>
      <c r="CM265" s="1558"/>
      <c r="CN265" s="1558"/>
      <c r="CO265" s="1558"/>
      <c r="CP265" s="1558"/>
      <c r="CQ265" s="1558"/>
      <c r="CR265" s="1558"/>
      <c r="CS265" s="1558"/>
      <c r="CT265" s="1558"/>
      <c r="CU265" s="1558"/>
      <c r="CV265" s="1558"/>
      <c r="CW265" s="1558"/>
      <c r="CX265" s="1558"/>
      <c r="CY265" s="1558"/>
      <c r="CZ265" s="1558"/>
    </row>
    <row r="266" s="424" customFormat="true" ht="15" customHeight="true" x14ac:dyDescent="0.2">
      <c r="B266" s="423"/>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1940"/>
      <c r="BB266" s="294" t="s">
        <v>90</v>
      </c>
      <c r="BC266" s="1004" t="s">
        <v>35</v>
      </c>
      <c r="BD266" s="1023" t="s">
        <v>35</v>
      </c>
      <c r="BE266" s="1023" t="s">
        <v>35</v>
      </c>
      <c r="BF266" s="1023" t="s">
        <v>35</v>
      </c>
      <c r="BG266" s="1043" t="s">
        <v>35</v>
      </c>
      <c r="BH266" s="1063" t="s">
        <v>35</v>
      </c>
      <c r="BI266" s="1023" t="s">
        <v>35</v>
      </c>
      <c r="BJ266" s="1023" t="s">
        <v>35</v>
      </c>
      <c r="BK266" s="1023" t="s">
        <v>35</v>
      </c>
      <c r="BL266" s="1043" t="s">
        <v>35</v>
      </c>
      <c r="BM266" s="1063" t="s">
        <v>35</v>
      </c>
      <c r="BN266" s="1023" t="s">
        <v>35</v>
      </c>
      <c r="BO266" s="1023" t="s">
        <v>35</v>
      </c>
      <c r="BP266" s="1023" t="s">
        <v>35</v>
      </c>
      <c r="BQ266" s="1043" t="s">
        <v>35</v>
      </c>
      <c r="BR266" s="1063" t="s">
        <v>35</v>
      </c>
      <c r="BS266" s="1023" t="s">
        <v>35</v>
      </c>
      <c r="BT266" s="1023" t="s">
        <v>35</v>
      </c>
      <c r="BU266" s="1023" t="s">
        <v>35</v>
      </c>
      <c r="BV266" s="1023" t="s">
        <v>35</v>
      </c>
      <c r="BW266" s="1023" t="s">
        <v>35</v>
      </c>
      <c r="BX266" s="1023" t="s">
        <v>35</v>
      </c>
      <c r="BY266" s="1080" t="s">
        <v>35</v>
      </c>
      <c r="BZ266" s="1080" t="s">
        <v>35</v>
      </c>
      <c r="CA266" s="1558"/>
      <c r="CB266" s="1558"/>
      <c r="CC266" s="1558"/>
      <c r="CD266" s="1558"/>
      <c r="CE266" s="1558"/>
      <c r="CF266" s="1558"/>
      <c r="CG266" s="1558"/>
      <c r="CH266" s="1558"/>
      <c r="CI266" s="1558"/>
      <c r="CJ266" s="1558"/>
      <c r="CK266" s="1558"/>
      <c r="CL266" s="1558"/>
      <c r="CM266" s="1558"/>
      <c r="CN266" s="1558"/>
      <c r="CO266" s="1558"/>
      <c r="CP266" s="1558"/>
      <c r="CQ266" s="1558"/>
      <c r="CR266" s="1558"/>
      <c r="CS266" s="1558"/>
      <c r="CT266" s="1558"/>
      <c r="CU266" s="1558"/>
      <c r="CV266" s="1558"/>
      <c r="CW266" s="1558"/>
      <c r="CX266" s="1558"/>
      <c r="CY266" s="1558"/>
      <c r="CZ266" s="1558"/>
    </row>
    <row r="267" s="424" customFormat="true" ht="15" customHeight="true" x14ac:dyDescent="0.2">
      <c r="B267" s="423"/>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1940"/>
      <c r="BB267" s="294" t="s">
        <v>112</v>
      </c>
      <c r="BC267" s="1004" t="s">
        <v>35</v>
      </c>
      <c r="BD267" s="1023" t="s">
        <v>35</v>
      </c>
      <c r="BE267" s="1023" t="s">
        <v>35</v>
      </c>
      <c r="BF267" s="1023" t="s">
        <v>35</v>
      </c>
      <c r="BG267" s="1043" t="s">
        <v>35</v>
      </c>
      <c r="BH267" s="1063" t="s">
        <v>35</v>
      </c>
      <c r="BI267" s="1023" t="s">
        <v>35</v>
      </c>
      <c r="BJ267" s="1023" t="s">
        <v>35</v>
      </c>
      <c r="BK267" s="1023" t="s">
        <v>35</v>
      </c>
      <c r="BL267" s="1043" t="s">
        <v>35</v>
      </c>
      <c r="BM267" s="1063" t="s">
        <v>35</v>
      </c>
      <c r="BN267" s="1023" t="s">
        <v>35</v>
      </c>
      <c r="BO267" s="1023" t="s">
        <v>35</v>
      </c>
      <c r="BP267" s="1023" t="s">
        <v>35</v>
      </c>
      <c r="BQ267" s="1043" t="s">
        <v>35</v>
      </c>
      <c r="BR267" s="1063" t="s">
        <v>35</v>
      </c>
      <c r="BS267" s="1023" t="s">
        <v>35</v>
      </c>
      <c r="BT267" s="1023" t="s">
        <v>35</v>
      </c>
      <c r="BU267" s="1023" t="s">
        <v>35</v>
      </c>
      <c r="BV267" s="1023" t="s">
        <v>35</v>
      </c>
      <c r="BW267" s="1023" t="s">
        <v>35</v>
      </c>
      <c r="BX267" s="1023" t="s">
        <v>35</v>
      </c>
      <c r="BY267" s="1080" t="s">
        <v>35</v>
      </c>
      <c r="BZ267" s="1080" t="s">
        <v>35</v>
      </c>
      <c r="CA267" s="1558"/>
      <c r="CB267" s="1558"/>
      <c r="CC267" s="1558"/>
      <c r="CD267" s="1558"/>
      <c r="CE267" s="1558"/>
      <c r="CF267" s="1558"/>
      <c r="CG267" s="1558"/>
      <c r="CH267" s="1558"/>
      <c r="CI267" s="1558"/>
      <c r="CJ267" s="1558"/>
      <c r="CK267" s="1558"/>
      <c r="CL267" s="1558"/>
      <c r="CM267" s="1558"/>
      <c r="CN267" s="1558"/>
      <c r="CO267" s="1558"/>
      <c r="CP267" s="1558"/>
      <c r="CQ267" s="1558"/>
      <c r="CR267" s="1558"/>
      <c r="CS267" s="1558"/>
      <c r="CT267" s="1558"/>
      <c r="CU267" s="1558"/>
      <c r="CV267" s="1558"/>
      <c r="CW267" s="1558"/>
      <c r="CX267" s="1558"/>
      <c r="CY267" s="1558"/>
      <c r="CZ267" s="1558"/>
    </row>
    <row r="268" s="424" customFormat="true" ht="15" customHeight="true" x14ac:dyDescent="0.2">
      <c r="B268" s="423"/>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1940" t="s">
        <v>115</v>
      </c>
      <c r="BB268" s="294" t="s">
        <v>88</v>
      </c>
      <c r="BC268" s="1004" t="s">
        <v>35</v>
      </c>
      <c r="BD268" s="1023" t="s">
        <v>35</v>
      </c>
      <c r="BE268" s="1023" t="s">
        <v>35</v>
      </c>
      <c r="BF268" s="1023" t="s">
        <v>35</v>
      </c>
      <c r="BG268" s="1043" t="s">
        <v>35</v>
      </c>
      <c r="BH268" s="1063" t="s">
        <v>35</v>
      </c>
      <c r="BI268" s="1023" t="s">
        <v>35</v>
      </c>
      <c r="BJ268" s="1023" t="s">
        <v>35</v>
      </c>
      <c r="BK268" s="1023" t="s">
        <v>35</v>
      </c>
      <c r="BL268" s="1043" t="s">
        <v>35</v>
      </c>
      <c r="BM268" s="1063" t="s">
        <v>35</v>
      </c>
      <c r="BN268" s="1023" t="s">
        <v>35</v>
      </c>
      <c r="BO268" s="1023" t="s">
        <v>35</v>
      </c>
      <c r="BP268" s="1023" t="s">
        <v>35</v>
      </c>
      <c r="BQ268" s="1043" t="s">
        <v>35</v>
      </c>
      <c r="BR268" s="1063" t="s">
        <v>35</v>
      </c>
      <c r="BS268" s="1023" t="s">
        <v>35</v>
      </c>
      <c r="BT268" s="1023" t="s">
        <v>35</v>
      </c>
      <c r="BU268" s="1023" t="s">
        <v>35</v>
      </c>
      <c r="BV268" s="1023" t="s">
        <v>35</v>
      </c>
      <c r="BW268" s="1023" t="s">
        <v>35</v>
      </c>
      <c r="BX268" s="1023" t="s">
        <v>35</v>
      </c>
      <c r="BY268" s="1080" t="s">
        <v>35</v>
      </c>
      <c r="BZ268" s="1080" t="s">
        <v>35</v>
      </c>
      <c r="CA268" s="1558"/>
      <c r="CB268" s="1558"/>
      <c r="CC268" s="1558"/>
      <c r="CD268" s="1558"/>
      <c r="CE268" s="1558"/>
      <c r="CF268" s="1558"/>
      <c r="CG268" s="1558"/>
      <c r="CH268" s="1558"/>
      <c r="CI268" s="1558"/>
      <c r="CJ268" s="1558"/>
      <c r="CK268" s="1558"/>
      <c r="CL268" s="1558"/>
      <c r="CM268" s="1558"/>
      <c r="CN268" s="1558"/>
      <c r="CO268" s="1558"/>
      <c r="CP268" s="1558"/>
      <c r="CQ268" s="1558"/>
      <c r="CR268" s="1558"/>
      <c r="CS268" s="1558"/>
      <c r="CT268" s="1558"/>
      <c r="CU268" s="1558"/>
      <c r="CV268" s="1558"/>
      <c r="CW268" s="1558"/>
      <c r="CX268" s="1558"/>
      <c r="CY268" s="1558"/>
      <c r="CZ268" s="1558"/>
    </row>
    <row r="269" s="424" customFormat="true" ht="15" customHeight="true" x14ac:dyDescent="0.2">
      <c r="B269" s="423"/>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1940"/>
      <c r="BB269" s="294" t="s">
        <v>89</v>
      </c>
      <c r="BC269" s="1004" t="s">
        <v>35</v>
      </c>
      <c r="BD269" s="1023" t="s">
        <v>35</v>
      </c>
      <c r="BE269" s="1023" t="s">
        <v>35</v>
      </c>
      <c r="BF269" s="1023" t="s">
        <v>35</v>
      </c>
      <c r="BG269" s="1043" t="s">
        <v>35</v>
      </c>
      <c r="BH269" s="1063" t="s">
        <v>35</v>
      </c>
      <c r="BI269" s="1023" t="s">
        <v>35</v>
      </c>
      <c r="BJ269" s="1023" t="s">
        <v>35</v>
      </c>
      <c r="BK269" s="1023" t="s">
        <v>35</v>
      </c>
      <c r="BL269" s="1043" t="s">
        <v>35</v>
      </c>
      <c r="BM269" s="1063" t="s">
        <v>35</v>
      </c>
      <c r="BN269" s="1023" t="s">
        <v>35</v>
      </c>
      <c r="BO269" s="1023" t="s">
        <v>35</v>
      </c>
      <c r="BP269" s="1023" t="s">
        <v>35</v>
      </c>
      <c r="BQ269" s="1043" t="s">
        <v>35</v>
      </c>
      <c r="BR269" s="1063" t="s">
        <v>35</v>
      </c>
      <c r="BS269" s="1023" t="s">
        <v>35</v>
      </c>
      <c r="BT269" s="1023" t="s">
        <v>35</v>
      </c>
      <c r="BU269" s="1023" t="s">
        <v>35</v>
      </c>
      <c r="BV269" s="1023" t="s">
        <v>35</v>
      </c>
      <c r="BW269" s="1023" t="s">
        <v>35</v>
      </c>
      <c r="BX269" s="1023" t="s">
        <v>35</v>
      </c>
      <c r="BY269" s="1080" t="s">
        <v>35</v>
      </c>
      <c r="BZ269" s="1080" t="s">
        <v>35</v>
      </c>
      <c r="CA269" s="1558"/>
      <c r="CB269" s="1558"/>
      <c r="CC269" s="1558"/>
      <c r="CD269" s="1558"/>
      <c r="CE269" s="1558"/>
      <c r="CF269" s="1558"/>
      <c r="CG269" s="1558"/>
      <c r="CH269" s="1558"/>
      <c r="CI269" s="1558"/>
      <c r="CJ269" s="1558"/>
      <c r="CK269" s="1558"/>
      <c r="CL269" s="1558"/>
      <c r="CM269" s="1558"/>
      <c r="CN269" s="1558"/>
      <c r="CO269" s="1558"/>
      <c r="CP269" s="1558"/>
      <c r="CQ269" s="1558"/>
      <c r="CR269" s="1558"/>
      <c r="CS269" s="1558"/>
      <c r="CT269" s="1558"/>
      <c r="CU269" s="1558"/>
      <c r="CV269" s="1558"/>
      <c r="CW269" s="1558"/>
      <c r="CX269" s="1558"/>
      <c r="CY269" s="1558"/>
      <c r="CZ269" s="1558"/>
    </row>
    <row r="270" s="424" customFormat="true" ht="15" customHeight="true" x14ac:dyDescent="0.2">
      <c r="B270" s="423"/>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1940"/>
      <c r="BB270" s="294" t="s">
        <v>90</v>
      </c>
      <c r="BC270" s="1004" t="s">
        <v>35</v>
      </c>
      <c r="BD270" s="1023" t="s">
        <v>35</v>
      </c>
      <c r="BE270" s="1023" t="s">
        <v>35</v>
      </c>
      <c r="BF270" s="1023" t="s">
        <v>35</v>
      </c>
      <c r="BG270" s="1043" t="s">
        <v>35</v>
      </c>
      <c r="BH270" s="1063" t="s">
        <v>35</v>
      </c>
      <c r="BI270" s="1023" t="s">
        <v>35</v>
      </c>
      <c r="BJ270" s="1023" t="s">
        <v>35</v>
      </c>
      <c r="BK270" s="1023" t="s">
        <v>35</v>
      </c>
      <c r="BL270" s="1043" t="s">
        <v>35</v>
      </c>
      <c r="BM270" s="1063" t="s">
        <v>35</v>
      </c>
      <c r="BN270" s="1023" t="s">
        <v>35</v>
      </c>
      <c r="BO270" s="1023" t="s">
        <v>35</v>
      </c>
      <c r="BP270" s="1023" t="s">
        <v>35</v>
      </c>
      <c r="BQ270" s="1043" t="s">
        <v>35</v>
      </c>
      <c r="BR270" s="1063" t="s">
        <v>35</v>
      </c>
      <c r="BS270" s="1023" t="s">
        <v>35</v>
      </c>
      <c r="BT270" s="1023" t="s">
        <v>35</v>
      </c>
      <c r="BU270" s="1023" t="s">
        <v>35</v>
      </c>
      <c r="BV270" s="1023" t="s">
        <v>35</v>
      </c>
      <c r="BW270" s="1023" t="s">
        <v>35</v>
      </c>
      <c r="BX270" s="1023" t="s">
        <v>35</v>
      </c>
      <c r="BY270" s="1080" t="s">
        <v>35</v>
      </c>
      <c r="BZ270" s="1080" t="s">
        <v>35</v>
      </c>
      <c r="CA270" s="1558"/>
      <c r="CB270" s="1558"/>
      <c r="CC270" s="1558"/>
      <c r="CD270" s="1558"/>
      <c r="CE270" s="1558"/>
      <c r="CF270" s="1558"/>
      <c r="CG270" s="1558"/>
      <c r="CH270" s="1558"/>
      <c r="CI270" s="1558"/>
      <c r="CJ270" s="1558"/>
      <c r="CK270" s="1558"/>
      <c r="CL270" s="1558"/>
      <c r="CM270" s="1558"/>
      <c r="CN270" s="1558"/>
      <c r="CO270" s="1558"/>
      <c r="CP270" s="1558"/>
      <c r="CQ270" s="1558"/>
      <c r="CR270" s="1558"/>
      <c r="CS270" s="1558"/>
      <c r="CT270" s="1558"/>
      <c r="CU270" s="1558"/>
      <c r="CV270" s="1558"/>
      <c r="CW270" s="1558"/>
      <c r="CX270" s="1558"/>
      <c r="CY270" s="1558"/>
      <c r="CZ270" s="1558"/>
    </row>
    <row r="271" s="424" customFormat="true" ht="15" customHeight="true" x14ac:dyDescent="0.2">
      <c r="B271" s="423"/>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1940" t="s">
        <v>75</v>
      </c>
      <c r="BB271" s="294" t="s">
        <v>49</v>
      </c>
      <c r="BC271" s="1004" t="s">
        <v>35</v>
      </c>
      <c r="BD271" s="1024" t="s">
        <v>35</v>
      </c>
      <c r="BE271" s="1024" t="s">
        <v>35</v>
      </c>
      <c r="BF271" s="1024" t="s">
        <v>35</v>
      </c>
      <c r="BG271" s="1044" t="s">
        <v>35</v>
      </c>
      <c r="BH271" s="1004" t="s">
        <v>35</v>
      </c>
      <c r="BI271" s="1024" t="s">
        <v>35</v>
      </c>
      <c r="BJ271" s="1024" t="s">
        <v>35</v>
      </c>
      <c r="BK271" s="1024" t="s">
        <v>35</v>
      </c>
      <c r="BL271" s="1044" t="s">
        <v>35</v>
      </c>
      <c r="BM271" s="1004" t="s">
        <v>35</v>
      </c>
      <c r="BN271" s="1024" t="s">
        <v>35</v>
      </c>
      <c r="BO271" s="1024" t="s">
        <v>35</v>
      </c>
      <c r="BP271" s="1024" t="s">
        <v>35</v>
      </c>
      <c r="BQ271" s="1044" t="s">
        <v>35</v>
      </c>
      <c r="BR271" s="1004" t="s">
        <v>35</v>
      </c>
      <c r="BS271" s="1024" t="s">
        <v>35</v>
      </c>
      <c r="BT271" s="1024" t="s">
        <v>35</v>
      </c>
      <c r="BU271" s="1024" t="s">
        <v>35</v>
      </c>
      <c r="BV271" s="1024" t="s">
        <v>35</v>
      </c>
      <c r="BW271" s="1024" t="s">
        <v>35</v>
      </c>
      <c r="BX271" s="1024" t="s">
        <v>35</v>
      </c>
      <c r="BY271" s="1081" t="s">
        <v>35</v>
      </c>
      <c r="BZ271" s="1081" t="s">
        <v>35</v>
      </c>
      <c r="CA271" s="1559"/>
      <c r="CB271" s="1559"/>
      <c r="CC271" s="1559"/>
      <c r="CD271" s="1559"/>
      <c r="CE271" s="1559"/>
      <c r="CF271" s="1559"/>
      <c r="CG271" s="1559"/>
      <c r="CH271" s="1559"/>
      <c r="CI271" s="1559"/>
      <c r="CJ271" s="1559"/>
      <c r="CK271" s="1559"/>
      <c r="CL271" s="1559"/>
      <c r="CM271" s="1559"/>
      <c r="CN271" s="1559"/>
      <c r="CO271" s="1559"/>
      <c r="CP271" s="1559"/>
      <c r="CQ271" s="1559"/>
      <c r="CR271" s="1559"/>
      <c r="CS271" s="1559"/>
      <c r="CT271" s="1559"/>
      <c r="CU271" s="1559"/>
      <c r="CV271" s="1559"/>
      <c r="CW271" s="1559"/>
      <c r="CX271" s="1559"/>
      <c r="CY271" s="1559"/>
      <c r="CZ271" s="1559"/>
    </row>
    <row r="272" s="424" customFormat="true" ht="15" customHeight="true" x14ac:dyDescent="0.2">
      <c r="B272" s="423"/>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1940"/>
      <c r="BB272" s="294" t="s">
        <v>48</v>
      </c>
      <c r="BC272" s="1004" t="s">
        <v>35</v>
      </c>
      <c r="BD272" s="1024" t="s">
        <v>35</v>
      </c>
      <c r="BE272" s="1024" t="s">
        <v>35</v>
      </c>
      <c r="BF272" s="1024" t="s">
        <v>35</v>
      </c>
      <c r="BG272" s="1044" t="s">
        <v>35</v>
      </c>
      <c r="BH272" s="1004" t="s">
        <v>35</v>
      </c>
      <c r="BI272" s="1024" t="s">
        <v>35</v>
      </c>
      <c r="BJ272" s="1024" t="s">
        <v>35</v>
      </c>
      <c r="BK272" s="1024" t="s">
        <v>35</v>
      </c>
      <c r="BL272" s="1044" t="s">
        <v>35</v>
      </c>
      <c r="BM272" s="1004" t="s">
        <v>35</v>
      </c>
      <c r="BN272" s="1024" t="s">
        <v>35</v>
      </c>
      <c r="BO272" s="1024" t="s">
        <v>35</v>
      </c>
      <c r="BP272" s="1024" t="s">
        <v>35</v>
      </c>
      <c r="BQ272" s="1044" t="s">
        <v>35</v>
      </c>
      <c r="BR272" s="1004" t="s">
        <v>35</v>
      </c>
      <c r="BS272" s="1024" t="s">
        <v>35</v>
      </c>
      <c r="BT272" s="1024" t="s">
        <v>35</v>
      </c>
      <c r="BU272" s="1024" t="s">
        <v>35</v>
      </c>
      <c r="BV272" s="1024" t="s">
        <v>35</v>
      </c>
      <c r="BW272" s="1024" t="s">
        <v>35</v>
      </c>
      <c r="BX272" s="1024" t="s">
        <v>35</v>
      </c>
      <c r="BY272" s="1081" t="s">
        <v>35</v>
      </c>
      <c r="BZ272" s="1081" t="s">
        <v>35</v>
      </c>
      <c r="CA272" s="1559"/>
      <c r="CB272" s="1559"/>
      <c r="CC272" s="1559"/>
      <c r="CD272" s="1559"/>
      <c r="CE272" s="1559"/>
      <c r="CF272" s="1559"/>
      <c r="CG272" s="1559"/>
      <c r="CH272" s="1559"/>
      <c r="CI272" s="1559"/>
      <c r="CJ272" s="1559"/>
      <c r="CK272" s="1559"/>
      <c r="CL272" s="1559"/>
      <c r="CM272" s="1559"/>
      <c r="CN272" s="1559"/>
      <c r="CO272" s="1559"/>
      <c r="CP272" s="1559"/>
      <c r="CQ272" s="1559"/>
      <c r="CR272" s="1559"/>
      <c r="CS272" s="1559"/>
      <c r="CT272" s="1559"/>
      <c r="CU272" s="1559"/>
      <c r="CV272" s="1559"/>
      <c r="CW272" s="1559"/>
      <c r="CX272" s="1559"/>
      <c r="CY272" s="1559"/>
      <c r="CZ272" s="1559"/>
    </row>
    <row r="273" s="424" customFormat="true" ht="15" customHeight="true" x14ac:dyDescent="0.2">
      <c r="B273" s="423"/>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1940"/>
      <c r="BB273" s="294" t="s">
        <v>112</v>
      </c>
      <c r="BC273" s="1004" t="s">
        <v>35</v>
      </c>
      <c r="BD273" s="1024" t="s">
        <v>35</v>
      </c>
      <c r="BE273" s="1024" t="s">
        <v>35</v>
      </c>
      <c r="BF273" s="1024" t="s">
        <v>35</v>
      </c>
      <c r="BG273" s="1044" t="s">
        <v>35</v>
      </c>
      <c r="BH273" s="1004" t="s">
        <v>35</v>
      </c>
      <c r="BI273" s="1024" t="s">
        <v>35</v>
      </c>
      <c r="BJ273" s="1024" t="s">
        <v>35</v>
      </c>
      <c r="BK273" s="1024" t="s">
        <v>35</v>
      </c>
      <c r="BL273" s="1044" t="s">
        <v>35</v>
      </c>
      <c r="BM273" s="1004" t="s">
        <v>35</v>
      </c>
      <c r="BN273" s="1024" t="s">
        <v>35</v>
      </c>
      <c r="BO273" s="1024" t="s">
        <v>35</v>
      </c>
      <c r="BP273" s="1024" t="s">
        <v>35</v>
      </c>
      <c r="BQ273" s="1044" t="s">
        <v>35</v>
      </c>
      <c r="BR273" s="1004" t="s">
        <v>35</v>
      </c>
      <c r="BS273" s="1024" t="s">
        <v>35</v>
      </c>
      <c r="BT273" s="1024" t="s">
        <v>35</v>
      </c>
      <c r="BU273" s="1024" t="s">
        <v>35</v>
      </c>
      <c r="BV273" s="1024" t="s">
        <v>35</v>
      </c>
      <c r="BW273" s="1024" t="s">
        <v>35</v>
      </c>
      <c r="BX273" s="1024" t="s">
        <v>35</v>
      </c>
      <c r="BY273" s="1081" t="s">
        <v>35</v>
      </c>
      <c r="BZ273" s="1081" t="s">
        <v>35</v>
      </c>
      <c r="CA273" s="1559"/>
      <c r="CB273" s="1559"/>
      <c r="CC273" s="1559"/>
      <c r="CD273" s="1559"/>
      <c r="CE273" s="1559"/>
      <c r="CF273" s="1559"/>
      <c r="CG273" s="1559"/>
      <c r="CH273" s="1559"/>
      <c r="CI273" s="1559"/>
      <c r="CJ273" s="1559"/>
      <c r="CK273" s="1559"/>
      <c r="CL273" s="1559"/>
      <c r="CM273" s="1559"/>
      <c r="CN273" s="1559"/>
      <c r="CO273" s="1559"/>
      <c r="CP273" s="1559"/>
      <c r="CQ273" s="1559"/>
      <c r="CR273" s="1559"/>
      <c r="CS273" s="1559"/>
      <c r="CT273" s="1559"/>
      <c r="CU273" s="1559"/>
      <c r="CV273" s="1559"/>
      <c r="CW273" s="1559"/>
      <c r="CX273" s="1559"/>
      <c r="CY273" s="1559"/>
      <c r="CZ273" s="1559"/>
    </row>
    <row r="274" s="424" customFormat="true" ht="15" customHeight="true" x14ac:dyDescent="0.2">
      <c r="B274" s="423"/>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1940" t="s">
        <v>76</v>
      </c>
      <c r="BB274" s="294" t="s">
        <v>49</v>
      </c>
      <c r="BC274" s="1004" t="s">
        <v>35</v>
      </c>
      <c r="BD274" s="1023" t="s">
        <v>35</v>
      </c>
      <c r="BE274" s="1023" t="s">
        <v>35</v>
      </c>
      <c r="BF274" s="1023" t="s">
        <v>35</v>
      </c>
      <c r="BG274" s="1043" t="s">
        <v>35</v>
      </c>
      <c r="BH274" s="1063" t="s">
        <v>35</v>
      </c>
      <c r="BI274" s="1023" t="s">
        <v>35</v>
      </c>
      <c r="BJ274" s="1023" t="s">
        <v>35</v>
      </c>
      <c r="BK274" s="1023" t="s">
        <v>35</v>
      </c>
      <c r="BL274" s="1043" t="s">
        <v>35</v>
      </c>
      <c r="BM274" s="1063" t="s">
        <v>35</v>
      </c>
      <c r="BN274" s="1023" t="s">
        <v>35</v>
      </c>
      <c r="BO274" s="1023" t="s">
        <v>35</v>
      </c>
      <c r="BP274" s="1023" t="s">
        <v>35</v>
      </c>
      <c r="BQ274" s="1043" t="s">
        <v>35</v>
      </c>
      <c r="BR274" s="1063" t="s">
        <v>35</v>
      </c>
      <c r="BS274" s="1023" t="s">
        <v>35</v>
      </c>
      <c r="BT274" s="1023" t="s">
        <v>35</v>
      </c>
      <c r="BU274" s="1023" t="s">
        <v>35</v>
      </c>
      <c r="BV274" s="1023" t="s">
        <v>35</v>
      </c>
      <c r="BW274" s="1023" t="s">
        <v>35</v>
      </c>
      <c r="BX274" s="1023" t="s">
        <v>35</v>
      </c>
      <c r="BY274" s="1080" t="s">
        <v>35</v>
      </c>
      <c r="BZ274" s="1080" t="s">
        <v>35</v>
      </c>
      <c r="CA274" s="1558"/>
      <c r="CB274" s="1558"/>
      <c r="CC274" s="1558"/>
      <c r="CD274" s="1558"/>
      <c r="CE274" s="1558"/>
      <c r="CF274" s="1558"/>
      <c r="CG274" s="1558"/>
      <c r="CH274" s="1558"/>
      <c r="CI274" s="1558"/>
      <c r="CJ274" s="1558"/>
      <c r="CK274" s="1558"/>
      <c r="CL274" s="1558"/>
      <c r="CM274" s="1558"/>
      <c r="CN274" s="1558"/>
      <c r="CO274" s="1558"/>
      <c r="CP274" s="1558"/>
      <c r="CQ274" s="1558"/>
      <c r="CR274" s="1558"/>
      <c r="CS274" s="1558"/>
      <c r="CT274" s="1558"/>
      <c r="CU274" s="1558"/>
      <c r="CV274" s="1558"/>
      <c r="CW274" s="1558"/>
      <c r="CX274" s="1558"/>
      <c r="CY274" s="1558"/>
      <c r="CZ274" s="1558"/>
    </row>
    <row r="275" s="424" customFormat="true" ht="15" customHeight="true" x14ac:dyDescent="0.2">
      <c r="B275" s="423"/>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1940"/>
      <c r="BB275" s="294" t="s">
        <v>48</v>
      </c>
      <c r="BC275" s="1004" t="s">
        <v>35</v>
      </c>
      <c r="BD275" s="1023" t="s">
        <v>35</v>
      </c>
      <c r="BE275" s="1023" t="s">
        <v>35</v>
      </c>
      <c r="BF275" s="1023" t="s">
        <v>35</v>
      </c>
      <c r="BG275" s="1043" t="s">
        <v>35</v>
      </c>
      <c r="BH275" s="1063" t="s">
        <v>35</v>
      </c>
      <c r="BI275" s="1023" t="s">
        <v>35</v>
      </c>
      <c r="BJ275" s="1023" t="s">
        <v>35</v>
      </c>
      <c r="BK275" s="1023" t="s">
        <v>35</v>
      </c>
      <c r="BL275" s="1043" t="s">
        <v>35</v>
      </c>
      <c r="BM275" s="1063" t="s">
        <v>35</v>
      </c>
      <c r="BN275" s="1023" t="s">
        <v>35</v>
      </c>
      <c r="BO275" s="1023" t="s">
        <v>35</v>
      </c>
      <c r="BP275" s="1023" t="s">
        <v>35</v>
      </c>
      <c r="BQ275" s="1043" t="s">
        <v>35</v>
      </c>
      <c r="BR275" s="1063" t="s">
        <v>35</v>
      </c>
      <c r="BS275" s="1023" t="s">
        <v>35</v>
      </c>
      <c r="BT275" s="1023" t="s">
        <v>35</v>
      </c>
      <c r="BU275" s="1023" t="s">
        <v>35</v>
      </c>
      <c r="BV275" s="1023" t="s">
        <v>35</v>
      </c>
      <c r="BW275" s="1023" t="s">
        <v>35</v>
      </c>
      <c r="BX275" s="1023" t="s">
        <v>35</v>
      </c>
      <c r="BY275" s="1080" t="s">
        <v>35</v>
      </c>
      <c r="BZ275" s="1080" t="s">
        <v>35</v>
      </c>
      <c r="CA275" s="1558"/>
      <c r="CB275" s="1558"/>
      <c r="CC275" s="1558"/>
      <c r="CD275" s="1558"/>
      <c r="CE275" s="1558"/>
      <c r="CF275" s="1558"/>
      <c r="CG275" s="1558"/>
      <c r="CH275" s="1558"/>
      <c r="CI275" s="1558"/>
      <c r="CJ275" s="1558"/>
      <c r="CK275" s="1558"/>
      <c r="CL275" s="1558"/>
      <c r="CM275" s="1558"/>
      <c r="CN275" s="1558"/>
      <c r="CO275" s="1558"/>
      <c r="CP275" s="1558"/>
      <c r="CQ275" s="1558"/>
      <c r="CR275" s="1558"/>
      <c r="CS275" s="1558"/>
      <c r="CT275" s="1558"/>
      <c r="CU275" s="1558"/>
      <c r="CV275" s="1558"/>
      <c r="CW275" s="1558"/>
      <c r="CX275" s="1558"/>
      <c r="CY275" s="1558"/>
      <c r="CZ275" s="1558"/>
    </row>
    <row r="276" s="424" customFormat="true" ht="15" customHeight="true" x14ac:dyDescent="0.2">
      <c r="B276" s="423"/>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1940"/>
      <c r="BB276" s="294" t="s">
        <v>113</v>
      </c>
      <c r="BC276" s="1004" t="s">
        <v>35</v>
      </c>
      <c r="BD276" s="1023" t="s">
        <v>35</v>
      </c>
      <c r="BE276" s="1023" t="s">
        <v>35</v>
      </c>
      <c r="BF276" s="1023" t="s">
        <v>35</v>
      </c>
      <c r="BG276" s="1043" t="s">
        <v>35</v>
      </c>
      <c r="BH276" s="1063" t="s">
        <v>35</v>
      </c>
      <c r="BI276" s="1023" t="s">
        <v>35</v>
      </c>
      <c r="BJ276" s="1023" t="s">
        <v>35</v>
      </c>
      <c r="BK276" s="1023" t="s">
        <v>35</v>
      </c>
      <c r="BL276" s="1043" t="s">
        <v>35</v>
      </c>
      <c r="BM276" s="1063" t="s">
        <v>35</v>
      </c>
      <c r="BN276" s="1023" t="s">
        <v>35</v>
      </c>
      <c r="BO276" s="1023" t="s">
        <v>35</v>
      </c>
      <c r="BP276" s="1023" t="s">
        <v>35</v>
      </c>
      <c r="BQ276" s="1043" t="s">
        <v>35</v>
      </c>
      <c r="BR276" s="1063" t="s">
        <v>35</v>
      </c>
      <c r="BS276" s="1023" t="s">
        <v>35</v>
      </c>
      <c r="BT276" s="1023" t="s">
        <v>35</v>
      </c>
      <c r="BU276" s="1023" t="s">
        <v>35</v>
      </c>
      <c r="BV276" s="1023" t="s">
        <v>35</v>
      </c>
      <c r="BW276" s="1023" t="s">
        <v>35</v>
      </c>
      <c r="BX276" s="1023" t="s">
        <v>35</v>
      </c>
      <c r="BY276" s="1080" t="s">
        <v>35</v>
      </c>
      <c r="BZ276" s="1080" t="s">
        <v>35</v>
      </c>
      <c r="CA276" s="1558"/>
      <c r="CB276" s="1558"/>
      <c r="CC276" s="1558"/>
      <c r="CD276" s="1558"/>
      <c r="CE276" s="1558"/>
      <c r="CF276" s="1558"/>
      <c r="CG276" s="1558"/>
      <c r="CH276" s="1558"/>
      <c r="CI276" s="1558"/>
      <c r="CJ276" s="1558"/>
      <c r="CK276" s="1558"/>
      <c r="CL276" s="1558"/>
      <c r="CM276" s="1558"/>
      <c r="CN276" s="1558"/>
      <c r="CO276" s="1558"/>
      <c r="CP276" s="1558"/>
      <c r="CQ276" s="1558"/>
      <c r="CR276" s="1558"/>
      <c r="CS276" s="1558"/>
      <c r="CT276" s="1558"/>
      <c r="CU276" s="1558"/>
      <c r="CV276" s="1558"/>
      <c r="CW276" s="1558"/>
      <c r="CX276" s="1558"/>
      <c r="CY276" s="1558"/>
      <c r="CZ276" s="1558"/>
    </row>
    <row r="277" s="424" customFormat="true" ht="15" customHeight="true" x14ac:dyDescent="0.2">
      <c r="B277" s="423"/>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1940" t="s">
        <v>77</v>
      </c>
      <c r="BB277" s="294" t="s">
        <v>78</v>
      </c>
      <c r="BC277" s="1004" t="s">
        <v>35</v>
      </c>
      <c r="BD277" s="1023" t="s">
        <v>35</v>
      </c>
      <c r="BE277" s="1023" t="s">
        <v>35</v>
      </c>
      <c r="BF277" s="1023" t="s">
        <v>35</v>
      </c>
      <c r="BG277" s="1043" t="s">
        <v>35</v>
      </c>
      <c r="BH277" s="1063" t="s">
        <v>35</v>
      </c>
      <c r="BI277" s="1023" t="s">
        <v>35</v>
      </c>
      <c r="BJ277" s="1023" t="s">
        <v>35</v>
      </c>
      <c r="BK277" s="1023" t="s">
        <v>35</v>
      </c>
      <c r="BL277" s="1043" t="s">
        <v>35</v>
      </c>
      <c r="BM277" s="1063" t="s">
        <v>35</v>
      </c>
      <c r="BN277" s="1023" t="s">
        <v>35</v>
      </c>
      <c r="BO277" s="1023" t="s">
        <v>35</v>
      </c>
      <c r="BP277" s="1023" t="s">
        <v>35</v>
      </c>
      <c r="BQ277" s="1043" t="s">
        <v>35</v>
      </c>
      <c r="BR277" s="1063" t="s">
        <v>35</v>
      </c>
      <c r="BS277" s="1023" t="s">
        <v>35</v>
      </c>
      <c r="BT277" s="1023" t="s">
        <v>35</v>
      </c>
      <c r="BU277" s="1023" t="s">
        <v>35</v>
      </c>
      <c r="BV277" s="1023" t="s">
        <v>35</v>
      </c>
      <c r="BW277" s="1023" t="s">
        <v>35</v>
      </c>
      <c r="BX277" s="1023" t="s">
        <v>35</v>
      </c>
      <c r="BY277" s="1080" t="s">
        <v>35</v>
      </c>
      <c r="BZ277" s="1080" t="s">
        <v>35</v>
      </c>
      <c r="CA277" s="1558"/>
      <c r="CB277" s="1558"/>
      <c r="CC277" s="1558"/>
      <c r="CD277" s="1558"/>
      <c r="CE277" s="1558"/>
      <c r="CF277" s="1558"/>
      <c r="CG277" s="1558"/>
      <c r="CH277" s="1558"/>
      <c r="CI277" s="1558"/>
      <c r="CJ277" s="1558"/>
      <c r="CK277" s="1558"/>
      <c r="CL277" s="1558"/>
      <c r="CM277" s="1558"/>
      <c r="CN277" s="1558"/>
      <c r="CO277" s="1558"/>
      <c r="CP277" s="1558"/>
      <c r="CQ277" s="1558"/>
      <c r="CR277" s="1558"/>
      <c r="CS277" s="1558"/>
      <c r="CT277" s="1558"/>
      <c r="CU277" s="1558"/>
      <c r="CV277" s="1558"/>
      <c r="CW277" s="1558"/>
      <c r="CX277" s="1558"/>
      <c r="CY277" s="1558"/>
      <c r="CZ277" s="1558"/>
    </row>
    <row r="278" s="424" customFormat="true" ht="15" customHeight="true" x14ac:dyDescent="0.2">
      <c r="B278" s="423"/>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1940"/>
      <c r="BB278" s="294" t="s">
        <v>79</v>
      </c>
      <c r="BC278" s="1004" t="s">
        <v>35</v>
      </c>
      <c r="BD278" s="1023" t="s">
        <v>35</v>
      </c>
      <c r="BE278" s="1023" t="s">
        <v>35</v>
      </c>
      <c r="BF278" s="1023" t="s">
        <v>35</v>
      </c>
      <c r="BG278" s="1043" t="s">
        <v>35</v>
      </c>
      <c r="BH278" s="1063" t="s">
        <v>35</v>
      </c>
      <c r="BI278" s="1023" t="s">
        <v>35</v>
      </c>
      <c r="BJ278" s="1023" t="s">
        <v>35</v>
      </c>
      <c r="BK278" s="1023" t="s">
        <v>35</v>
      </c>
      <c r="BL278" s="1043" t="s">
        <v>35</v>
      </c>
      <c r="BM278" s="1063" t="s">
        <v>35</v>
      </c>
      <c r="BN278" s="1023" t="s">
        <v>35</v>
      </c>
      <c r="BO278" s="1023" t="s">
        <v>35</v>
      </c>
      <c r="BP278" s="1023" t="s">
        <v>35</v>
      </c>
      <c r="BQ278" s="1043" t="s">
        <v>35</v>
      </c>
      <c r="BR278" s="1063" t="s">
        <v>35</v>
      </c>
      <c r="BS278" s="1023" t="s">
        <v>35</v>
      </c>
      <c r="BT278" s="1023" t="s">
        <v>35</v>
      </c>
      <c r="BU278" s="1023" t="s">
        <v>35</v>
      </c>
      <c r="BV278" s="1023" t="s">
        <v>35</v>
      </c>
      <c r="BW278" s="1023" t="s">
        <v>35</v>
      </c>
      <c r="BX278" s="1023" t="s">
        <v>35</v>
      </c>
      <c r="BY278" s="1080" t="s">
        <v>35</v>
      </c>
      <c r="BZ278" s="1080" t="s">
        <v>35</v>
      </c>
      <c r="CA278" s="1558"/>
      <c r="CB278" s="1558"/>
      <c r="CC278" s="1558"/>
      <c r="CD278" s="1558"/>
      <c r="CE278" s="1558"/>
      <c r="CF278" s="1558"/>
      <c r="CG278" s="1558"/>
      <c r="CH278" s="1558"/>
      <c r="CI278" s="1558"/>
      <c r="CJ278" s="1558"/>
      <c r="CK278" s="1558"/>
      <c r="CL278" s="1558"/>
      <c r="CM278" s="1558"/>
      <c r="CN278" s="1558"/>
      <c r="CO278" s="1558"/>
      <c r="CP278" s="1558"/>
      <c r="CQ278" s="1558"/>
      <c r="CR278" s="1558"/>
      <c r="CS278" s="1558"/>
      <c r="CT278" s="1558"/>
      <c r="CU278" s="1558"/>
      <c r="CV278" s="1558"/>
      <c r="CW278" s="1558"/>
      <c r="CX278" s="1558"/>
      <c r="CY278" s="1558"/>
      <c r="CZ278" s="1558"/>
    </row>
    <row r="279" s="424" customFormat="true" ht="15" customHeight="true" x14ac:dyDescent="0.2">
      <c r="B279" s="423"/>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1940"/>
      <c r="BB279" s="294" t="s">
        <v>80</v>
      </c>
      <c r="BC279" s="1004" t="s">
        <v>35</v>
      </c>
      <c r="BD279" s="1024" t="s">
        <v>35</v>
      </c>
      <c r="BE279" s="1024" t="s">
        <v>35</v>
      </c>
      <c r="BF279" s="1024" t="s">
        <v>35</v>
      </c>
      <c r="BG279" s="1044" t="s">
        <v>35</v>
      </c>
      <c r="BH279" s="1004" t="s">
        <v>35</v>
      </c>
      <c r="BI279" s="1024" t="s">
        <v>35</v>
      </c>
      <c r="BJ279" s="1024" t="s">
        <v>35</v>
      </c>
      <c r="BK279" s="1024" t="s">
        <v>35</v>
      </c>
      <c r="BL279" s="1044" t="s">
        <v>35</v>
      </c>
      <c r="BM279" s="1004" t="s">
        <v>35</v>
      </c>
      <c r="BN279" s="1024" t="s">
        <v>35</v>
      </c>
      <c r="BO279" s="1024" t="s">
        <v>35</v>
      </c>
      <c r="BP279" s="1024" t="s">
        <v>35</v>
      </c>
      <c r="BQ279" s="1044" t="s">
        <v>35</v>
      </c>
      <c r="BR279" s="1004" t="s">
        <v>35</v>
      </c>
      <c r="BS279" s="1024" t="s">
        <v>35</v>
      </c>
      <c r="BT279" s="1024" t="s">
        <v>35</v>
      </c>
      <c r="BU279" s="1024" t="s">
        <v>35</v>
      </c>
      <c r="BV279" s="1024" t="s">
        <v>35</v>
      </c>
      <c r="BW279" s="1024" t="s">
        <v>35</v>
      </c>
      <c r="BX279" s="1024" t="s">
        <v>35</v>
      </c>
      <c r="BY279" s="1081" t="s">
        <v>35</v>
      </c>
      <c r="BZ279" s="1081" t="s">
        <v>35</v>
      </c>
      <c r="CA279" s="1559"/>
      <c r="CB279" s="1559"/>
      <c r="CC279" s="1559"/>
      <c r="CD279" s="1559"/>
      <c r="CE279" s="1559"/>
      <c r="CF279" s="1559"/>
      <c r="CG279" s="1559"/>
      <c r="CH279" s="1559"/>
      <c r="CI279" s="1559"/>
      <c r="CJ279" s="1559"/>
      <c r="CK279" s="1559"/>
      <c r="CL279" s="1559"/>
      <c r="CM279" s="1559"/>
      <c r="CN279" s="1559"/>
      <c r="CO279" s="1559"/>
      <c r="CP279" s="1559"/>
      <c r="CQ279" s="1559"/>
      <c r="CR279" s="1559"/>
      <c r="CS279" s="1559"/>
      <c r="CT279" s="1559"/>
      <c r="CU279" s="1559"/>
      <c r="CV279" s="1559"/>
      <c r="CW279" s="1559"/>
      <c r="CX279" s="1559"/>
      <c r="CY279" s="1559"/>
      <c r="CZ279" s="1559"/>
    </row>
    <row r="280" s="424" customFormat="true" ht="15" customHeight="true" x14ac:dyDescent="0.2">
      <c r="B280" s="423"/>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1940"/>
      <c r="BB280" s="294" t="s">
        <v>81</v>
      </c>
      <c r="BC280" s="1004" t="s">
        <v>35</v>
      </c>
      <c r="BD280" s="1024" t="s">
        <v>35</v>
      </c>
      <c r="BE280" s="1024" t="s">
        <v>35</v>
      </c>
      <c r="BF280" s="1024" t="s">
        <v>35</v>
      </c>
      <c r="BG280" s="1044" t="s">
        <v>35</v>
      </c>
      <c r="BH280" s="1004" t="s">
        <v>35</v>
      </c>
      <c r="BI280" s="1024" t="s">
        <v>35</v>
      </c>
      <c r="BJ280" s="1024" t="s">
        <v>35</v>
      </c>
      <c r="BK280" s="1024" t="s">
        <v>35</v>
      </c>
      <c r="BL280" s="1044" t="s">
        <v>35</v>
      </c>
      <c r="BM280" s="1004" t="s">
        <v>35</v>
      </c>
      <c r="BN280" s="1024" t="s">
        <v>35</v>
      </c>
      <c r="BO280" s="1024" t="s">
        <v>35</v>
      </c>
      <c r="BP280" s="1024" t="s">
        <v>35</v>
      </c>
      <c r="BQ280" s="1044" t="s">
        <v>35</v>
      </c>
      <c r="BR280" s="1004" t="s">
        <v>35</v>
      </c>
      <c r="BS280" s="1024" t="s">
        <v>35</v>
      </c>
      <c r="BT280" s="1024" t="s">
        <v>35</v>
      </c>
      <c r="BU280" s="1024" t="s">
        <v>35</v>
      </c>
      <c r="BV280" s="1024" t="s">
        <v>35</v>
      </c>
      <c r="BW280" s="1024" t="s">
        <v>35</v>
      </c>
      <c r="BX280" s="1024" t="s">
        <v>35</v>
      </c>
      <c r="BY280" s="1081" t="s">
        <v>35</v>
      </c>
      <c r="BZ280" s="1081" t="s">
        <v>35</v>
      </c>
      <c r="CA280" s="1559"/>
      <c r="CB280" s="1559"/>
      <c r="CC280" s="1559"/>
      <c r="CD280" s="1559"/>
      <c r="CE280" s="1559"/>
      <c r="CF280" s="1559"/>
      <c r="CG280" s="1559"/>
      <c r="CH280" s="1559"/>
      <c r="CI280" s="1559"/>
      <c r="CJ280" s="1559"/>
      <c r="CK280" s="1559"/>
      <c r="CL280" s="1559"/>
      <c r="CM280" s="1559"/>
      <c r="CN280" s="1559"/>
      <c r="CO280" s="1559"/>
      <c r="CP280" s="1559"/>
      <c r="CQ280" s="1559"/>
      <c r="CR280" s="1559"/>
      <c r="CS280" s="1559"/>
      <c r="CT280" s="1559"/>
      <c r="CU280" s="1559"/>
      <c r="CV280" s="1559"/>
      <c r="CW280" s="1559"/>
      <c r="CX280" s="1559"/>
      <c r="CY280" s="1559"/>
      <c r="CZ280" s="1559"/>
    </row>
    <row r="281" s="424" customFormat="true" ht="15" customHeight="true" x14ac:dyDescent="0.2">
      <c r="B281" s="423"/>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1940"/>
      <c r="BB281" s="294" t="s">
        <v>82</v>
      </c>
      <c r="BC281" s="1004" t="s">
        <v>35</v>
      </c>
      <c r="BD281" s="1024" t="s">
        <v>35</v>
      </c>
      <c r="BE281" s="1024" t="s">
        <v>35</v>
      </c>
      <c r="BF281" s="1024" t="s">
        <v>35</v>
      </c>
      <c r="BG281" s="1044" t="s">
        <v>35</v>
      </c>
      <c r="BH281" s="1004" t="s">
        <v>35</v>
      </c>
      <c r="BI281" s="1024" t="s">
        <v>35</v>
      </c>
      <c r="BJ281" s="1024" t="s">
        <v>35</v>
      </c>
      <c r="BK281" s="1024" t="s">
        <v>35</v>
      </c>
      <c r="BL281" s="1044" t="s">
        <v>35</v>
      </c>
      <c r="BM281" s="1004" t="s">
        <v>35</v>
      </c>
      <c r="BN281" s="1024" t="s">
        <v>35</v>
      </c>
      <c r="BO281" s="1024" t="s">
        <v>35</v>
      </c>
      <c r="BP281" s="1024" t="s">
        <v>35</v>
      </c>
      <c r="BQ281" s="1044" t="s">
        <v>35</v>
      </c>
      <c r="BR281" s="1004" t="s">
        <v>35</v>
      </c>
      <c r="BS281" s="1024" t="s">
        <v>35</v>
      </c>
      <c r="BT281" s="1024" t="s">
        <v>35</v>
      </c>
      <c r="BU281" s="1024" t="s">
        <v>35</v>
      </c>
      <c r="BV281" s="1024" t="s">
        <v>35</v>
      </c>
      <c r="BW281" s="1024" t="s">
        <v>35</v>
      </c>
      <c r="BX281" s="1024" t="s">
        <v>35</v>
      </c>
      <c r="BY281" s="1081" t="s">
        <v>35</v>
      </c>
      <c r="BZ281" s="1081" t="s">
        <v>35</v>
      </c>
      <c r="CA281" s="1559"/>
      <c r="CB281" s="1559"/>
      <c r="CC281" s="1559"/>
      <c r="CD281" s="1559"/>
      <c r="CE281" s="1559"/>
      <c r="CF281" s="1559"/>
      <c r="CG281" s="1559"/>
      <c r="CH281" s="1559"/>
      <c r="CI281" s="1559"/>
      <c r="CJ281" s="1559"/>
      <c r="CK281" s="1559"/>
      <c r="CL281" s="1559"/>
      <c r="CM281" s="1559"/>
      <c r="CN281" s="1559"/>
      <c r="CO281" s="1559"/>
      <c r="CP281" s="1559"/>
      <c r="CQ281" s="1559"/>
      <c r="CR281" s="1559"/>
      <c r="CS281" s="1559"/>
      <c r="CT281" s="1559"/>
      <c r="CU281" s="1559"/>
      <c r="CV281" s="1559"/>
      <c r="CW281" s="1559"/>
      <c r="CX281" s="1559"/>
      <c r="CY281" s="1559"/>
      <c r="CZ281" s="1559"/>
    </row>
    <row r="282" s="424" customFormat="true" ht="15" customHeight="true" x14ac:dyDescent="0.2">
      <c r="B282" s="423"/>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1940"/>
      <c r="BB282" s="294" t="s">
        <v>83</v>
      </c>
      <c r="BC282" s="1004" t="s">
        <v>35</v>
      </c>
      <c r="BD282" s="1024" t="s">
        <v>35</v>
      </c>
      <c r="BE282" s="1024" t="s">
        <v>35</v>
      </c>
      <c r="BF282" s="1024" t="s">
        <v>35</v>
      </c>
      <c r="BG282" s="1044" t="s">
        <v>35</v>
      </c>
      <c r="BH282" s="1004" t="s">
        <v>35</v>
      </c>
      <c r="BI282" s="1024" t="s">
        <v>35</v>
      </c>
      <c r="BJ282" s="1024" t="s">
        <v>35</v>
      </c>
      <c r="BK282" s="1024" t="s">
        <v>35</v>
      </c>
      <c r="BL282" s="1044" t="s">
        <v>35</v>
      </c>
      <c r="BM282" s="1004" t="s">
        <v>35</v>
      </c>
      <c r="BN282" s="1024" t="s">
        <v>35</v>
      </c>
      <c r="BO282" s="1024" t="s">
        <v>35</v>
      </c>
      <c r="BP282" s="1024" t="s">
        <v>35</v>
      </c>
      <c r="BQ282" s="1044" t="s">
        <v>35</v>
      </c>
      <c r="BR282" s="1004" t="s">
        <v>35</v>
      </c>
      <c r="BS282" s="1024" t="s">
        <v>35</v>
      </c>
      <c r="BT282" s="1024" t="s">
        <v>35</v>
      </c>
      <c r="BU282" s="1024" t="s">
        <v>35</v>
      </c>
      <c r="BV282" s="1024" t="s">
        <v>35</v>
      </c>
      <c r="BW282" s="1024" t="s">
        <v>35</v>
      </c>
      <c r="BX282" s="1024" t="s">
        <v>35</v>
      </c>
      <c r="BY282" s="1081" t="s">
        <v>35</v>
      </c>
      <c r="BZ282" s="1081" t="s">
        <v>35</v>
      </c>
      <c r="CA282" s="1559"/>
      <c r="CB282" s="1559"/>
      <c r="CC282" s="1559"/>
      <c r="CD282" s="1559"/>
      <c r="CE282" s="1559"/>
      <c r="CF282" s="1559"/>
      <c r="CG282" s="1559"/>
      <c r="CH282" s="1559"/>
      <c r="CI282" s="1559"/>
      <c r="CJ282" s="1559"/>
      <c r="CK282" s="1559"/>
      <c r="CL282" s="1559"/>
      <c r="CM282" s="1559"/>
      <c r="CN282" s="1559"/>
      <c r="CO282" s="1559"/>
      <c r="CP282" s="1559"/>
      <c r="CQ282" s="1559"/>
      <c r="CR282" s="1559"/>
      <c r="CS282" s="1559"/>
      <c r="CT282" s="1559"/>
      <c r="CU282" s="1559"/>
      <c r="CV282" s="1559"/>
      <c r="CW282" s="1559"/>
      <c r="CX282" s="1559"/>
      <c r="CY282" s="1559"/>
      <c r="CZ282" s="1559"/>
    </row>
    <row r="283" s="424" customFormat="true" ht="15" customHeight="true" x14ac:dyDescent="0.2">
      <c r="B283" s="423"/>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1940"/>
      <c r="BB283" s="294" t="s">
        <v>84</v>
      </c>
      <c r="BC283" s="1004" t="s">
        <v>35</v>
      </c>
      <c r="BD283" s="1024" t="s">
        <v>35</v>
      </c>
      <c r="BE283" s="1024" t="s">
        <v>35</v>
      </c>
      <c r="BF283" s="1024" t="s">
        <v>35</v>
      </c>
      <c r="BG283" s="1044" t="s">
        <v>35</v>
      </c>
      <c r="BH283" s="1004" t="s">
        <v>35</v>
      </c>
      <c r="BI283" s="1024" t="s">
        <v>35</v>
      </c>
      <c r="BJ283" s="1024" t="s">
        <v>35</v>
      </c>
      <c r="BK283" s="1024" t="s">
        <v>35</v>
      </c>
      <c r="BL283" s="1044" t="s">
        <v>35</v>
      </c>
      <c r="BM283" s="1004" t="s">
        <v>35</v>
      </c>
      <c r="BN283" s="1024" t="s">
        <v>35</v>
      </c>
      <c r="BO283" s="1024" t="s">
        <v>35</v>
      </c>
      <c r="BP283" s="1024" t="s">
        <v>35</v>
      </c>
      <c r="BQ283" s="1044" t="s">
        <v>35</v>
      </c>
      <c r="BR283" s="1004" t="s">
        <v>35</v>
      </c>
      <c r="BS283" s="1024" t="s">
        <v>35</v>
      </c>
      <c r="BT283" s="1024" t="s">
        <v>35</v>
      </c>
      <c r="BU283" s="1024" t="s">
        <v>35</v>
      </c>
      <c r="BV283" s="1024" t="s">
        <v>35</v>
      </c>
      <c r="BW283" s="1024" t="s">
        <v>35</v>
      </c>
      <c r="BX283" s="1024" t="s">
        <v>35</v>
      </c>
      <c r="BY283" s="1081" t="s">
        <v>35</v>
      </c>
      <c r="BZ283" s="1081" t="s">
        <v>35</v>
      </c>
      <c r="CA283" s="1559"/>
      <c r="CB283" s="1559"/>
      <c r="CC283" s="1559"/>
      <c r="CD283" s="1559"/>
      <c r="CE283" s="1559"/>
      <c r="CF283" s="1559"/>
      <c r="CG283" s="1559"/>
      <c r="CH283" s="1559"/>
      <c r="CI283" s="1559"/>
      <c r="CJ283" s="1559"/>
      <c r="CK283" s="1559"/>
      <c r="CL283" s="1559"/>
      <c r="CM283" s="1559"/>
      <c r="CN283" s="1559"/>
      <c r="CO283" s="1559"/>
      <c r="CP283" s="1559"/>
      <c r="CQ283" s="1559"/>
      <c r="CR283" s="1559"/>
      <c r="CS283" s="1559"/>
      <c r="CT283" s="1559"/>
      <c r="CU283" s="1559"/>
      <c r="CV283" s="1559"/>
      <c r="CW283" s="1559"/>
      <c r="CX283" s="1559"/>
      <c r="CY283" s="1559"/>
      <c r="CZ283" s="1559"/>
    </row>
    <row r="284" s="424" customFormat="true" ht="15" customHeight="true" x14ac:dyDescent="0.2">
      <c r="B284" s="423"/>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1941"/>
      <c r="BB284" s="295" t="s">
        <v>113</v>
      </c>
      <c r="BC284" s="1005" t="s">
        <v>35</v>
      </c>
      <c r="BD284" s="1025" t="s">
        <v>35</v>
      </c>
      <c r="BE284" s="1025" t="s">
        <v>35</v>
      </c>
      <c r="BF284" s="1025" t="s">
        <v>35</v>
      </c>
      <c r="BG284" s="1045" t="s">
        <v>35</v>
      </c>
      <c r="BH284" s="1064" t="s">
        <v>35</v>
      </c>
      <c r="BI284" s="1025" t="s">
        <v>35</v>
      </c>
      <c r="BJ284" s="1025" t="s">
        <v>35</v>
      </c>
      <c r="BK284" s="1025" t="s">
        <v>35</v>
      </c>
      <c r="BL284" s="1045" t="s">
        <v>35</v>
      </c>
      <c r="BM284" s="1064" t="s">
        <v>35</v>
      </c>
      <c r="BN284" s="1025" t="s">
        <v>35</v>
      </c>
      <c r="BO284" s="1025" t="s">
        <v>35</v>
      </c>
      <c r="BP284" s="1025" t="s">
        <v>35</v>
      </c>
      <c r="BQ284" s="1045" t="s">
        <v>35</v>
      </c>
      <c r="BR284" s="1064" t="s">
        <v>35</v>
      </c>
      <c r="BS284" s="1025" t="s">
        <v>35</v>
      </c>
      <c r="BT284" s="1025" t="s">
        <v>35</v>
      </c>
      <c r="BU284" s="1025" t="s">
        <v>35</v>
      </c>
      <c r="BV284" s="1025" t="s">
        <v>35</v>
      </c>
      <c r="BW284" s="1025" t="s">
        <v>35</v>
      </c>
      <c r="BX284" s="1025" t="s">
        <v>35</v>
      </c>
      <c r="BY284" s="1082" t="s">
        <v>35</v>
      </c>
      <c r="BZ284" s="1082" t="s">
        <v>35</v>
      </c>
      <c r="CA284" s="1560"/>
      <c r="CB284" s="1560"/>
      <c r="CC284" s="1560"/>
      <c r="CD284" s="1560"/>
      <c r="CE284" s="1560"/>
      <c r="CF284" s="1560"/>
      <c r="CG284" s="1560"/>
      <c r="CH284" s="1560"/>
      <c r="CI284" s="1560"/>
      <c r="CJ284" s="1560"/>
      <c r="CK284" s="1560"/>
      <c r="CL284" s="1560"/>
      <c r="CM284" s="1560"/>
      <c r="CN284" s="1560"/>
      <c r="CO284" s="1560"/>
      <c r="CP284" s="1560"/>
      <c r="CQ284" s="1560"/>
      <c r="CR284" s="1560"/>
      <c r="CS284" s="1560"/>
      <c r="CT284" s="1560"/>
      <c r="CU284" s="1560"/>
      <c r="CV284" s="1560"/>
      <c r="CW284" s="1560"/>
      <c r="CX284" s="1560"/>
      <c r="CY284" s="1560"/>
      <c r="CZ284" s="1560"/>
    </row>
    <row r="285" s="424" customFormat="true" ht="15" customHeight="true" x14ac:dyDescent="0.2">
      <c r="B285" s="423"/>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424" customFormat="true" ht="15" customHeight="true" x14ac:dyDescent="0.2">
      <c r="B286" s="423"/>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424" customFormat="true" ht="15" customHeight="true" x14ac:dyDescent="0.2">
      <c r="B287" s="423"/>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424" customFormat="true" ht="15" customHeight="true" x14ac:dyDescent="0.2">
      <c r="B288" s="423"/>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424" customFormat="true" ht="15" customHeight="true" x14ac:dyDescent="0.2">
      <c r="A289" s="435"/>
      <c r="B289" s="436"/>
      <c r="C289" s="437"/>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424" customFormat="true" ht="15" customHeight="true" x14ac:dyDescent="0.2">
      <c r="A290" s="1096"/>
      <c r="B290" s="1097"/>
      <c r="C290" s="1098"/>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424" customFormat="true" ht="15" customHeight="true" x14ac:dyDescent="0.2">
      <c r="A291" s="1099"/>
      <c r="B291" s="1100"/>
      <c r="C291" s="1101"/>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424" customFormat="true" ht="15" customHeight="true" x14ac:dyDescent="0.2">
      <c r="A292" s="1102"/>
      <c r="B292" s="1103"/>
      <c r="C292" s="1104"/>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424" customFormat="true" ht="15" customHeight="true" x14ac:dyDescent="0.2">
      <c r="A293" s="1105"/>
      <c r="B293" s="1106"/>
      <c r="C293" s="1107"/>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424" customFormat="true" ht="15" customHeight="true" x14ac:dyDescent="0.2">
      <c r="A294" s="1108"/>
      <c r="B294" s="1109"/>
      <c r="C294" s="1110"/>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424" customFormat="true" ht="15" customHeight="true" x14ac:dyDescent="0.2">
      <c r="A295" s="1108"/>
      <c r="B295" s="1109"/>
      <c r="C295" s="1110"/>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424" customFormat="true" ht="15" customHeight="true" x14ac:dyDescent="0.2">
      <c r="A296" s="1108"/>
      <c r="B296" s="1111"/>
      <c r="C296" s="1110"/>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424" customFormat="true" ht="15" customHeight="true" x14ac:dyDescent="0.2">
      <c r="A297" s="1112"/>
      <c r="B297" s="1113"/>
      <c r="C297" s="1114"/>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424" customFormat="true" ht="15" customHeight="true" x14ac:dyDescent="0.2">
      <c r="B298" s="423"/>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424" customFormat="true" ht="15" customHeight="true" x14ac:dyDescent="0.2">
      <c r="A299" s="438"/>
      <c r="B299" s="439"/>
      <c r="C299" s="440"/>
      <c r="D299" s="441"/>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424" customFormat="true" ht="15" customHeight="true" x14ac:dyDescent="0.2">
      <c r="A300" s="1115"/>
      <c r="B300" s="1116"/>
      <c r="C300" s="1117"/>
      <c r="D300" s="1118"/>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424" customFormat="true" ht="15" customHeight="true" x14ac:dyDescent="0.2">
      <c r="A301" s="1119"/>
      <c r="B301" s="1120"/>
      <c r="C301" s="1121"/>
      <c r="D301" s="1122"/>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424" customFormat="true" ht="15" customHeight="true" x14ac:dyDescent="0.2">
      <c r="A302" s="1123"/>
      <c r="B302" s="1124"/>
      <c r="C302" s="1125"/>
      <c r="D302" s="112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424" customFormat="true" ht="15" customHeight="true" x14ac:dyDescent="0.2">
      <c r="A303" s="1127"/>
      <c r="B303" s="1128"/>
      <c r="C303" s="1129"/>
      <c r="D303" s="1130"/>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424" customFormat="true" ht="15" customHeight="true" x14ac:dyDescent="0.2">
      <c r="A304" s="1131"/>
      <c r="B304" s="1132"/>
      <c r="C304" s="1133"/>
      <c r="D304" s="1134"/>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424" customFormat="true" ht="15" customHeight="true" x14ac:dyDescent="0.2">
      <c r="A305" s="1135"/>
      <c r="B305" s="1136"/>
      <c r="C305" s="1137"/>
      <c r="D305" s="1138"/>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424" customFormat="true" ht="15" customHeight="true" x14ac:dyDescent="0.2">
      <c r="B306" s="423"/>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424" customFormat="true" ht="15" customHeight="true" x14ac:dyDescent="0.2">
      <c r="B307" s="423"/>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424" customFormat="true" ht="15" customHeight="true" x14ac:dyDescent="0.2">
      <c r="B308" s="423"/>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424" customFormat="true" ht="15" customHeight="true" x14ac:dyDescent="0.2">
      <c r="B309" s="423"/>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424" customFormat="true" ht="15" customHeight="true" x14ac:dyDescent="0.2">
      <c r="B310" s="423"/>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424" customFormat="true" ht="15" customHeight="true" x14ac:dyDescent="0.2">
      <c r="B311" s="423"/>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424" customFormat="true" ht="15" customHeight="true" x14ac:dyDescent="0.2">
      <c r="B312" s="423"/>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424" customFormat="true" ht="15" customHeight="true" x14ac:dyDescent="0.2">
      <c r="B313" s="423"/>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424" customFormat="true" ht="15" customHeight="true" x14ac:dyDescent="0.2">
      <c r="B314" s="423"/>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424" customFormat="true" ht="15" customHeight="true" x14ac:dyDescent="0.2">
      <c r="B315" s="423"/>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424" customFormat="true" ht="15" customHeight="true" x14ac:dyDescent="0.2">
      <c r="B316" s="423"/>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424" customFormat="true" ht="15" customHeight="true" x14ac:dyDescent="0.2">
      <c r="B317" s="423"/>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424" customFormat="true" ht="15" customHeight="true" x14ac:dyDescent="0.2">
      <c r="B318" s="423"/>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424" customFormat="true" ht="15" customHeight="true" x14ac:dyDescent="0.2">
      <c r="B319" s="423"/>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424" customFormat="true" ht="15" customHeight="true" x14ac:dyDescent="0.2">
      <c r="B320" s="423"/>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424" customFormat="true" ht="15" customHeight="true" x14ac:dyDescent="0.2">
      <c r="B321" s="423"/>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424" customFormat="true" ht="15" customHeight="true" x14ac:dyDescent="0.2">
      <c r="B322" s="423"/>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424" customFormat="true" ht="15" customHeight="true" x14ac:dyDescent="0.2">
      <c r="B323" s="423"/>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424" customFormat="true" ht="15" customHeight="true" x14ac:dyDescent="0.2">
      <c r="B324" s="423"/>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424" customFormat="true" ht="15" customHeight="true" x14ac:dyDescent="0.2">
      <c r="B325" s="423"/>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424" customFormat="true" ht="15" customHeight="true" x14ac:dyDescent="0.2">
      <c r="B326" s="423"/>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424" customFormat="true" ht="15" customHeight="true" x14ac:dyDescent="0.2">
      <c r="B327" s="423"/>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424" customFormat="true" ht="15" customHeight="true" x14ac:dyDescent="0.2">
      <c r="B328" s="423"/>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424" customFormat="true" ht="250.15" customHeight="true" x14ac:dyDescent="0.2">
      <c r="B329" s="423"/>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422"/>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422"/>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422"/>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422"/>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422"/>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422"/>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422"/>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422"/>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422"/>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424" customFormat="true" ht="15" customHeight="true" x14ac:dyDescent="0.2">
      <c r="B339" s="423"/>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942" t="s">
        <v>114</v>
      </c>
      <c r="BD339" s="1943"/>
      <c r="BE339" s="1943"/>
      <c r="BF339" s="1943"/>
      <c r="BG339" s="1944"/>
      <c r="BH339" s="1945" t="s">
        <v>38</v>
      </c>
      <c r="BI339" s="1943"/>
      <c r="BJ339" s="1943"/>
      <c r="BK339" s="1943"/>
      <c r="BL339" s="1944"/>
      <c r="BM339" s="1945" t="s">
        <v>37</v>
      </c>
      <c r="BN339" s="1943"/>
      <c r="BO339" s="1943"/>
      <c r="BP339" s="1943"/>
      <c r="BQ339" s="1946"/>
      <c r="BR339" s="1466" t="s">
        <v>137</v>
      </c>
      <c r="BS339" s="1467"/>
      <c r="BT339" s="1467"/>
      <c r="BU339" s="1467"/>
      <c r="BV339" s="1467"/>
      <c r="BW339" s="1467"/>
      <c r="BX339" s="1467"/>
      <c r="BY339" s="1468"/>
      <c r="BZ339" s="312"/>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424" customFormat="true" ht="24" x14ac:dyDescent="0.2">
      <c r="B340" s="423"/>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258</v>
      </c>
      <c r="BS340" s="180" t="s">
        <v>259</v>
      </c>
      <c r="BT340" s="180" t="s">
        <v>260</v>
      </c>
      <c r="BU340" s="180" t="s">
        <v>261</v>
      </c>
      <c r="BV340" s="180" t="s">
        <v>262</v>
      </c>
      <c r="BW340" s="180" t="s">
        <v>263</v>
      </c>
      <c r="BX340" s="180" t="s">
        <v>264</v>
      </c>
      <c r="BY340" s="181" t="s">
        <v>265</v>
      </c>
      <c r="BZ340" s="181" t="s">
        <v>266</v>
      </c>
      <c r="CA340" s="1561"/>
      <c r="CB340" s="1561"/>
      <c r="CC340" s="1561"/>
      <c r="CD340" s="1561"/>
      <c r="CE340" s="1561"/>
      <c r="CF340" s="1561"/>
      <c r="CG340" s="1561"/>
      <c r="CH340" s="1561"/>
      <c r="CI340" s="1561"/>
      <c r="CJ340" s="1561"/>
      <c r="CK340" s="1561"/>
      <c r="CL340" s="1561"/>
      <c r="CM340" s="1561"/>
      <c r="CN340" s="1561"/>
      <c r="CO340" s="1561"/>
      <c r="CP340" s="1561"/>
      <c r="CQ340" s="1561"/>
      <c r="CR340" s="1561"/>
      <c r="CS340" s="1561"/>
      <c r="CT340" s="1561"/>
      <c r="CU340" s="1561"/>
      <c r="CV340" s="1561"/>
      <c r="CW340" s="1561"/>
      <c r="CX340" s="1561"/>
      <c r="CY340" s="1561"/>
      <c r="CZ340" s="1561"/>
    </row>
    <row r="341" s="424" customFormat="true" ht="15" customHeight="true" x14ac:dyDescent="0.2">
      <c r="B341" s="423"/>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1947" t="s">
        <v>144</v>
      </c>
      <c r="BB341" s="162" t="s">
        <v>49</v>
      </c>
      <c r="BC341" s="1006" t="s">
        <v>35</v>
      </c>
      <c r="BD341" s="1026" t="s">
        <v>35</v>
      </c>
      <c r="BE341" s="1026" t="s">
        <v>35</v>
      </c>
      <c r="BF341" s="1026" t="s">
        <v>35</v>
      </c>
      <c r="BG341" s="1046" t="s">
        <v>35</v>
      </c>
      <c r="BH341" s="1065" t="s">
        <v>35</v>
      </c>
      <c r="BI341" s="1026" t="s">
        <v>35</v>
      </c>
      <c r="BJ341" s="1026" t="s">
        <v>35</v>
      </c>
      <c r="BK341" s="1026" t="s">
        <v>35</v>
      </c>
      <c r="BL341" s="1046" t="s">
        <v>35</v>
      </c>
      <c r="BM341" s="1065" t="s">
        <v>35</v>
      </c>
      <c r="BN341" s="1026" t="s">
        <v>35</v>
      </c>
      <c r="BO341" s="1026" t="s">
        <v>35</v>
      </c>
      <c r="BP341" s="1026" t="s">
        <v>35</v>
      </c>
      <c r="BQ341" s="1046" t="s">
        <v>35</v>
      </c>
      <c r="BR341" s="1065" t="s">
        <v>35</v>
      </c>
      <c r="BS341" s="1026" t="s">
        <v>35</v>
      </c>
      <c r="BT341" s="1026" t="s">
        <v>35</v>
      </c>
      <c r="BU341" s="1026" t="s">
        <v>35</v>
      </c>
      <c r="BV341" s="1026" t="s">
        <v>35</v>
      </c>
      <c r="BW341" s="1026" t="s">
        <v>35</v>
      </c>
      <c r="BX341" s="1026" t="s">
        <v>35</v>
      </c>
      <c r="BY341" s="1083" t="s">
        <v>35</v>
      </c>
      <c r="BZ341" s="1083" t="s">
        <v>35</v>
      </c>
      <c r="CA341" s="1562"/>
      <c r="CB341" s="1562"/>
      <c r="CC341" s="1562"/>
      <c r="CD341" s="1562"/>
      <c r="CE341" s="1562"/>
      <c r="CF341" s="1562"/>
      <c r="CG341" s="1562"/>
      <c r="CH341" s="1562"/>
      <c r="CI341" s="1562"/>
      <c r="CJ341" s="1562"/>
      <c r="CK341" s="1562"/>
      <c r="CL341" s="1562"/>
      <c r="CM341" s="1562"/>
      <c r="CN341" s="1562"/>
      <c r="CO341" s="1562"/>
      <c r="CP341" s="1562"/>
      <c r="CQ341" s="1562"/>
      <c r="CR341" s="1562"/>
      <c r="CS341" s="1562"/>
      <c r="CT341" s="1562"/>
      <c r="CU341" s="1562"/>
      <c r="CV341" s="1562"/>
      <c r="CW341" s="1562"/>
      <c r="CX341" s="1562"/>
      <c r="CY341" s="1562"/>
      <c r="CZ341" s="1562"/>
    </row>
    <row r="342" s="424" customFormat="true" ht="15" customHeight="true" x14ac:dyDescent="0.2">
      <c r="B342" s="423"/>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1948"/>
      <c r="BB342" s="163" t="s">
        <v>48</v>
      </c>
      <c r="BC342" s="1007" t="s">
        <v>35</v>
      </c>
      <c r="BD342" s="1027" t="s">
        <v>35</v>
      </c>
      <c r="BE342" s="1027" t="s">
        <v>35</v>
      </c>
      <c r="BF342" s="1027" t="s">
        <v>35</v>
      </c>
      <c r="BG342" s="1047" t="s">
        <v>35</v>
      </c>
      <c r="BH342" s="1066" t="s">
        <v>35</v>
      </c>
      <c r="BI342" s="1027" t="s">
        <v>35</v>
      </c>
      <c r="BJ342" s="1027" t="s">
        <v>35</v>
      </c>
      <c r="BK342" s="1027" t="s">
        <v>35</v>
      </c>
      <c r="BL342" s="1047" t="s">
        <v>35</v>
      </c>
      <c r="BM342" s="1066" t="s">
        <v>35</v>
      </c>
      <c r="BN342" s="1027" t="s">
        <v>35</v>
      </c>
      <c r="BO342" s="1027" t="s">
        <v>35</v>
      </c>
      <c r="BP342" s="1027" t="s">
        <v>35</v>
      </c>
      <c r="BQ342" s="1047" t="s">
        <v>35</v>
      </c>
      <c r="BR342" s="1066" t="s">
        <v>35</v>
      </c>
      <c r="BS342" s="1027" t="s">
        <v>35</v>
      </c>
      <c r="BT342" s="1027" t="s">
        <v>35</v>
      </c>
      <c r="BU342" s="1027" t="s">
        <v>35</v>
      </c>
      <c r="BV342" s="1027" t="s">
        <v>35</v>
      </c>
      <c r="BW342" s="1027" t="s">
        <v>35</v>
      </c>
      <c r="BX342" s="1027" t="s">
        <v>35</v>
      </c>
      <c r="BY342" s="1084" t="s">
        <v>35</v>
      </c>
      <c r="BZ342" s="1084" t="s">
        <v>35</v>
      </c>
      <c r="CA342" s="1563"/>
      <c r="CB342" s="1563"/>
      <c r="CC342" s="1563"/>
      <c r="CD342" s="1563"/>
      <c r="CE342" s="1563"/>
      <c r="CF342" s="1563"/>
      <c r="CG342" s="1563"/>
      <c r="CH342" s="1563"/>
      <c r="CI342" s="1563"/>
      <c r="CJ342" s="1563"/>
      <c r="CK342" s="1563"/>
      <c r="CL342" s="1563"/>
      <c r="CM342" s="1563"/>
      <c r="CN342" s="1563"/>
      <c r="CO342" s="1563"/>
      <c r="CP342" s="1563"/>
      <c r="CQ342" s="1563"/>
      <c r="CR342" s="1563"/>
      <c r="CS342" s="1563"/>
      <c r="CT342" s="1563"/>
      <c r="CU342" s="1563"/>
      <c r="CV342" s="1563"/>
      <c r="CW342" s="1563"/>
      <c r="CX342" s="1563"/>
      <c r="CY342" s="1563"/>
      <c r="CZ342" s="1563"/>
    </row>
    <row r="343" s="424" customFormat="true" ht="15" customHeight="true" x14ac:dyDescent="0.2">
      <c r="B343" s="423"/>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1949" t="s">
        <v>139</v>
      </c>
      <c r="BB343" s="163" t="s">
        <v>49</v>
      </c>
      <c r="BC343" s="1007" t="s">
        <v>35</v>
      </c>
      <c r="BD343" s="1027" t="s">
        <v>35</v>
      </c>
      <c r="BE343" s="1027" t="s">
        <v>35</v>
      </c>
      <c r="BF343" s="1027" t="s">
        <v>35</v>
      </c>
      <c r="BG343" s="1047" t="s">
        <v>35</v>
      </c>
      <c r="BH343" s="1066" t="s">
        <v>35</v>
      </c>
      <c r="BI343" s="1027" t="s">
        <v>35</v>
      </c>
      <c r="BJ343" s="1027" t="s">
        <v>35</v>
      </c>
      <c r="BK343" s="1027" t="s">
        <v>35</v>
      </c>
      <c r="BL343" s="1047" t="s">
        <v>35</v>
      </c>
      <c r="BM343" s="1066" t="s">
        <v>35</v>
      </c>
      <c r="BN343" s="1027" t="s">
        <v>35</v>
      </c>
      <c r="BO343" s="1027" t="s">
        <v>35</v>
      </c>
      <c r="BP343" s="1027" t="s">
        <v>35</v>
      </c>
      <c r="BQ343" s="1047" t="s">
        <v>35</v>
      </c>
      <c r="BR343" s="1066" t="s">
        <v>35</v>
      </c>
      <c r="BS343" s="1027" t="s">
        <v>35</v>
      </c>
      <c r="BT343" s="1027" t="s">
        <v>35</v>
      </c>
      <c r="BU343" s="1027" t="s">
        <v>35</v>
      </c>
      <c r="BV343" s="1027" t="s">
        <v>35</v>
      </c>
      <c r="BW343" s="1027" t="s">
        <v>35</v>
      </c>
      <c r="BX343" s="1027" t="s">
        <v>35</v>
      </c>
      <c r="BY343" s="1084" t="s">
        <v>35</v>
      </c>
      <c r="BZ343" s="1084" t="s">
        <v>35</v>
      </c>
      <c r="CA343" s="1563"/>
      <c r="CB343" s="1563"/>
      <c r="CC343" s="1563"/>
      <c r="CD343" s="1563"/>
      <c r="CE343" s="1563"/>
      <c r="CF343" s="1563"/>
      <c r="CG343" s="1563"/>
      <c r="CH343" s="1563"/>
      <c r="CI343" s="1563"/>
      <c r="CJ343" s="1563"/>
      <c r="CK343" s="1563"/>
      <c r="CL343" s="1563"/>
      <c r="CM343" s="1563"/>
      <c r="CN343" s="1563"/>
      <c r="CO343" s="1563"/>
      <c r="CP343" s="1563"/>
      <c r="CQ343" s="1563"/>
      <c r="CR343" s="1563"/>
      <c r="CS343" s="1563"/>
      <c r="CT343" s="1563"/>
      <c r="CU343" s="1563"/>
      <c r="CV343" s="1563"/>
      <c r="CW343" s="1563"/>
      <c r="CX343" s="1563"/>
      <c r="CY343" s="1563"/>
      <c r="CZ343" s="1563"/>
    </row>
    <row r="344" s="424" customFormat="true" ht="15" customHeight="true" x14ac:dyDescent="0.2">
      <c r="B344" s="423"/>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1948"/>
      <c r="BB344" s="163" t="s">
        <v>48</v>
      </c>
      <c r="BC344" s="1007" t="s">
        <v>35</v>
      </c>
      <c r="BD344" s="1027" t="s">
        <v>35</v>
      </c>
      <c r="BE344" s="1027" t="s">
        <v>35</v>
      </c>
      <c r="BF344" s="1027" t="s">
        <v>35</v>
      </c>
      <c r="BG344" s="1047" t="s">
        <v>35</v>
      </c>
      <c r="BH344" s="1066" t="s">
        <v>35</v>
      </c>
      <c r="BI344" s="1027" t="s">
        <v>35</v>
      </c>
      <c r="BJ344" s="1027" t="s">
        <v>35</v>
      </c>
      <c r="BK344" s="1027" t="s">
        <v>35</v>
      </c>
      <c r="BL344" s="1047" t="s">
        <v>35</v>
      </c>
      <c r="BM344" s="1066" t="s">
        <v>35</v>
      </c>
      <c r="BN344" s="1027" t="s">
        <v>35</v>
      </c>
      <c r="BO344" s="1027" t="s">
        <v>35</v>
      </c>
      <c r="BP344" s="1027" t="s">
        <v>35</v>
      </c>
      <c r="BQ344" s="1047" t="s">
        <v>35</v>
      </c>
      <c r="BR344" s="1066" t="s">
        <v>35</v>
      </c>
      <c r="BS344" s="1027" t="s">
        <v>35</v>
      </c>
      <c r="BT344" s="1027" t="s">
        <v>35</v>
      </c>
      <c r="BU344" s="1027" t="s">
        <v>35</v>
      </c>
      <c r="BV344" s="1027" t="s">
        <v>35</v>
      </c>
      <c r="BW344" s="1027" t="s">
        <v>35</v>
      </c>
      <c r="BX344" s="1027" t="s">
        <v>35</v>
      </c>
      <c r="BY344" s="1084" t="s">
        <v>35</v>
      </c>
      <c r="BZ344" s="1084" t="s">
        <v>35</v>
      </c>
      <c r="CA344" s="1563"/>
      <c r="CB344" s="1563"/>
      <c r="CC344" s="1563"/>
      <c r="CD344" s="1563"/>
      <c r="CE344" s="1563"/>
      <c r="CF344" s="1563"/>
      <c r="CG344" s="1563"/>
      <c r="CH344" s="1563"/>
      <c r="CI344" s="1563"/>
      <c r="CJ344" s="1563"/>
      <c r="CK344" s="1563"/>
      <c r="CL344" s="1563"/>
      <c r="CM344" s="1563"/>
      <c r="CN344" s="1563"/>
      <c r="CO344" s="1563"/>
      <c r="CP344" s="1563"/>
      <c r="CQ344" s="1563"/>
      <c r="CR344" s="1563"/>
      <c r="CS344" s="1563"/>
      <c r="CT344" s="1563"/>
      <c r="CU344" s="1563"/>
      <c r="CV344" s="1563"/>
      <c r="CW344" s="1563"/>
      <c r="CX344" s="1563"/>
      <c r="CY344" s="1563"/>
      <c r="CZ344" s="1563"/>
    </row>
    <row r="345" s="424" customFormat="true" ht="15" customHeight="true" x14ac:dyDescent="0.2">
      <c r="B345" s="423"/>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1949" t="s">
        <v>140</v>
      </c>
      <c r="BB345" s="163" t="s">
        <v>49</v>
      </c>
      <c r="BC345" s="1007" t="s">
        <v>35</v>
      </c>
      <c r="BD345" s="1027" t="s">
        <v>35</v>
      </c>
      <c r="BE345" s="1027" t="s">
        <v>35</v>
      </c>
      <c r="BF345" s="1027" t="s">
        <v>35</v>
      </c>
      <c r="BG345" s="1047" t="s">
        <v>35</v>
      </c>
      <c r="BH345" s="1066" t="s">
        <v>35</v>
      </c>
      <c r="BI345" s="1027" t="s">
        <v>35</v>
      </c>
      <c r="BJ345" s="1027" t="s">
        <v>35</v>
      </c>
      <c r="BK345" s="1027" t="s">
        <v>35</v>
      </c>
      <c r="BL345" s="1047" t="s">
        <v>35</v>
      </c>
      <c r="BM345" s="1066" t="s">
        <v>35</v>
      </c>
      <c r="BN345" s="1027" t="s">
        <v>35</v>
      </c>
      <c r="BO345" s="1027" t="s">
        <v>35</v>
      </c>
      <c r="BP345" s="1027" t="s">
        <v>35</v>
      </c>
      <c r="BQ345" s="1047" t="s">
        <v>35</v>
      </c>
      <c r="BR345" s="1066" t="s">
        <v>35</v>
      </c>
      <c r="BS345" s="1027" t="s">
        <v>35</v>
      </c>
      <c r="BT345" s="1027" t="s">
        <v>35</v>
      </c>
      <c r="BU345" s="1027" t="s">
        <v>35</v>
      </c>
      <c r="BV345" s="1027" t="s">
        <v>35</v>
      </c>
      <c r="BW345" s="1027" t="s">
        <v>35</v>
      </c>
      <c r="BX345" s="1027" t="s">
        <v>35</v>
      </c>
      <c r="BY345" s="1084" t="s">
        <v>35</v>
      </c>
      <c r="BZ345" s="1084" t="s">
        <v>35</v>
      </c>
      <c r="CA345" s="1563"/>
      <c r="CB345" s="1563"/>
      <c r="CC345" s="1563"/>
      <c r="CD345" s="1563"/>
      <c r="CE345" s="1563"/>
      <c r="CF345" s="1563"/>
      <c r="CG345" s="1563"/>
      <c r="CH345" s="1563"/>
      <c r="CI345" s="1563"/>
      <c r="CJ345" s="1563"/>
      <c r="CK345" s="1563"/>
      <c r="CL345" s="1563"/>
      <c r="CM345" s="1563"/>
      <c r="CN345" s="1563"/>
      <c r="CO345" s="1563"/>
      <c r="CP345" s="1563"/>
      <c r="CQ345" s="1563"/>
      <c r="CR345" s="1563"/>
      <c r="CS345" s="1563"/>
      <c r="CT345" s="1563"/>
      <c r="CU345" s="1563"/>
      <c r="CV345" s="1563"/>
      <c r="CW345" s="1563"/>
      <c r="CX345" s="1563"/>
      <c r="CY345" s="1563"/>
      <c r="CZ345" s="1563"/>
    </row>
    <row r="346" s="424" customFormat="true" ht="15" customHeight="true" x14ac:dyDescent="0.2">
      <c r="B346" s="423"/>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1948"/>
      <c r="BB346" s="163" t="s">
        <v>48</v>
      </c>
      <c r="BC346" s="1007" t="s">
        <v>35</v>
      </c>
      <c r="BD346" s="1027" t="s">
        <v>35</v>
      </c>
      <c r="BE346" s="1027" t="s">
        <v>35</v>
      </c>
      <c r="BF346" s="1027" t="s">
        <v>35</v>
      </c>
      <c r="BG346" s="1047" t="s">
        <v>35</v>
      </c>
      <c r="BH346" s="1066" t="s">
        <v>35</v>
      </c>
      <c r="BI346" s="1027" t="s">
        <v>35</v>
      </c>
      <c r="BJ346" s="1027" t="s">
        <v>35</v>
      </c>
      <c r="BK346" s="1027" t="s">
        <v>35</v>
      </c>
      <c r="BL346" s="1047" t="s">
        <v>35</v>
      </c>
      <c r="BM346" s="1066" t="s">
        <v>35</v>
      </c>
      <c r="BN346" s="1027" t="s">
        <v>35</v>
      </c>
      <c r="BO346" s="1027" t="s">
        <v>35</v>
      </c>
      <c r="BP346" s="1027" t="s">
        <v>35</v>
      </c>
      <c r="BQ346" s="1047" t="s">
        <v>35</v>
      </c>
      <c r="BR346" s="1066" t="s">
        <v>35</v>
      </c>
      <c r="BS346" s="1027" t="s">
        <v>35</v>
      </c>
      <c r="BT346" s="1027" t="s">
        <v>35</v>
      </c>
      <c r="BU346" s="1027" t="s">
        <v>35</v>
      </c>
      <c r="BV346" s="1027" t="s">
        <v>35</v>
      </c>
      <c r="BW346" s="1027" t="s">
        <v>35</v>
      </c>
      <c r="BX346" s="1027" t="s">
        <v>35</v>
      </c>
      <c r="BY346" s="1084" t="s">
        <v>35</v>
      </c>
      <c r="BZ346" s="1084" t="s">
        <v>35</v>
      </c>
      <c r="CA346" s="1563"/>
      <c r="CB346" s="1563"/>
      <c r="CC346" s="1563"/>
      <c r="CD346" s="1563"/>
      <c r="CE346" s="1563"/>
      <c r="CF346" s="1563"/>
      <c r="CG346" s="1563"/>
      <c r="CH346" s="1563"/>
      <c r="CI346" s="1563"/>
      <c r="CJ346" s="1563"/>
      <c r="CK346" s="1563"/>
      <c r="CL346" s="1563"/>
      <c r="CM346" s="1563"/>
      <c r="CN346" s="1563"/>
      <c r="CO346" s="1563"/>
      <c r="CP346" s="1563"/>
      <c r="CQ346" s="1563"/>
      <c r="CR346" s="1563"/>
      <c r="CS346" s="1563"/>
      <c r="CT346" s="1563"/>
      <c r="CU346" s="1563"/>
      <c r="CV346" s="1563"/>
      <c r="CW346" s="1563"/>
      <c r="CX346" s="1563"/>
      <c r="CY346" s="1563"/>
      <c r="CZ346" s="1563"/>
    </row>
    <row r="347" s="424" customFormat="true" ht="15" customHeight="true" x14ac:dyDescent="0.2">
      <c r="B347" s="423"/>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1949" t="s">
        <v>141</v>
      </c>
      <c r="BB347" s="163" t="s">
        <v>49</v>
      </c>
      <c r="BC347" s="1007" t="s">
        <v>35</v>
      </c>
      <c r="BD347" s="1027" t="s">
        <v>35</v>
      </c>
      <c r="BE347" s="1027" t="s">
        <v>35</v>
      </c>
      <c r="BF347" s="1027" t="s">
        <v>35</v>
      </c>
      <c r="BG347" s="1047" t="s">
        <v>35</v>
      </c>
      <c r="BH347" s="1066" t="s">
        <v>35</v>
      </c>
      <c r="BI347" s="1027" t="s">
        <v>35</v>
      </c>
      <c r="BJ347" s="1027" t="s">
        <v>35</v>
      </c>
      <c r="BK347" s="1027" t="s">
        <v>35</v>
      </c>
      <c r="BL347" s="1047" t="s">
        <v>35</v>
      </c>
      <c r="BM347" s="1066" t="s">
        <v>35</v>
      </c>
      <c r="BN347" s="1027" t="s">
        <v>35</v>
      </c>
      <c r="BO347" s="1027" t="s">
        <v>35</v>
      </c>
      <c r="BP347" s="1027" t="s">
        <v>35</v>
      </c>
      <c r="BQ347" s="1047" t="s">
        <v>35</v>
      </c>
      <c r="BR347" s="1066" t="s">
        <v>35</v>
      </c>
      <c r="BS347" s="1027" t="s">
        <v>35</v>
      </c>
      <c r="BT347" s="1027" t="s">
        <v>35</v>
      </c>
      <c r="BU347" s="1027" t="s">
        <v>35</v>
      </c>
      <c r="BV347" s="1027" t="s">
        <v>35</v>
      </c>
      <c r="BW347" s="1027" t="s">
        <v>35</v>
      </c>
      <c r="BX347" s="1027" t="s">
        <v>35</v>
      </c>
      <c r="BY347" s="1084" t="s">
        <v>35</v>
      </c>
      <c r="BZ347" s="1084" t="s">
        <v>35</v>
      </c>
      <c r="CA347" s="1563"/>
      <c r="CB347" s="1563"/>
      <c r="CC347" s="1563"/>
      <c r="CD347" s="1563"/>
      <c r="CE347" s="1563"/>
      <c r="CF347" s="1563"/>
      <c r="CG347" s="1563"/>
      <c r="CH347" s="1563"/>
      <c r="CI347" s="1563"/>
      <c r="CJ347" s="1563"/>
      <c r="CK347" s="1563"/>
      <c r="CL347" s="1563"/>
      <c r="CM347" s="1563"/>
      <c r="CN347" s="1563"/>
      <c r="CO347" s="1563"/>
      <c r="CP347" s="1563"/>
      <c r="CQ347" s="1563"/>
      <c r="CR347" s="1563"/>
      <c r="CS347" s="1563"/>
      <c r="CT347" s="1563"/>
      <c r="CU347" s="1563"/>
      <c r="CV347" s="1563"/>
      <c r="CW347" s="1563"/>
      <c r="CX347" s="1563"/>
      <c r="CY347" s="1563"/>
      <c r="CZ347" s="1563"/>
    </row>
    <row r="348" s="424" customFormat="true" ht="15" customHeight="true" x14ac:dyDescent="0.2">
      <c r="B348" s="423"/>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1948"/>
      <c r="BB348" s="163" t="s">
        <v>48</v>
      </c>
      <c r="BC348" s="1007" t="s">
        <v>35</v>
      </c>
      <c r="BD348" s="1027" t="s">
        <v>35</v>
      </c>
      <c r="BE348" s="1027" t="s">
        <v>35</v>
      </c>
      <c r="BF348" s="1027" t="s">
        <v>35</v>
      </c>
      <c r="BG348" s="1047" t="s">
        <v>35</v>
      </c>
      <c r="BH348" s="1066" t="s">
        <v>35</v>
      </c>
      <c r="BI348" s="1027" t="s">
        <v>35</v>
      </c>
      <c r="BJ348" s="1027" t="s">
        <v>35</v>
      </c>
      <c r="BK348" s="1027" t="s">
        <v>35</v>
      </c>
      <c r="BL348" s="1047" t="s">
        <v>35</v>
      </c>
      <c r="BM348" s="1066" t="s">
        <v>35</v>
      </c>
      <c r="BN348" s="1027" t="s">
        <v>35</v>
      </c>
      <c r="BO348" s="1027" t="s">
        <v>35</v>
      </c>
      <c r="BP348" s="1027" t="s">
        <v>35</v>
      </c>
      <c r="BQ348" s="1047" t="s">
        <v>35</v>
      </c>
      <c r="BR348" s="1066" t="s">
        <v>35</v>
      </c>
      <c r="BS348" s="1027" t="s">
        <v>35</v>
      </c>
      <c r="BT348" s="1027" t="s">
        <v>35</v>
      </c>
      <c r="BU348" s="1027" t="s">
        <v>35</v>
      </c>
      <c r="BV348" s="1027" t="s">
        <v>35</v>
      </c>
      <c r="BW348" s="1027" t="s">
        <v>35</v>
      </c>
      <c r="BX348" s="1027" t="s">
        <v>35</v>
      </c>
      <c r="BY348" s="1084" t="s">
        <v>35</v>
      </c>
      <c r="BZ348" s="1084" t="s">
        <v>35</v>
      </c>
      <c r="CA348" s="1563"/>
      <c r="CB348" s="1563"/>
      <c r="CC348" s="1563"/>
      <c r="CD348" s="1563"/>
      <c r="CE348" s="1563"/>
      <c r="CF348" s="1563"/>
      <c r="CG348" s="1563"/>
      <c r="CH348" s="1563"/>
      <c r="CI348" s="1563"/>
      <c r="CJ348" s="1563"/>
      <c r="CK348" s="1563"/>
      <c r="CL348" s="1563"/>
      <c r="CM348" s="1563"/>
      <c r="CN348" s="1563"/>
      <c r="CO348" s="1563"/>
      <c r="CP348" s="1563"/>
      <c r="CQ348" s="1563"/>
      <c r="CR348" s="1563"/>
      <c r="CS348" s="1563"/>
      <c r="CT348" s="1563"/>
      <c r="CU348" s="1563"/>
      <c r="CV348" s="1563"/>
      <c r="CW348" s="1563"/>
      <c r="CX348" s="1563"/>
      <c r="CY348" s="1563"/>
      <c r="CZ348" s="1563"/>
    </row>
    <row r="349" s="424" customFormat="true" ht="15" customHeight="true" x14ac:dyDescent="0.2">
      <c r="B349" s="423"/>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1949" t="s">
        <v>142</v>
      </c>
      <c r="BB349" s="163" t="s">
        <v>49</v>
      </c>
      <c r="BC349" s="1007" t="s">
        <v>35</v>
      </c>
      <c r="BD349" s="1027" t="s">
        <v>35</v>
      </c>
      <c r="BE349" s="1027" t="s">
        <v>35</v>
      </c>
      <c r="BF349" s="1027" t="s">
        <v>35</v>
      </c>
      <c r="BG349" s="1047" t="s">
        <v>35</v>
      </c>
      <c r="BH349" s="1066" t="s">
        <v>35</v>
      </c>
      <c r="BI349" s="1027" t="s">
        <v>35</v>
      </c>
      <c r="BJ349" s="1027" t="s">
        <v>35</v>
      </c>
      <c r="BK349" s="1027" t="s">
        <v>35</v>
      </c>
      <c r="BL349" s="1047" t="s">
        <v>35</v>
      </c>
      <c r="BM349" s="1066" t="s">
        <v>35</v>
      </c>
      <c r="BN349" s="1027" t="s">
        <v>35</v>
      </c>
      <c r="BO349" s="1027" t="s">
        <v>35</v>
      </c>
      <c r="BP349" s="1027" t="s">
        <v>35</v>
      </c>
      <c r="BQ349" s="1047" t="s">
        <v>35</v>
      </c>
      <c r="BR349" s="1066" t="s">
        <v>35</v>
      </c>
      <c r="BS349" s="1027" t="s">
        <v>35</v>
      </c>
      <c r="BT349" s="1027" t="s">
        <v>35</v>
      </c>
      <c r="BU349" s="1027" t="s">
        <v>35</v>
      </c>
      <c r="BV349" s="1027" t="s">
        <v>35</v>
      </c>
      <c r="BW349" s="1027" t="s">
        <v>35</v>
      </c>
      <c r="BX349" s="1027" t="s">
        <v>35</v>
      </c>
      <c r="BY349" s="1084" t="s">
        <v>35</v>
      </c>
      <c r="BZ349" s="1084" t="s">
        <v>35</v>
      </c>
      <c r="CA349" s="1563"/>
      <c r="CB349" s="1563"/>
      <c r="CC349" s="1563"/>
      <c r="CD349" s="1563"/>
      <c r="CE349" s="1563"/>
      <c r="CF349" s="1563"/>
      <c r="CG349" s="1563"/>
      <c r="CH349" s="1563"/>
      <c r="CI349" s="1563"/>
      <c r="CJ349" s="1563"/>
      <c r="CK349" s="1563"/>
      <c r="CL349" s="1563"/>
      <c r="CM349" s="1563"/>
      <c r="CN349" s="1563"/>
      <c r="CO349" s="1563"/>
      <c r="CP349" s="1563"/>
      <c r="CQ349" s="1563"/>
      <c r="CR349" s="1563"/>
      <c r="CS349" s="1563"/>
      <c r="CT349" s="1563"/>
      <c r="CU349" s="1563"/>
      <c r="CV349" s="1563"/>
      <c r="CW349" s="1563"/>
      <c r="CX349" s="1563"/>
      <c r="CY349" s="1563"/>
      <c r="CZ349" s="1563"/>
    </row>
    <row r="350" s="424" customFormat="true" ht="15" customHeight="true" x14ac:dyDescent="0.2">
      <c r="B350" s="423"/>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1948"/>
      <c r="BB350" s="163" t="s">
        <v>48</v>
      </c>
      <c r="BC350" s="1007" t="s">
        <v>35</v>
      </c>
      <c r="BD350" s="1027" t="s">
        <v>35</v>
      </c>
      <c r="BE350" s="1027" t="s">
        <v>35</v>
      </c>
      <c r="BF350" s="1027" t="s">
        <v>35</v>
      </c>
      <c r="BG350" s="1047" t="s">
        <v>35</v>
      </c>
      <c r="BH350" s="1066" t="s">
        <v>35</v>
      </c>
      <c r="BI350" s="1027" t="s">
        <v>35</v>
      </c>
      <c r="BJ350" s="1027" t="s">
        <v>35</v>
      </c>
      <c r="BK350" s="1027" t="s">
        <v>35</v>
      </c>
      <c r="BL350" s="1047" t="s">
        <v>35</v>
      </c>
      <c r="BM350" s="1066" t="s">
        <v>35</v>
      </c>
      <c r="BN350" s="1027" t="s">
        <v>35</v>
      </c>
      <c r="BO350" s="1027" t="s">
        <v>35</v>
      </c>
      <c r="BP350" s="1027" t="s">
        <v>35</v>
      </c>
      <c r="BQ350" s="1047" t="s">
        <v>35</v>
      </c>
      <c r="BR350" s="1066" t="s">
        <v>35</v>
      </c>
      <c r="BS350" s="1027" t="s">
        <v>35</v>
      </c>
      <c r="BT350" s="1027" t="s">
        <v>35</v>
      </c>
      <c r="BU350" s="1027" t="s">
        <v>35</v>
      </c>
      <c r="BV350" s="1027" t="s">
        <v>35</v>
      </c>
      <c r="BW350" s="1027" t="s">
        <v>35</v>
      </c>
      <c r="BX350" s="1027" t="s">
        <v>35</v>
      </c>
      <c r="BY350" s="1084" t="s">
        <v>35</v>
      </c>
      <c r="BZ350" s="1084" t="s">
        <v>35</v>
      </c>
      <c r="CA350" s="1563"/>
      <c r="CB350" s="1563"/>
      <c r="CC350" s="1563"/>
      <c r="CD350" s="1563"/>
      <c r="CE350" s="1563"/>
      <c r="CF350" s="1563"/>
      <c r="CG350" s="1563"/>
      <c r="CH350" s="1563"/>
      <c r="CI350" s="1563"/>
      <c r="CJ350" s="1563"/>
      <c r="CK350" s="1563"/>
      <c r="CL350" s="1563"/>
      <c r="CM350" s="1563"/>
      <c r="CN350" s="1563"/>
      <c r="CO350" s="1563"/>
      <c r="CP350" s="1563"/>
      <c r="CQ350" s="1563"/>
      <c r="CR350" s="1563"/>
      <c r="CS350" s="1563"/>
      <c r="CT350" s="1563"/>
      <c r="CU350" s="1563"/>
      <c r="CV350" s="1563"/>
      <c r="CW350" s="1563"/>
      <c r="CX350" s="1563"/>
      <c r="CY350" s="1563"/>
      <c r="CZ350" s="1563"/>
    </row>
    <row r="351" s="424" customFormat="true" ht="15" customHeight="true" x14ac:dyDescent="0.2">
      <c r="B351" s="423"/>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1949" t="s">
        <v>143</v>
      </c>
      <c r="BB351" s="163" t="s">
        <v>49</v>
      </c>
      <c r="BC351" s="1007" t="s">
        <v>35</v>
      </c>
      <c r="BD351" s="1027" t="s">
        <v>35</v>
      </c>
      <c r="BE351" s="1027" t="s">
        <v>35</v>
      </c>
      <c r="BF351" s="1027" t="s">
        <v>35</v>
      </c>
      <c r="BG351" s="1047" t="s">
        <v>35</v>
      </c>
      <c r="BH351" s="1066" t="s">
        <v>35</v>
      </c>
      <c r="BI351" s="1027" t="s">
        <v>35</v>
      </c>
      <c r="BJ351" s="1027" t="s">
        <v>35</v>
      </c>
      <c r="BK351" s="1027" t="s">
        <v>35</v>
      </c>
      <c r="BL351" s="1047" t="s">
        <v>35</v>
      </c>
      <c r="BM351" s="1066" t="s">
        <v>35</v>
      </c>
      <c r="BN351" s="1027" t="s">
        <v>35</v>
      </c>
      <c r="BO351" s="1027" t="s">
        <v>35</v>
      </c>
      <c r="BP351" s="1027" t="s">
        <v>35</v>
      </c>
      <c r="BQ351" s="1047" t="s">
        <v>35</v>
      </c>
      <c r="BR351" s="1066" t="s">
        <v>35</v>
      </c>
      <c r="BS351" s="1027" t="s">
        <v>35</v>
      </c>
      <c r="BT351" s="1027" t="s">
        <v>35</v>
      </c>
      <c r="BU351" s="1027" t="s">
        <v>35</v>
      </c>
      <c r="BV351" s="1027" t="s">
        <v>35</v>
      </c>
      <c r="BW351" s="1027" t="s">
        <v>35</v>
      </c>
      <c r="BX351" s="1027" t="s">
        <v>35</v>
      </c>
      <c r="BY351" s="1084" t="s">
        <v>35</v>
      </c>
      <c r="BZ351" s="1084" t="s">
        <v>35</v>
      </c>
      <c r="CA351" s="1563"/>
      <c r="CB351" s="1563"/>
      <c r="CC351" s="1563"/>
      <c r="CD351" s="1563"/>
      <c r="CE351" s="1563"/>
      <c r="CF351" s="1563"/>
      <c r="CG351" s="1563"/>
      <c r="CH351" s="1563"/>
      <c r="CI351" s="1563"/>
      <c r="CJ351" s="1563"/>
      <c r="CK351" s="1563"/>
      <c r="CL351" s="1563"/>
      <c r="CM351" s="1563"/>
      <c r="CN351" s="1563"/>
      <c r="CO351" s="1563"/>
      <c r="CP351" s="1563"/>
      <c r="CQ351" s="1563"/>
      <c r="CR351" s="1563"/>
      <c r="CS351" s="1563"/>
      <c r="CT351" s="1563"/>
      <c r="CU351" s="1563"/>
      <c r="CV351" s="1563"/>
      <c r="CW351" s="1563"/>
      <c r="CX351" s="1563"/>
      <c r="CY351" s="1563"/>
      <c r="CZ351" s="1563"/>
    </row>
    <row r="352" s="424" customFormat="true" ht="15" customHeight="true" x14ac:dyDescent="0.2">
      <c r="B352" s="423"/>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1948"/>
      <c r="BB352" s="163" t="s">
        <v>48</v>
      </c>
      <c r="BC352" s="1007" t="s">
        <v>35</v>
      </c>
      <c r="BD352" s="1027" t="s">
        <v>35</v>
      </c>
      <c r="BE352" s="1027" t="s">
        <v>35</v>
      </c>
      <c r="BF352" s="1027" t="s">
        <v>35</v>
      </c>
      <c r="BG352" s="1047" t="s">
        <v>35</v>
      </c>
      <c r="BH352" s="1066" t="s">
        <v>35</v>
      </c>
      <c r="BI352" s="1027" t="s">
        <v>35</v>
      </c>
      <c r="BJ352" s="1027" t="s">
        <v>35</v>
      </c>
      <c r="BK352" s="1027" t="s">
        <v>35</v>
      </c>
      <c r="BL352" s="1047" t="s">
        <v>35</v>
      </c>
      <c r="BM352" s="1066" t="s">
        <v>35</v>
      </c>
      <c r="BN352" s="1027" t="s">
        <v>35</v>
      </c>
      <c r="BO352" s="1027" t="s">
        <v>35</v>
      </c>
      <c r="BP352" s="1027" t="s">
        <v>35</v>
      </c>
      <c r="BQ352" s="1047" t="s">
        <v>35</v>
      </c>
      <c r="BR352" s="1066" t="s">
        <v>35</v>
      </c>
      <c r="BS352" s="1027" t="s">
        <v>35</v>
      </c>
      <c r="BT352" s="1027" t="s">
        <v>35</v>
      </c>
      <c r="BU352" s="1027" t="s">
        <v>35</v>
      </c>
      <c r="BV352" s="1027" t="s">
        <v>35</v>
      </c>
      <c r="BW352" s="1027" t="s">
        <v>35</v>
      </c>
      <c r="BX352" s="1027" t="s">
        <v>35</v>
      </c>
      <c r="BY352" s="1084" t="s">
        <v>35</v>
      </c>
      <c r="BZ352" s="1084" t="s">
        <v>35</v>
      </c>
      <c r="CA352" s="1563"/>
      <c r="CB352" s="1563"/>
      <c r="CC352" s="1563"/>
      <c r="CD352" s="1563"/>
      <c r="CE352" s="1563"/>
      <c r="CF352" s="1563"/>
      <c r="CG352" s="1563"/>
      <c r="CH352" s="1563"/>
      <c r="CI352" s="1563"/>
      <c r="CJ352" s="1563"/>
      <c r="CK352" s="1563"/>
      <c r="CL352" s="1563"/>
      <c r="CM352" s="1563"/>
      <c r="CN352" s="1563"/>
      <c r="CO352" s="1563"/>
      <c r="CP352" s="1563"/>
      <c r="CQ352" s="1563"/>
      <c r="CR352" s="1563"/>
      <c r="CS352" s="1563"/>
      <c r="CT352" s="1563"/>
      <c r="CU352" s="1563"/>
      <c r="CV352" s="1563"/>
      <c r="CW352" s="1563"/>
      <c r="CX352" s="1563"/>
      <c r="CY352" s="1563"/>
      <c r="CZ352" s="1563"/>
    </row>
    <row r="353" s="424" customFormat="true" ht="15" customHeight="true" x14ac:dyDescent="0.2">
      <c r="B353" s="423"/>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1949" t="s">
        <v>138</v>
      </c>
      <c r="BB353" s="163" t="s">
        <v>49</v>
      </c>
      <c r="BC353" s="1007" t="s">
        <v>35</v>
      </c>
      <c r="BD353" s="1027" t="s">
        <v>35</v>
      </c>
      <c r="BE353" s="1027" t="s">
        <v>35</v>
      </c>
      <c r="BF353" s="1027" t="s">
        <v>35</v>
      </c>
      <c r="BG353" s="1047" t="s">
        <v>35</v>
      </c>
      <c r="BH353" s="1066" t="s">
        <v>35</v>
      </c>
      <c r="BI353" s="1027" t="s">
        <v>35</v>
      </c>
      <c r="BJ353" s="1027" t="s">
        <v>35</v>
      </c>
      <c r="BK353" s="1027" t="s">
        <v>35</v>
      </c>
      <c r="BL353" s="1047" t="s">
        <v>35</v>
      </c>
      <c r="BM353" s="1066" t="s">
        <v>35</v>
      </c>
      <c r="BN353" s="1027" t="s">
        <v>35</v>
      </c>
      <c r="BO353" s="1027" t="s">
        <v>35</v>
      </c>
      <c r="BP353" s="1027" t="s">
        <v>35</v>
      </c>
      <c r="BQ353" s="1047" t="s">
        <v>35</v>
      </c>
      <c r="BR353" s="1066" t="s">
        <v>35</v>
      </c>
      <c r="BS353" s="1027" t="s">
        <v>35</v>
      </c>
      <c r="BT353" s="1027" t="s">
        <v>35</v>
      </c>
      <c r="BU353" s="1027" t="s">
        <v>35</v>
      </c>
      <c r="BV353" s="1027" t="s">
        <v>35</v>
      </c>
      <c r="BW353" s="1027" t="s">
        <v>35</v>
      </c>
      <c r="BX353" s="1027" t="s">
        <v>35</v>
      </c>
      <c r="BY353" s="1084" t="s">
        <v>35</v>
      </c>
      <c r="BZ353" s="1084" t="s">
        <v>35</v>
      </c>
      <c r="CA353" s="1563"/>
      <c r="CB353" s="1563"/>
      <c r="CC353" s="1563"/>
      <c r="CD353" s="1563"/>
      <c r="CE353" s="1563"/>
      <c r="CF353" s="1563"/>
      <c r="CG353" s="1563"/>
      <c r="CH353" s="1563"/>
      <c r="CI353" s="1563"/>
      <c r="CJ353" s="1563"/>
      <c r="CK353" s="1563"/>
      <c r="CL353" s="1563"/>
      <c r="CM353" s="1563"/>
      <c r="CN353" s="1563"/>
      <c r="CO353" s="1563"/>
      <c r="CP353" s="1563"/>
      <c r="CQ353" s="1563"/>
      <c r="CR353" s="1563"/>
      <c r="CS353" s="1563"/>
      <c r="CT353" s="1563"/>
      <c r="CU353" s="1563"/>
      <c r="CV353" s="1563"/>
      <c r="CW353" s="1563"/>
      <c r="CX353" s="1563"/>
      <c r="CY353" s="1563"/>
      <c r="CZ353" s="1563"/>
    </row>
    <row r="354" s="424" customFormat="true" ht="15" customHeight="true" x14ac:dyDescent="0.2">
      <c r="B354" s="423"/>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1950"/>
      <c r="BB354" s="164" t="s">
        <v>48</v>
      </c>
      <c r="BC354" s="1008" t="s">
        <v>35</v>
      </c>
      <c r="BD354" s="1028" t="s">
        <v>35</v>
      </c>
      <c r="BE354" s="1028" t="s">
        <v>35</v>
      </c>
      <c r="BF354" s="1028" t="s">
        <v>35</v>
      </c>
      <c r="BG354" s="1048" t="s">
        <v>35</v>
      </c>
      <c r="BH354" s="1067" t="s">
        <v>35</v>
      </c>
      <c r="BI354" s="1028" t="s">
        <v>35</v>
      </c>
      <c r="BJ354" s="1028" t="s">
        <v>35</v>
      </c>
      <c r="BK354" s="1028" t="s">
        <v>35</v>
      </c>
      <c r="BL354" s="1048" t="s">
        <v>35</v>
      </c>
      <c r="BM354" s="1067" t="s">
        <v>35</v>
      </c>
      <c r="BN354" s="1028" t="s">
        <v>35</v>
      </c>
      <c r="BO354" s="1028" t="s">
        <v>35</v>
      </c>
      <c r="BP354" s="1028" t="s">
        <v>35</v>
      </c>
      <c r="BQ354" s="1048" t="s">
        <v>35</v>
      </c>
      <c r="BR354" s="1067" t="s">
        <v>35</v>
      </c>
      <c r="BS354" s="1028" t="s">
        <v>35</v>
      </c>
      <c r="BT354" s="1028" t="s">
        <v>35</v>
      </c>
      <c r="BU354" s="1028" t="s">
        <v>35</v>
      </c>
      <c r="BV354" s="1028" t="s">
        <v>35</v>
      </c>
      <c r="BW354" s="1028" t="s">
        <v>35</v>
      </c>
      <c r="BX354" s="1028" t="s">
        <v>35</v>
      </c>
      <c r="BY354" s="1085" t="s">
        <v>35</v>
      </c>
      <c r="BZ354" s="1085" t="s">
        <v>35</v>
      </c>
      <c r="CA354" s="1564"/>
      <c r="CB354" s="1564"/>
      <c r="CC354" s="1564"/>
      <c r="CD354" s="1564"/>
      <c r="CE354" s="1564"/>
      <c r="CF354" s="1564"/>
      <c r="CG354" s="1564"/>
      <c r="CH354" s="1564"/>
      <c r="CI354" s="1564"/>
      <c r="CJ354" s="1564"/>
      <c r="CK354" s="1564"/>
      <c r="CL354" s="1564"/>
      <c r="CM354" s="1564"/>
      <c r="CN354" s="1564"/>
      <c r="CO354" s="1564"/>
      <c r="CP354" s="1564"/>
      <c r="CQ354" s="1564"/>
      <c r="CR354" s="1564"/>
      <c r="CS354" s="1564"/>
      <c r="CT354" s="1564"/>
      <c r="CU354" s="1564"/>
      <c r="CV354" s="1564"/>
      <c r="CW354" s="1564"/>
      <c r="CX354" s="1564"/>
      <c r="CY354" s="1564"/>
      <c r="CZ354" s="1564"/>
    </row>
    <row r="355" s="424" customFormat="true" ht="15" customHeight="true" x14ac:dyDescent="0.2">
      <c r="B355" s="423"/>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0"/>
      <c r="BD355" s="310"/>
      <c r="BE355" s="310"/>
      <c r="BF355" s="310"/>
      <c r="BG355" s="310"/>
      <c r="BH355" s="310"/>
      <c r="BI355" s="310"/>
      <c r="BJ355" s="310"/>
      <c r="BK355" s="310"/>
      <c r="BL355" s="310"/>
      <c r="BM355" s="310"/>
      <c r="BN355" s="310"/>
      <c r="BO355" s="310"/>
      <c r="BP355" s="310"/>
      <c r="BQ355" s="310"/>
      <c r="BR355" s="310"/>
      <c r="BS355" s="310"/>
      <c r="BT355" s="310"/>
      <c r="BU355" s="310"/>
      <c r="BV355" s="310"/>
      <c r="BW355" s="310"/>
      <c r="BX355" s="310"/>
      <c r="BY355" s="310"/>
      <c r="BZ355" s="311"/>
      <c r="CA355" s="311"/>
      <c r="CB355" s="311"/>
      <c r="CC355" s="311"/>
      <c r="CD355" s="311"/>
      <c r="CE355" s="311"/>
      <c r="CF355" s="311"/>
      <c r="CG355" s="311"/>
      <c r="CH355" s="311"/>
      <c r="CI355" s="311"/>
      <c r="CJ355" s="311"/>
      <c r="CK355" s="311"/>
      <c r="CL355" s="311"/>
      <c r="CM355" s="311"/>
      <c r="CN355" s="311"/>
      <c r="CO355" s="311"/>
      <c r="CP355" s="311"/>
      <c r="CQ355" s="311"/>
      <c r="CR355" s="311"/>
      <c r="CS355" s="311"/>
      <c r="CT355" s="311"/>
      <c r="CU355" s="311"/>
      <c r="CV355" s="311"/>
      <c r="CW355" s="311"/>
      <c r="CX355" s="311"/>
      <c r="CY355" s="311"/>
      <c r="CZ355" s="311"/>
    </row>
    <row r="356" s="424" customFormat="true" ht="15" customHeight="true" x14ac:dyDescent="0.2">
      <c r="B356" s="423"/>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424" customFormat="true" ht="15" customHeight="true" x14ac:dyDescent="0.2">
      <c r="B390" s="423"/>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424" customFormat="true" ht="15" customHeight="true" x14ac:dyDescent="0.2">
      <c r="B391" s="423"/>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424" customFormat="true" ht="15" customHeight="true" x14ac:dyDescent="0.2">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424" customFormat="true" ht="15" customHeight="true" x14ac:dyDescent="0.2">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424" customFormat="true" ht="15" customHeight="true" x14ac:dyDescent="0.2">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424" customFormat="true" ht="15" customHeight="true" x14ac:dyDescent="0.2">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424" customFormat="true" ht="15" customHeight="true" x14ac:dyDescent="0.2">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424" customFormat="true" ht="15" customHeight="true" x14ac:dyDescent="0.2">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424" customFormat="true" ht="15" customHeight="true" x14ac:dyDescent="0.2">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42" customFormat="true" ht="15" customHeight="true" x14ac:dyDescent="0.25">
      <c r="A399" s="136"/>
      <c r="B399" s="136"/>
      <c r="C399" s="1840" t="s">
        <v>129</v>
      </c>
      <c r="D399" s="1841"/>
      <c r="E399" s="1841"/>
      <c r="F399" s="1841"/>
      <c r="G399" s="136"/>
      <c r="H399" s="1842" t="s">
        <v>130</v>
      </c>
      <c r="I399" s="1843"/>
      <c r="J399" s="1843"/>
      <c r="K399" s="1843"/>
      <c r="M399" s="1842" t="s">
        <v>131</v>
      </c>
      <c r="N399" s="1843"/>
      <c r="O399" s="1843"/>
      <c r="P399" s="1843"/>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2001" t="s">
        <v>195</v>
      </c>
      <c r="D400" s="2002"/>
      <c r="E400" s="2002"/>
      <c r="H400" s="2001" t="s">
        <v>195</v>
      </c>
      <c r="I400" s="2002"/>
      <c r="J400" s="2002"/>
      <c r="M400" s="2001" t="s">
        <v>195</v>
      </c>
      <c r="N400" s="2002"/>
      <c r="O400" s="2002"/>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42"/>
      <c r="BB400" s="136"/>
      <c r="BC400" s="442"/>
      <c r="BD400" s="442"/>
      <c r="BE400" s="442"/>
      <c r="BF400" s="442"/>
      <c r="BG400" s="442"/>
      <c r="BH400" s="442"/>
      <c r="BI400" s="442"/>
      <c r="BJ400" s="442"/>
      <c r="BK400" s="442"/>
      <c r="BL400" s="442"/>
      <c r="BM400" s="442"/>
      <c r="BN400" s="442"/>
      <c r="BO400" s="442"/>
      <c r="BP400" s="442"/>
      <c r="BQ400" s="442"/>
      <c r="BR400" s="442"/>
      <c r="BS400" s="442"/>
      <c r="BT400" s="442"/>
      <c r="BU400" s="442"/>
      <c r="BV400" s="442"/>
      <c r="BW400" s="442"/>
      <c r="BX400" s="442"/>
      <c r="BY400" s="442"/>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2001"/>
      <c r="D401" s="2002"/>
      <c r="E401" s="443" t="s">
        <v>196</v>
      </c>
      <c r="H401" s="2001"/>
      <c r="I401" s="2002"/>
      <c r="J401" s="444" t="s">
        <v>196</v>
      </c>
      <c r="M401" s="2001"/>
      <c r="N401" s="2002"/>
      <c r="O401" s="445" t="s">
        <v>196</v>
      </c>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42"/>
      <c r="BB401" s="136"/>
      <c r="BC401" s="442"/>
      <c r="BD401" s="442"/>
      <c r="BE401" s="442"/>
      <c r="BF401" s="442"/>
      <c r="BG401" s="442"/>
      <c r="BH401" s="442"/>
      <c r="BI401" s="442"/>
      <c r="BJ401" s="442"/>
      <c r="BK401" s="442"/>
      <c r="BL401" s="442"/>
      <c r="BM401" s="442"/>
      <c r="BN401" s="442"/>
      <c r="BO401" s="442"/>
      <c r="BP401" s="442"/>
      <c r="BQ401" s="442"/>
      <c r="BR401" s="442"/>
      <c r="BS401" s="442"/>
      <c r="BT401" s="442"/>
      <c r="BU401" s="442"/>
      <c r="BV401" s="442"/>
      <c r="BW401" s="442"/>
      <c r="BX401" s="442"/>
      <c r="BY401" s="442"/>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2003" t="s">
        <v>135</v>
      </c>
      <c r="C402" s="2002"/>
      <c r="D402" s="2002"/>
      <c r="E402" s="446" t="s">
        <v>197</v>
      </c>
      <c r="H402" s="2002"/>
      <c r="I402" s="2002"/>
      <c r="J402" s="447" t="s">
        <v>197</v>
      </c>
      <c r="M402" s="2002"/>
      <c r="N402" s="2002"/>
      <c r="O402" s="448" t="s">
        <v>197</v>
      </c>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42"/>
      <c r="BB402" s="136"/>
      <c r="BC402" s="442"/>
      <c r="BD402" s="442"/>
      <c r="BE402" s="442"/>
      <c r="BF402" s="442"/>
      <c r="BG402" s="442"/>
      <c r="BH402" s="442"/>
      <c r="BI402" s="442"/>
      <c r="BJ402" s="442"/>
      <c r="BK402" s="442"/>
      <c r="BL402" s="442"/>
      <c r="BM402" s="442"/>
      <c r="BN402" s="442"/>
      <c r="BO402" s="442"/>
      <c r="BP402" s="442"/>
      <c r="BQ402" s="442"/>
      <c r="BR402" s="442"/>
      <c r="BS402" s="442"/>
      <c r="BT402" s="442"/>
      <c r="BU402" s="442"/>
      <c r="BV402" s="442"/>
      <c r="BW402" s="442"/>
      <c r="BX402" s="442"/>
      <c r="BY402" s="442"/>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2002"/>
      <c r="C403" s="1970" t="s">
        <v>305</v>
      </c>
      <c r="D403" s="1969"/>
      <c r="E403" s="518">
        <v>0.67598281140590322</v>
      </c>
      <c r="F403" s="501"/>
      <c r="G403" s="501"/>
      <c r="H403" s="1970" t="s">
        <v>306</v>
      </c>
      <c r="I403" s="1969"/>
      <c r="J403" s="519">
        <v>0.72738139752757769</v>
      </c>
      <c r="K403" s="501"/>
      <c r="L403" s="501"/>
      <c r="M403" s="1970" t="s">
        <v>307</v>
      </c>
      <c r="N403" s="1969"/>
      <c r="O403" s="520">
        <v>0.68286918917146222</v>
      </c>
      <c r="P403" s="501"/>
      <c r="Q403" s="50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7"/>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2002"/>
      <c r="C404" s="1970" t="s">
        <v>306</v>
      </c>
      <c r="D404" s="1969"/>
      <c r="E404" s="521">
        <v>0.67473353179946205</v>
      </c>
      <c r="F404" s="501"/>
      <c r="G404" s="501"/>
      <c r="H404" s="1970" t="s">
        <v>307</v>
      </c>
      <c r="I404" s="1969"/>
      <c r="J404" s="522">
        <v>0.72329829063802098</v>
      </c>
      <c r="K404" s="501"/>
      <c r="L404" s="501"/>
      <c r="M404" s="1970" t="s">
        <v>306</v>
      </c>
      <c r="N404" s="1969"/>
      <c r="O404" s="523">
        <v>0.68281827434410991</v>
      </c>
      <c r="P404" s="501"/>
      <c r="Q404" s="50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7"/>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2002"/>
      <c r="C405" s="1970" t="s">
        <v>307</v>
      </c>
      <c r="D405" s="1969"/>
      <c r="E405" s="521">
        <v>0.67344182687376231</v>
      </c>
      <c r="F405" s="501"/>
      <c r="G405" s="501"/>
      <c r="H405" s="1970" t="s">
        <v>308</v>
      </c>
      <c r="I405" s="1969"/>
      <c r="J405" s="522">
        <v>0.69899730944827354</v>
      </c>
      <c r="K405" s="501"/>
      <c r="L405" s="501"/>
      <c r="M405" s="1970" t="s">
        <v>309</v>
      </c>
      <c r="N405" s="1969"/>
      <c r="O405" s="523">
        <v>0.64052800322862369</v>
      </c>
      <c r="P405" s="501"/>
      <c r="Q405" s="50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7"/>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2002"/>
      <c r="C406" s="1970" t="s">
        <v>308</v>
      </c>
      <c r="D406" s="1969"/>
      <c r="E406" s="521">
        <v>0.67239139595608921</v>
      </c>
      <c r="F406" s="501"/>
      <c r="G406" s="501"/>
      <c r="H406" s="1970" t="s">
        <v>310</v>
      </c>
      <c r="I406" s="1969"/>
      <c r="J406" s="522">
        <v>0.67580599990719159</v>
      </c>
      <c r="K406" s="501"/>
      <c r="L406" s="501"/>
      <c r="M406" s="1970" t="s">
        <v>310</v>
      </c>
      <c r="N406" s="1969"/>
      <c r="O406" s="523">
        <v>0.63022925145899222</v>
      </c>
      <c r="P406" s="501"/>
      <c r="Q406" s="50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7"/>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2002"/>
      <c r="C407" s="1970" t="s">
        <v>310</v>
      </c>
      <c r="D407" s="1969"/>
      <c r="E407" s="521">
        <v>0.67236153246076868</v>
      </c>
      <c r="F407" s="501"/>
      <c r="G407" s="501"/>
      <c r="H407" s="1970" t="s">
        <v>305</v>
      </c>
      <c r="I407" s="1969"/>
      <c r="J407" s="522">
        <v>0.66124845377856223</v>
      </c>
      <c r="K407" s="501"/>
      <c r="L407" s="501"/>
      <c r="M407" s="1970" t="s">
        <v>308</v>
      </c>
      <c r="N407" s="1969"/>
      <c r="O407" s="523">
        <v>0.59705169516223311</v>
      </c>
      <c r="P407" s="501"/>
      <c r="Q407" s="50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7"/>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2002"/>
      <c r="C408" s="1970" t="s">
        <v>309</v>
      </c>
      <c r="D408" s="1969"/>
      <c r="E408" s="521">
        <v>0.63039212453123949</v>
      </c>
      <c r="F408" s="501"/>
      <c r="G408" s="501"/>
      <c r="H408" s="1970" t="s">
        <v>311</v>
      </c>
      <c r="I408" s="1969"/>
      <c r="J408" s="522">
        <v>0.62568282018274357</v>
      </c>
      <c r="K408" s="501"/>
      <c r="L408" s="501"/>
      <c r="M408" s="1970" t="s">
        <v>312</v>
      </c>
      <c r="N408" s="1969"/>
      <c r="O408" s="523">
        <v>-0.57859865758428286</v>
      </c>
      <c r="P408" s="501"/>
      <c r="Q408" s="50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7"/>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2002"/>
      <c r="C409" s="1970" t="s">
        <v>311</v>
      </c>
      <c r="D409" s="1969"/>
      <c r="E409" s="521">
        <v>0.62683481332793534</v>
      </c>
      <c r="F409" s="501"/>
      <c r="G409" s="501"/>
      <c r="H409" s="1970" t="s">
        <v>313</v>
      </c>
      <c r="I409" s="1969"/>
      <c r="J409" s="522">
        <v>0.60726541881239571</v>
      </c>
      <c r="K409" s="501"/>
      <c r="L409" s="501"/>
      <c r="M409" s="1970" t="s">
        <v>311</v>
      </c>
      <c r="N409" s="1969"/>
      <c r="O409" s="523">
        <v>0.54999627186405109</v>
      </c>
      <c r="P409" s="501"/>
      <c r="Q409" s="50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7"/>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2002"/>
      <c r="C410" s="1970" t="s">
        <v>313</v>
      </c>
      <c r="D410" s="1969"/>
      <c r="E410" s="521">
        <v>0.61936099529328692</v>
      </c>
      <c r="F410" s="501"/>
      <c r="G410" s="501"/>
      <c r="H410" s="1970" t="s">
        <v>314</v>
      </c>
      <c r="I410" s="1969"/>
      <c r="J410" s="522">
        <v>-0.60082707974465199</v>
      </c>
      <c r="K410" s="501"/>
      <c r="L410" s="501"/>
      <c r="M410" s="1970" t="s">
        <v>315</v>
      </c>
      <c r="N410" s="1969"/>
      <c r="O410" s="523">
        <v>-0.54939857225770283</v>
      </c>
      <c r="P410" s="501"/>
      <c r="Q410" s="50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7"/>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2002"/>
      <c r="C411" s="1970" t="s">
        <v>316</v>
      </c>
      <c r="D411" s="1969"/>
      <c r="E411" s="521">
        <v>0.55931687052021595</v>
      </c>
      <c r="F411" s="501"/>
      <c r="G411" s="501"/>
      <c r="H411" s="1970" t="s">
        <v>309</v>
      </c>
      <c r="I411" s="1969"/>
      <c r="J411" s="522">
        <v>0.57648958217163115</v>
      </c>
      <c r="K411" s="501"/>
      <c r="L411" s="501"/>
      <c r="M411" s="1970" t="s">
        <v>317</v>
      </c>
      <c r="N411" s="1969"/>
      <c r="O411" s="523">
        <v>-0.54276000289723803</v>
      </c>
      <c r="P411" s="501"/>
      <c r="Q411" s="50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7"/>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2002"/>
      <c r="C412" s="1970" t="s">
        <v>318</v>
      </c>
      <c r="D412" s="1969"/>
      <c r="E412" s="521">
        <v>0.52056128840007754</v>
      </c>
      <c r="F412" s="501"/>
      <c r="G412" s="501"/>
      <c r="H412" s="1970" t="s">
        <v>319</v>
      </c>
      <c r="I412" s="1969"/>
      <c r="J412" s="522">
        <v>0.56451159702041875</v>
      </c>
      <c r="K412" s="501"/>
      <c r="L412" s="501"/>
      <c r="M412" s="1970" t="s">
        <v>319</v>
      </c>
      <c r="N412" s="1969"/>
      <c r="O412" s="523">
        <v>0.52833132893231927</v>
      </c>
      <c r="P412" s="501"/>
      <c r="Q412" s="50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7"/>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2002"/>
      <c r="C413" s="1970" t="s">
        <v>319</v>
      </c>
      <c r="D413" s="1969"/>
      <c r="E413" s="521">
        <v>0.49606580067268713</v>
      </c>
      <c r="F413" s="501"/>
      <c r="G413" s="501"/>
      <c r="H413" s="1970" t="s">
        <v>320</v>
      </c>
      <c r="I413" s="1969"/>
      <c r="J413" s="522">
        <v>-0.56354436352458703</v>
      </c>
      <c r="K413" s="501"/>
      <c r="L413" s="501"/>
      <c r="M413" s="1970" t="s">
        <v>305</v>
      </c>
      <c r="N413" s="1969"/>
      <c r="O413" s="523">
        <v>0.52084320018146946</v>
      </c>
      <c r="P413" s="501"/>
      <c r="Q413" s="50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7"/>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2002"/>
      <c r="C414" s="1970" t="s">
        <v>321</v>
      </c>
      <c r="D414" s="1969"/>
      <c r="E414" s="521">
        <v>0.48289055873614661</v>
      </c>
      <c r="F414" s="501"/>
      <c r="G414" s="501"/>
      <c r="H414" s="1970" t="s">
        <v>316</v>
      </c>
      <c r="I414" s="1969"/>
      <c r="J414" s="522">
        <v>0.53738923721840925</v>
      </c>
      <c r="K414" s="501"/>
      <c r="L414" s="501"/>
      <c r="M414" s="1970" t="s">
        <v>322</v>
      </c>
      <c r="N414" s="1969"/>
      <c r="O414" s="523">
        <v>-0.51858273708940139</v>
      </c>
      <c r="P414" s="501"/>
      <c r="Q414" s="50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7"/>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2002"/>
      <c r="C415" s="1970" t="s">
        <v>317</v>
      </c>
      <c r="D415" s="1969"/>
      <c r="E415" s="521">
        <v>-0.48263398515626249</v>
      </c>
      <c r="F415" s="501"/>
      <c r="G415" s="501"/>
      <c r="H415" s="1970" t="s">
        <v>323</v>
      </c>
      <c r="I415" s="1969"/>
      <c r="J415" s="522">
        <v>-0.5277453650438293</v>
      </c>
      <c r="K415" s="501"/>
      <c r="L415" s="501"/>
      <c r="M415" s="1970" t="s">
        <v>324</v>
      </c>
      <c r="N415" s="1969"/>
      <c r="O415" s="523">
        <v>-0.48338430594749998</v>
      </c>
      <c r="P415" s="501"/>
      <c r="Q415" s="50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7"/>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2002"/>
      <c r="C416" s="1970" t="s">
        <v>325</v>
      </c>
      <c r="D416" s="1969"/>
      <c r="E416" s="521">
        <v>0.47858213979153663</v>
      </c>
      <c r="F416" s="501"/>
      <c r="G416" s="501"/>
      <c r="H416" s="1970" t="s">
        <v>318</v>
      </c>
      <c r="I416" s="1969"/>
      <c r="J416" s="522">
        <v>0.51101521718923726</v>
      </c>
      <c r="K416" s="501"/>
      <c r="L416" s="501"/>
      <c r="M416" s="1970" t="s">
        <v>313</v>
      </c>
      <c r="N416" s="1969"/>
      <c r="O416" s="523">
        <v>0.43889547815932084</v>
      </c>
      <c r="P416" s="501"/>
      <c r="Q416" s="50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7"/>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2002"/>
      <c r="C417" s="1970" t="s">
        <v>315</v>
      </c>
      <c r="D417" s="1969"/>
      <c r="E417" s="521">
        <v>-0.45233535226269628</v>
      </c>
      <c r="F417" s="501"/>
      <c r="G417" s="501"/>
      <c r="H417" s="1970" t="s">
        <v>326</v>
      </c>
      <c r="I417" s="1969"/>
      <c r="J417" s="522">
        <v>-0.50849942695261863</v>
      </c>
      <c r="K417" s="501"/>
      <c r="L417" s="501"/>
      <c r="M417" s="1970" t="s">
        <v>327</v>
      </c>
      <c r="N417" s="1969"/>
      <c r="O417" s="523">
        <v>-0.41338616383660748</v>
      </c>
      <c r="P417" s="501"/>
      <c r="Q417" s="50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7"/>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2002"/>
      <c r="C418" s="1970" t="s">
        <v>328</v>
      </c>
      <c r="D418" s="1969"/>
      <c r="E418" s="521">
        <v>0.44465267307450607</v>
      </c>
      <c r="F418" s="501"/>
      <c r="G418" s="501"/>
      <c r="H418" s="1970" t="s">
        <v>321</v>
      </c>
      <c r="I418" s="1969"/>
      <c r="J418" s="522">
        <v>0.46604033411614637</v>
      </c>
      <c r="K418" s="501"/>
      <c r="L418" s="501"/>
      <c r="M418" s="1970" t="s">
        <v>316</v>
      </c>
      <c r="N418" s="1969"/>
      <c r="O418" s="523">
        <v>0.40803187313701283</v>
      </c>
      <c r="P418" s="501"/>
      <c r="Q418" s="50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7"/>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2002"/>
      <c r="C419" s="1970" t="s">
        <v>329</v>
      </c>
      <c r="D419" s="1969"/>
      <c r="E419" s="521">
        <v>0.44178185959078747</v>
      </c>
      <c r="F419" s="501"/>
      <c r="G419" s="501"/>
      <c r="H419" s="1970" t="s">
        <v>325</v>
      </c>
      <c r="I419" s="1969"/>
      <c r="J419" s="522">
        <v>0.45358903420754609</v>
      </c>
      <c r="K419" s="501"/>
      <c r="L419" s="501"/>
      <c r="M419" s="1970" t="s">
        <v>330</v>
      </c>
      <c r="N419" s="1969"/>
      <c r="O419" s="523">
        <v>0.3680397638903794</v>
      </c>
      <c r="P419" s="501"/>
      <c r="Q419" s="50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7"/>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2002"/>
      <c r="C420" s="1970" t="s">
        <v>330</v>
      </c>
      <c r="D420" s="1969"/>
      <c r="E420" s="521">
        <v>0.44132011014681061</v>
      </c>
      <c r="F420" s="501"/>
      <c r="G420" s="501"/>
      <c r="H420" s="1970" t="s">
        <v>329</v>
      </c>
      <c r="I420" s="1969"/>
      <c r="J420" s="522">
        <v>0.44405824354021195</v>
      </c>
      <c r="K420" s="501"/>
      <c r="L420" s="501"/>
      <c r="M420" s="1970" t="s">
        <v>325</v>
      </c>
      <c r="N420" s="1969"/>
      <c r="O420" s="523">
        <v>0.34173777800479005</v>
      </c>
      <c r="P420" s="501"/>
      <c r="Q420" s="50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7"/>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2002"/>
      <c r="C421" s="1970" t="s">
        <v>314</v>
      </c>
      <c r="D421" s="1969"/>
      <c r="E421" s="521">
        <v>-0.43273362152395173</v>
      </c>
      <c r="F421" s="501"/>
      <c r="G421" s="501"/>
      <c r="H421" s="1970" t="s">
        <v>328</v>
      </c>
      <c r="I421" s="1969"/>
      <c r="J421" s="522">
        <v>0.43555987956197839</v>
      </c>
      <c r="K421" s="501"/>
      <c r="L421" s="501"/>
      <c r="M421" s="1970" t="s">
        <v>318</v>
      </c>
      <c r="N421" s="1969"/>
      <c r="O421" s="523">
        <v>0.33664325197622857</v>
      </c>
      <c r="P421" s="501"/>
      <c r="Q421" s="50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7"/>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2002"/>
      <c r="C422" s="1970" t="s">
        <v>326</v>
      </c>
      <c r="D422" s="1969"/>
      <c r="E422" s="521">
        <v>-0.41447404505781488</v>
      </c>
      <c r="F422" s="501"/>
      <c r="G422" s="501"/>
      <c r="H422" s="1970" t="s">
        <v>330</v>
      </c>
      <c r="I422" s="1969"/>
      <c r="J422" s="522">
        <v>0.38595630978036166</v>
      </c>
      <c r="K422" s="501"/>
      <c r="L422" s="501"/>
      <c r="M422" s="1970" t="s">
        <v>321</v>
      </c>
      <c r="N422" s="1969"/>
      <c r="O422" s="523">
        <v>0.32430863524039316</v>
      </c>
      <c r="P422" s="501"/>
      <c r="Q422" s="50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7"/>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2002"/>
      <c r="C423" s="1970" t="s">
        <v>312</v>
      </c>
      <c r="D423" s="1969"/>
      <c r="E423" s="521">
        <v>-0.40174280704753951</v>
      </c>
      <c r="F423" s="501"/>
      <c r="G423" s="501"/>
      <c r="H423" s="1970" t="s">
        <v>331</v>
      </c>
      <c r="I423" s="1969"/>
      <c r="J423" s="522">
        <v>0.38588985477959931</v>
      </c>
      <c r="K423" s="501"/>
      <c r="L423" s="501"/>
      <c r="M423" s="1970" t="s">
        <v>331</v>
      </c>
      <c r="N423" s="1969"/>
      <c r="O423" s="523">
        <v>0.32298082414434531</v>
      </c>
      <c r="P423" s="501"/>
      <c r="Q423" s="50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7"/>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2002"/>
      <c r="C424" s="1970" t="s">
        <v>331</v>
      </c>
      <c r="D424" s="1969"/>
      <c r="E424" s="521">
        <v>0.39042911863324109</v>
      </c>
      <c r="F424" s="501"/>
      <c r="G424" s="501"/>
      <c r="H424" s="1970" t="s">
        <v>332</v>
      </c>
      <c r="I424" s="1969"/>
      <c r="J424" s="522">
        <v>-0.29762751823209072</v>
      </c>
      <c r="K424" s="501"/>
      <c r="L424" s="501"/>
      <c r="M424" s="1970" t="s">
        <v>333</v>
      </c>
      <c r="N424" s="1969"/>
      <c r="O424" s="523">
        <v>-0.31990932041463049</v>
      </c>
      <c r="P424" s="501"/>
      <c r="Q424" s="50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7"/>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2002"/>
      <c r="C425" s="1970" t="s">
        <v>322</v>
      </c>
      <c r="D425" s="1969"/>
      <c r="E425" s="521">
        <v>-0.36649738472409171</v>
      </c>
      <c r="F425" s="501"/>
      <c r="G425" s="501"/>
      <c r="H425" s="1970" t="s">
        <v>334</v>
      </c>
      <c r="I425" s="1969"/>
      <c r="J425" s="522">
        <v>-0.29508700422468825</v>
      </c>
      <c r="K425" s="501"/>
      <c r="L425" s="501"/>
      <c r="M425" s="1970" t="s">
        <v>335</v>
      </c>
      <c r="N425" s="1969"/>
      <c r="O425" s="523">
        <v>0.29944359486310745</v>
      </c>
      <c r="P425" s="501"/>
      <c r="Q425" s="50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7"/>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2002"/>
      <c r="C426" s="1970" t="s">
        <v>320</v>
      </c>
      <c r="D426" s="1969"/>
      <c r="E426" s="521">
        <v>-0.36412746238697768</v>
      </c>
      <c r="F426" s="501"/>
      <c r="G426" s="501"/>
      <c r="H426" s="1970" t="s">
        <v>336</v>
      </c>
      <c r="I426" s="1969"/>
      <c r="J426" s="522">
        <v>0.27924212301701917</v>
      </c>
      <c r="K426" s="501"/>
      <c r="L426" s="501"/>
      <c r="M426" s="1970" t="s">
        <v>337</v>
      </c>
      <c r="N426" s="1969"/>
      <c r="O426" s="523">
        <v>0.29798516867215108</v>
      </c>
      <c r="P426" s="501"/>
      <c r="Q426" s="50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7"/>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2002"/>
      <c r="C427" s="1970" t="s">
        <v>324</v>
      </c>
      <c r="D427" s="1969"/>
      <c r="E427" s="521">
        <v>-0.32915511006620635</v>
      </c>
      <c r="F427" s="501"/>
      <c r="G427" s="501"/>
      <c r="H427" s="1970" t="s">
        <v>315</v>
      </c>
      <c r="I427" s="1969"/>
      <c r="J427" s="522">
        <v>-0.26614832263658028</v>
      </c>
      <c r="K427" s="501"/>
      <c r="L427" s="501"/>
      <c r="M427" s="1970" t="s">
        <v>338</v>
      </c>
      <c r="N427" s="1969"/>
      <c r="O427" s="523">
        <v>0.28485898608211097</v>
      </c>
      <c r="P427" s="501"/>
      <c r="Q427" s="50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7"/>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2002"/>
      <c r="C428" s="1970" t="s">
        <v>323</v>
      </c>
      <c r="D428" s="1969"/>
      <c r="E428" s="521">
        <v>-0.32501522087153156</v>
      </c>
      <c r="F428" s="501"/>
      <c r="G428" s="501"/>
      <c r="H428" s="1970" t="s">
        <v>317</v>
      </c>
      <c r="I428" s="1969"/>
      <c r="J428" s="522">
        <v>-0.26575245073812193</v>
      </c>
      <c r="K428" s="501"/>
      <c r="L428" s="501"/>
      <c r="M428" s="1970" t="s">
        <v>336</v>
      </c>
      <c r="N428" s="1969"/>
      <c r="O428" s="523">
        <v>0.28086681925737822</v>
      </c>
      <c r="P428" s="501"/>
      <c r="Q428" s="50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7"/>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2002"/>
      <c r="C429" s="1970" t="s">
        <v>334</v>
      </c>
      <c r="D429" s="1969"/>
      <c r="E429" s="521">
        <v>-0.30470804251421008</v>
      </c>
      <c r="F429" s="501"/>
      <c r="G429" s="501"/>
      <c r="H429" s="1970" t="s">
        <v>339</v>
      </c>
      <c r="I429" s="1969"/>
      <c r="J429" s="522">
        <v>-0.24494545626228803</v>
      </c>
      <c r="K429" s="501"/>
      <c r="L429" s="501"/>
      <c r="M429" s="1970" t="s">
        <v>314</v>
      </c>
      <c r="N429" s="1969"/>
      <c r="O429" s="523">
        <v>-0.271889408692847</v>
      </c>
      <c r="P429" s="501"/>
      <c r="Q429" s="50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7"/>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2002"/>
      <c r="C430" s="1970" t="s">
        <v>336</v>
      </c>
      <c r="D430" s="1969"/>
      <c r="E430" s="521">
        <v>0.30108572351670249</v>
      </c>
      <c r="F430" s="501"/>
      <c r="G430" s="501"/>
      <c r="H430" s="1970" t="s">
        <v>340</v>
      </c>
      <c r="I430" s="1969"/>
      <c r="J430" s="522">
        <v>-0.22495031126237436</v>
      </c>
      <c r="K430" s="501"/>
      <c r="L430" s="501"/>
      <c r="M430" s="1970" t="s">
        <v>341</v>
      </c>
      <c r="N430" s="1969"/>
      <c r="O430" s="523">
        <v>0.25966462957758163</v>
      </c>
      <c r="P430" s="501"/>
      <c r="Q430" s="50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7"/>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2002"/>
      <c r="C431" s="1970" t="s">
        <v>333</v>
      </c>
      <c r="D431" s="1969"/>
      <c r="E431" s="521">
        <v>-0.28304002414836527</v>
      </c>
      <c r="F431" s="501"/>
      <c r="G431" s="501"/>
      <c r="H431" s="1970" t="s">
        <v>342</v>
      </c>
      <c r="I431" s="1969"/>
      <c r="J431" s="522">
        <v>0.2247943478548135</v>
      </c>
      <c r="K431" s="501"/>
      <c r="L431" s="501"/>
      <c r="M431" s="1970" t="s">
        <v>328</v>
      </c>
      <c r="N431" s="1969"/>
      <c r="O431" s="523">
        <v>0.25905869552529848</v>
      </c>
      <c r="P431" s="501"/>
      <c r="Q431" s="50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7"/>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2002"/>
      <c r="C432" s="1970" t="s">
        <v>340</v>
      </c>
      <c r="D432" s="1969"/>
      <c r="E432" s="521">
        <v>-0.27407365490878655</v>
      </c>
      <c r="F432" s="501"/>
      <c r="G432" s="501"/>
      <c r="H432" s="1970" t="s">
        <v>343</v>
      </c>
      <c r="I432" s="1969"/>
      <c r="J432" s="522">
        <v>-0.22139001641988049</v>
      </c>
      <c r="K432" s="501"/>
      <c r="L432" s="501"/>
      <c r="M432" s="1970" t="s">
        <v>329</v>
      </c>
      <c r="N432" s="1969"/>
      <c r="O432" s="523">
        <v>0.25066146450685733</v>
      </c>
      <c r="P432" s="501"/>
      <c r="Q432" s="50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7"/>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2002"/>
      <c r="C433" s="1970" t="s">
        <v>327</v>
      </c>
      <c r="D433" s="1969"/>
      <c r="E433" s="521">
        <v>-0.2619546827399955</v>
      </c>
      <c r="F433" s="501"/>
      <c r="G433" s="501"/>
      <c r="H433" s="1970" t="s">
        <v>344</v>
      </c>
      <c r="I433" s="1969"/>
      <c r="J433" s="522">
        <v>0.19568772369789969</v>
      </c>
      <c r="K433" s="501"/>
      <c r="L433" s="501"/>
      <c r="M433" s="1970" t="s">
        <v>345</v>
      </c>
      <c r="N433" s="1969"/>
      <c r="O433" s="523">
        <v>-0.24593417454808558</v>
      </c>
      <c r="P433" s="501"/>
      <c r="Q433" s="50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7"/>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2002"/>
      <c r="C434" s="1970" t="s">
        <v>339</v>
      </c>
      <c r="D434" s="1969"/>
      <c r="E434" s="521">
        <v>-0.22948759306513761</v>
      </c>
      <c r="F434" s="501"/>
      <c r="G434" s="501"/>
      <c r="H434" s="1970" t="s">
        <v>346</v>
      </c>
      <c r="I434" s="1969"/>
      <c r="J434" s="522">
        <v>-0.18873721153119377</v>
      </c>
      <c r="K434" s="501"/>
      <c r="L434" s="501"/>
      <c r="M434" s="1970" t="s">
        <v>339</v>
      </c>
      <c r="N434" s="1969"/>
      <c r="O434" s="523">
        <v>-0.24442416139162834</v>
      </c>
      <c r="P434" s="501"/>
      <c r="Q434" s="50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7"/>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2002"/>
      <c r="C435" s="1970" t="s">
        <v>343</v>
      </c>
      <c r="D435" s="1969"/>
      <c r="E435" s="521">
        <v>-0.20537575220025042</v>
      </c>
      <c r="F435" s="501"/>
      <c r="G435" s="501"/>
      <c r="H435" s="1970" t="s">
        <v>322</v>
      </c>
      <c r="I435" s="1969"/>
      <c r="J435" s="522">
        <v>-0.18116757988700422</v>
      </c>
      <c r="K435" s="501"/>
      <c r="L435" s="501"/>
      <c r="M435" s="1970" t="s">
        <v>347</v>
      </c>
      <c r="N435" s="1969"/>
      <c r="O435" s="523">
        <v>0.21469078845795142</v>
      </c>
      <c r="P435" s="501"/>
      <c r="Q435" s="50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7"/>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2002"/>
      <c r="C436" s="1970" t="s">
        <v>342</v>
      </c>
      <c r="D436" s="1969"/>
      <c r="E436" s="521">
        <v>0.19959591205431493</v>
      </c>
      <c r="F436" s="501"/>
      <c r="G436" s="501"/>
      <c r="H436" s="1970" t="s">
        <v>348</v>
      </c>
      <c r="I436" s="1969"/>
      <c r="J436" s="522">
        <v>-0.17327920096491423</v>
      </c>
      <c r="K436" s="501"/>
      <c r="L436" s="501"/>
      <c r="M436" s="1970" t="s">
        <v>349</v>
      </c>
      <c r="N436" s="1969"/>
      <c r="O436" s="523">
        <v>-0.21408456936499484</v>
      </c>
      <c r="P436" s="501"/>
      <c r="Q436" s="50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7"/>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2002"/>
      <c r="C437" s="1970" t="s">
        <v>350</v>
      </c>
      <c r="D437" s="1969"/>
      <c r="E437" s="521">
        <v>0.19733960687332427</v>
      </c>
      <c r="F437" s="501"/>
      <c r="G437" s="501"/>
      <c r="H437" s="1970" t="s">
        <v>351</v>
      </c>
      <c r="I437" s="1969"/>
      <c r="J437" s="522">
        <v>0.172270259223714</v>
      </c>
      <c r="K437" s="501"/>
      <c r="L437" s="501"/>
      <c r="M437" s="1970" t="s">
        <v>340</v>
      </c>
      <c r="N437" s="1969"/>
      <c r="O437" s="523">
        <v>-0.21366413921183292</v>
      </c>
      <c r="P437" s="501"/>
      <c r="Q437" s="50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7"/>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2002"/>
      <c r="C438" s="1970" t="s">
        <v>352</v>
      </c>
      <c r="D438" s="1969"/>
      <c r="E438" s="521">
        <v>0.17835953388873363</v>
      </c>
      <c r="F438" s="501"/>
      <c r="G438" s="501"/>
      <c r="H438" s="1970" t="s">
        <v>352</v>
      </c>
      <c r="I438" s="1969"/>
      <c r="J438" s="522">
        <v>0.17195377053593222</v>
      </c>
      <c r="K438" s="501"/>
      <c r="L438" s="501"/>
      <c r="M438" s="1970" t="s">
        <v>343</v>
      </c>
      <c r="N438" s="1969"/>
      <c r="O438" s="523">
        <v>-0.20926375754324006</v>
      </c>
      <c r="P438" s="501"/>
      <c r="Q438" s="50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7"/>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2002"/>
      <c r="C439" s="1970" t="s">
        <v>332</v>
      </c>
      <c r="D439" s="1969"/>
      <c r="E439" s="521">
        <v>-0.17471710734557439</v>
      </c>
      <c r="F439" s="501"/>
      <c r="G439" s="501"/>
      <c r="H439" s="1970" t="s">
        <v>350</v>
      </c>
      <c r="I439" s="1969"/>
      <c r="J439" s="522">
        <v>0.16659886516031358</v>
      </c>
      <c r="K439" s="501"/>
      <c r="L439" s="501"/>
      <c r="M439" s="1970" t="s">
        <v>353</v>
      </c>
      <c r="N439" s="1969"/>
      <c r="O439" s="523">
        <v>0.19707864545538645</v>
      </c>
      <c r="P439" s="501"/>
      <c r="Q439" s="50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7"/>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2002"/>
      <c r="C440" s="1970" t="s">
        <v>344</v>
      </c>
      <c r="D440" s="1969"/>
      <c r="E440" s="521">
        <v>0.1737595112818788</v>
      </c>
      <c r="F440" s="501"/>
      <c r="G440" s="501"/>
      <c r="H440" s="1970" t="s">
        <v>354</v>
      </c>
      <c r="I440" s="1969"/>
      <c r="J440" s="522">
        <v>-0.15851494467237262</v>
      </c>
      <c r="K440" s="501"/>
      <c r="L440" s="501"/>
      <c r="M440" s="1970" t="s">
        <v>355</v>
      </c>
      <c r="N440" s="1969"/>
      <c r="O440" s="523">
        <v>0.19690534927271486</v>
      </c>
      <c r="P440" s="501"/>
      <c r="Q440" s="50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7"/>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2002"/>
      <c r="C441" s="1970" t="s">
        <v>356</v>
      </c>
      <c r="D441" s="1969"/>
      <c r="E441" s="521">
        <v>0.14570320916562432</v>
      </c>
      <c r="F441" s="501"/>
      <c r="G441" s="501"/>
      <c r="H441" s="1970" t="s">
        <v>347</v>
      </c>
      <c r="I441" s="1969"/>
      <c r="J441" s="522">
        <v>-0.15597288767495468</v>
      </c>
      <c r="K441" s="501"/>
      <c r="L441" s="501"/>
      <c r="M441" s="1970" t="s">
        <v>357</v>
      </c>
      <c r="N441" s="1969"/>
      <c r="O441" s="523">
        <v>-0.18478201354992355</v>
      </c>
      <c r="P441" s="501"/>
      <c r="Q441" s="50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7"/>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2002"/>
      <c r="C442" s="1970" t="s">
        <v>348</v>
      </c>
      <c r="D442" s="1969"/>
      <c r="E442" s="521">
        <v>-0.11898510501583993</v>
      </c>
      <c r="F442" s="501"/>
      <c r="G442" s="501"/>
      <c r="H442" s="1970" t="s">
        <v>312</v>
      </c>
      <c r="I442" s="1969"/>
      <c r="J442" s="522">
        <v>-0.15464759919292656</v>
      </c>
      <c r="K442" s="501"/>
      <c r="L442" s="501"/>
      <c r="M442" s="1970" t="s">
        <v>358</v>
      </c>
      <c r="N442" s="1969"/>
      <c r="O442" s="523">
        <v>-0.17831947026529996</v>
      </c>
      <c r="P442" s="501"/>
      <c r="Q442" s="50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7"/>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2002"/>
      <c r="C443" s="1970" t="s">
        <v>359</v>
      </c>
      <c r="D443" s="1969"/>
      <c r="E443" s="521">
        <v>0.10843873644206256</v>
      </c>
      <c r="F443" s="501"/>
      <c r="G443" s="501"/>
      <c r="H443" s="1970" t="s">
        <v>360</v>
      </c>
      <c r="I443" s="1969"/>
      <c r="J443" s="522">
        <v>-0.14261795023428248</v>
      </c>
      <c r="K443" s="501"/>
      <c r="L443" s="501"/>
      <c r="M443" s="1970" t="s">
        <v>342</v>
      </c>
      <c r="N443" s="1969"/>
      <c r="O443" s="523">
        <v>0.17114562555177631</v>
      </c>
      <c r="P443" s="501"/>
      <c r="Q443" s="50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7"/>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2002"/>
      <c r="C444" s="1970" t="s">
        <v>361</v>
      </c>
      <c r="D444" s="1969"/>
      <c r="E444" s="521">
        <v>0.10061811763288231</v>
      </c>
      <c r="F444" s="501"/>
      <c r="G444" s="501"/>
      <c r="H444" s="1970" t="s">
        <v>362</v>
      </c>
      <c r="I444" s="1969"/>
      <c r="J444" s="522">
        <v>-0.14088075504295128</v>
      </c>
      <c r="K444" s="501"/>
      <c r="L444" s="501"/>
      <c r="M444" s="1970" t="s">
        <v>363</v>
      </c>
      <c r="N444" s="1969"/>
      <c r="O444" s="523">
        <v>-0.17105432380723692</v>
      </c>
      <c r="P444" s="501"/>
      <c r="Q444" s="50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7"/>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2002"/>
      <c r="C445" s="1970" t="s">
        <v>362</v>
      </c>
      <c r="D445" s="1969"/>
      <c r="E445" s="521">
        <v>-9.2003817540196375E-2</v>
      </c>
      <c r="F445" s="501"/>
      <c r="G445" s="501"/>
      <c r="H445" s="1970" t="s">
        <v>324</v>
      </c>
      <c r="I445" s="1969"/>
      <c r="J445" s="522">
        <v>-0.13019325454721006</v>
      </c>
      <c r="K445" s="501"/>
      <c r="L445" s="501"/>
      <c r="M445" s="1970" t="s">
        <v>320</v>
      </c>
      <c r="N445" s="1969"/>
      <c r="O445" s="523">
        <v>-0.16251175278568974</v>
      </c>
      <c r="P445" s="501"/>
      <c r="Q445" s="50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7"/>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970" t="s">
        <v>346</v>
      </c>
      <c r="D446" s="1969"/>
      <c r="E446" s="521">
        <v>-9.1902561135753499E-2</v>
      </c>
      <c r="F446" s="501"/>
      <c r="G446" s="501"/>
      <c r="H446" s="1970" t="s">
        <v>356</v>
      </c>
      <c r="I446" s="1969"/>
      <c r="J446" s="522">
        <v>0.12758643267454639</v>
      </c>
      <c r="K446" s="501"/>
      <c r="L446" s="501"/>
      <c r="M446" s="1970" t="s">
        <v>364</v>
      </c>
      <c r="N446" s="1969"/>
      <c r="O446" s="523">
        <v>-0.16086690257710734</v>
      </c>
      <c r="P446" s="501"/>
      <c r="Q446" s="50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7"/>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970" t="s">
        <v>365</v>
      </c>
      <c r="D447" s="1969"/>
      <c r="E447" s="521">
        <v>-8.4025600724020572E-2</v>
      </c>
      <c r="F447" s="501"/>
      <c r="G447" s="501"/>
      <c r="H447" s="1970" t="s">
        <v>359</v>
      </c>
      <c r="I447" s="1969"/>
      <c r="J447" s="522">
        <v>0.1215243218582861</v>
      </c>
      <c r="K447" s="501"/>
      <c r="L447" s="501"/>
      <c r="M447" s="1970" t="s">
        <v>366</v>
      </c>
      <c r="N447" s="1969"/>
      <c r="O447" s="523">
        <v>-0.15594244461538842</v>
      </c>
      <c r="P447" s="501"/>
      <c r="Q447" s="50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7"/>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970" t="s">
        <v>354</v>
      </c>
      <c r="D448" s="1969"/>
      <c r="E448" s="521">
        <v>-8.1584539507774737E-2</v>
      </c>
      <c r="F448" s="501"/>
      <c r="G448" s="501"/>
      <c r="H448" s="1970" t="s">
        <v>367</v>
      </c>
      <c r="I448" s="1969"/>
      <c r="J448" s="522">
        <v>-0.12094911121940997</v>
      </c>
      <c r="K448" s="501"/>
      <c r="L448" s="501"/>
      <c r="M448" s="1970" t="s">
        <v>368</v>
      </c>
      <c r="N448" s="1969"/>
      <c r="O448" s="523">
        <v>-0.14309349426950937</v>
      </c>
      <c r="P448" s="501"/>
      <c r="Q448" s="50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7"/>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970" t="s">
        <v>369</v>
      </c>
      <c r="D449" s="1969"/>
      <c r="E449" s="521">
        <v>-8.0868968862502125E-2</v>
      </c>
      <c r="F449" s="501"/>
      <c r="G449" s="501"/>
      <c r="H449" s="1970" t="s">
        <v>370</v>
      </c>
      <c r="I449" s="1969"/>
      <c r="J449" s="522">
        <v>-0.11507978850887522</v>
      </c>
      <c r="K449" s="501"/>
      <c r="L449" s="501"/>
      <c r="M449" s="1970" t="s">
        <v>371</v>
      </c>
      <c r="N449" s="1969"/>
      <c r="O449" s="523">
        <v>-0.13870326682277168</v>
      </c>
      <c r="P449" s="501"/>
      <c r="Q449" s="50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7"/>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970" t="s">
        <v>367</v>
      </c>
      <c r="D450" s="1969"/>
      <c r="E450" s="521">
        <v>-7.9182749444341324E-2</v>
      </c>
      <c r="F450" s="501"/>
      <c r="G450" s="501"/>
      <c r="H450" s="1970" t="s">
        <v>372</v>
      </c>
      <c r="I450" s="1969"/>
      <c r="J450" s="522">
        <v>-0.11390194692121643</v>
      </c>
      <c r="K450" s="501"/>
      <c r="L450" s="501"/>
      <c r="M450" s="1970" t="s">
        <v>373</v>
      </c>
      <c r="N450" s="1969"/>
      <c r="O450" s="523">
        <v>-0.13686493914671399</v>
      </c>
      <c r="P450" s="501"/>
      <c r="Q450" s="50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7"/>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970" t="s">
        <v>374</v>
      </c>
      <c r="D451" s="1969"/>
      <c r="E451" s="521">
        <v>-7.8715856450143298E-2</v>
      </c>
      <c r="F451" s="501"/>
      <c r="G451" s="501"/>
      <c r="H451" s="1970" t="s">
        <v>374</v>
      </c>
      <c r="I451" s="1969"/>
      <c r="J451" s="522">
        <v>-9.9866086878797611E-2</v>
      </c>
      <c r="K451" s="501"/>
      <c r="L451" s="501"/>
      <c r="M451" s="1970" t="s">
        <v>375</v>
      </c>
      <c r="N451" s="1969"/>
      <c r="O451" s="523">
        <v>-0.13382696123290122</v>
      </c>
      <c r="P451" s="501"/>
      <c r="Q451" s="50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7"/>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970" t="s">
        <v>351</v>
      </c>
      <c r="D452" s="1969"/>
      <c r="E452" s="521">
        <v>7.7826906683448424E-2</v>
      </c>
      <c r="F452" s="501"/>
      <c r="G452" s="501"/>
      <c r="H452" s="1970" t="s">
        <v>376</v>
      </c>
      <c r="I452" s="1969"/>
      <c r="J452" s="522">
        <v>-9.9251695981227558E-2</v>
      </c>
      <c r="K452" s="501"/>
      <c r="L452" s="501"/>
      <c r="M452" s="1970" t="s">
        <v>377</v>
      </c>
      <c r="N452" s="1969"/>
      <c r="O452" s="523">
        <v>-0.1250036074615615</v>
      </c>
      <c r="P452" s="501"/>
      <c r="Q452" s="50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7"/>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970" t="s">
        <v>376</v>
      </c>
      <c r="D453" s="1969"/>
      <c r="E453" s="521">
        <v>-7.533585566160246E-2</v>
      </c>
      <c r="F453" s="501"/>
      <c r="G453" s="501"/>
      <c r="H453" s="1970" t="s">
        <v>361</v>
      </c>
      <c r="I453" s="1969"/>
      <c r="J453" s="522">
        <v>9.400241511843152E-2</v>
      </c>
      <c r="K453" s="501"/>
      <c r="L453" s="501"/>
      <c r="M453" s="1970" t="s">
        <v>365</v>
      </c>
      <c r="N453" s="1969"/>
      <c r="O453" s="523">
        <v>-0.11662554669106122</v>
      </c>
      <c r="P453" s="501"/>
      <c r="Q453" s="50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7"/>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970" t="s">
        <v>378</v>
      </c>
      <c r="D454" s="1969"/>
      <c r="E454" s="521">
        <v>-7.4710177420598545E-2</v>
      </c>
      <c r="F454" s="501"/>
      <c r="G454" s="501"/>
      <c r="H454" s="1970" t="s">
        <v>333</v>
      </c>
      <c r="I454" s="1969"/>
      <c r="J454" s="522">
        <v>-8.5314683968697749E-2</v>
      </c>
      <c r="K454" s="501"/>
      <c r="L454" s="501"/>
      <c r="M454" s="1970" t="s">
        <v>379</v>
      </c>
      <c r="N454" s="1969"/>
      <c r="O454" s="523">
        <v>-0.11589393838485337</v>
      </c>
      <c r="P454" s="501"/>
      <c r="Q454" s="50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7"/>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970" t="s">
        <v>347</v>
      </c>
      <c r="D455" s="1969"/>
      <c r="E455" s="521">
        <v>-7.4568136740574623E-2</v>
      </c>
      <c r="F455" s="501"/>
      <c r="G455" s="501"/>
      <c r="H455" s="1970" t="s">
        <v>380</v>
      </c>
      <c r="I455" s="1969"/>
      <c r="J455" s="522">
        <v>-8.0946647995724069E-2</v>
      </c>
      <c r="K455" s="501"/>
      <c r="L455" s="501"/>
      <c r="M455" s="1970" t="s">
        <v>351</v>
      </c>
      <c r="N455" s="1969"/>
      <c r="O455" s="523">
        <v>0.10826921631707165</v>
      </c>
      <c r="P455" s="501"/>
      <c r="Q455" s="50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7"/>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970" t="s">
        <v>380</v>
      </c>
      <c r="D456" s="1969"/>
      <c r="E456" s="521">
        <v>-7.3689289762196061E-2</v>
      </c>
      <c r="F456" s="501"/>
      <c r="G456" s="501"/>
      <c r="H456" s="1970" t="s">
        <v>381</v>
      </c>
      <c r="I456" s="1969"/>
      <c r="J456" s="522">
        <v>-8.0381747066696763E-2</v>
      </c>
      <c r="K456" s="501"/>
      <c r="L456" s="501"/>
      <c r="M456" s="1970" t="s">
        <v>323</v>
      </c>
      <c r="N456" s="1969"/>
      <c r="O456" s="523">
        <v>-0.10784233047550983</v>
      </c>
      <c r="P456" s="501"/>
      <c r="Q456" s="50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7"/>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970" t="s">
        <v>382</v>
      </c>
      <c r="D457" s="1969"/>
      <c r="E457" s="521">
        <v>7.3639683861951966E-2</v>
      </c>
      <c r="F457" s="501"/>
      <c r="G457" s="501"/>
      <c r="H457" s="1970" t="s">
        <v>383</v>
      </c>
      <c r="I457" s="1969"/>
      <c r="J457" s="522">
        <v>-7.2180163360754779E-2</v>
      </c>
      <c r="K457" s="501"/>
      <c r="L457" s="501"/>
      <c r="M457" s="1970" t="s">
        <v>384</v>
      </c>
      <c r="N457" s="1969"/>
      <c r="O457" s="523">
        <v>-0.10430487558922706</v>
      </c>
      <c r="P457" s="501"/>
      <c r="Q457" s="50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7"/>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970" t="s">
        <v>385</v>
      </c>
      <c r="D458" s="1969"/>
      <c r="E458" s="521">
        <v>6.9248766612896848E-2</v>
      </c>
      <c r="F458" s="501"/>
      <c r="G458" s="501"/>
      <c r="H458" s="1970" t="s">
        <v>369</v>
      </c>
      <c r="I458" s="1969"/>
      <c r="J458" s="522">
        <v>-7.0362972642281196E-2</v>
      </c>
      <c r="K458" s="501"/>
      <c r="L458" s="501"/>
      <c r="M458" s="1970" t="s">
        <v>352</v>
      </c>
      <c r="N458" s="1969"/>
      <c r="O458" s="523">
        <v>0.10283513130773006</v>
      </c>
      <c r="P458" s="501"/>
      <c r="Q458" s="50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7"/>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970" t="s">
        <v>370</v>
      </c>
      <c r="D459" s="1969"/>
      <c r="E459" s="521">
        <v>-6.7255932889467865E-2</v>
      </c>
      <c r="F459" s="501"/>
      <c r="G459" s="501"/>
      <c r="H459" s="1970" t="s">
        <v>386</v>
      </c>
      <c r="I459" s="1969"/>
      <c r="J459" s="522">
        <v>6.7443312628384669E-2</v>
      </c>
      <c r="K459" s="501"/>
      <c r="L459" s="501"/>
      <c r="M459" s="1970" t="s">
        <v>369</v>
      </c>
      <c r="N459" s="1969"/>
      <c r="O459" s="523">
        <v>-9.6546207557601224E-2</v>
      </c>
      <c r="P459" s="501"/>
      <c r="Q459" s="50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7"/>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970" t="s">
        <v>387</v>
      </c>
      <c r="D460" s="1969"/>
      <c r="E460" s="521">
        <v>-6.3765840105231203E-2</v>
      </c>
      <c r="F460" s="501"/>
      <c r="G460" s="501"/>
      <c r="H460" s="1970" t="s">
        <v>387</v>
      </c>
      <c r="I460" s="1969"/>
      <c r="J460" s="522">
        <v>-6.4117883554177302E-2</v>
      </c>
      <c r="K460" s="501"/>
      <c r="L460" s="501"/>
      <c r="M460" s="1970" t="s">
        <v>388</v>
      </c>
      <c r="N460" s="1969"/>
      <c r="O460" s="523">
        <v>-9.6411319864398035E-2</v>
      </c>
      <c r="P460" s="501"/>
      <c r="Q460" s="50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7"/>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970" t="s">
        <v>389</v>
      </c>
      <c r="D461" s="1969"/>
      <c r="E461" s="521">
        <v>6.3281520887045237E-2</v>
      </c>
      <c r="F461" s="501"/>
      <c r="G461" s="501"/>
      <c r="H461" s="1970" t="s">
        <v>389</v>
      </c>
      <c r="I461" s="1969"/>
      <c r="J461" s="522">
        <v>6.3450787737094339E-2</v>
      </c>
      <c r="K461" s="501"/>
      <c r="L461" s="501"/>
      <c r="M461" s="1970" t="s">
        <v>350</v>
      </c>
      <c r="N461" s="1969"/>
      <c r="O461" s="523">
        <v>9.5093215942694972E-2</v>
      </c>
      <c r="P461" s="501"/>
      <c r="Q461" s="50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7"/>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970" t="s">
        <v>390</v>
      </c>
      <c r="D462" s="1969"/>
      <c r="E462" s="521">
        <v>6.2240262727663545E-2</v>
      </c>
      <c r="F462" s="501"/>
      <c r="G462" s="501"/>
      <c r="H462" s="1970" t="s">
        <v>391</v>
      </c>
      <c r="I462" s="1969"/>
      <c r="J462" s="522">
        <v>-5.9321058988017351E-2</v>
      </c>
      <c r="K462" s="501"/>
      <c r="L462" s="501"/>
      <c r="M462" s="1970" t="s">
        <v>392</v>
      </c>
      <c r="N462" s="1969"/>
      <c r="O462" s="523">
        <v>-9.1960501873057723E-2</v>
      </c>
      <c r="P462" s="501"/>
      <c r="Q462" s="50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7"/>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970" t="s">
        <v>393</v>
      </c>
      <c r="D463" s="1969"/>
      <c r="E463" s="521">
        <v>5.3437344735634378E-2</v>
      </c>
      <c r="F463" s="501"/>
      <c r="G463" s="501"/>
      <c r="H463" s="1970" t="s">
        <v>385</v>
      </c>
      <c r="I463" s="1969"/>
      <c r="J463" s="522">
        <v>5.6901744792103755E-2</v>
      </c>
      <c r="K463" s="501"/>
      <c r="L463" s="501"/>
      <c r="M463" s="1970" t="s">
        <v>346</v>
      </c>
      <c r="N463" s="1969"/>
      <c r="O463" s="523">
        <v>-9.0466052335981567E-2</v>
      </c>
      <c r="P463" s="501"/>
      <c r="Q463" s="50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7"/>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970" t="s">
        <v>394</v>
      </c>
      <c r="D464" s="1969"/>
      <c r="E464" s="521">
        <v>4.9059857448256902E-2</v>
      </c>
      <c r="F464" s="501"/>
      <c r="G464" s="501"/>
      <c r="H464" s="1970" t="s">
        <v>358</v>
      </c>
      <c r="I464" s="1969"/>
      <c r="J464" s="522">
        <v>-5.6181225451799564E-2</v>
      </c>
      <c r="K464" s="501"/>
      <c r="L464" s="501"/>
      <c r="M464" s="1970" t="s">
        <v>356</v>
      </c>
      <c r="N464" s="1969"/>
      <c r="O464" s="523">
        <v>8.988171790893161E-2</v>
      </c>
      <c r="P464" s="501"/>
      <c r="Q464" s="50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7"/>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970" t="s">
        <v>381</v>
      </c>
      <c r="D465" s="1969"/>
      <c r="E465" s="521">
        <v>-4.6272985082370259E-2</v>
      </c>
      <c r="F465" s="501"/>
      <c r="G465" s="501"/>
      <c r="H465" s="1970" t="s">
        <v>382</v>
      </c>
      <c r="I465" s="1969"/>
      <c r="J465" s="522">
        <v>5.5992528915256183E-2</v>
      </c>
      <c r="K465" s="501"/>
      <c r="L465" s="501"/>
      <c r="M465" s="1970" t="s">
        <v>395</v>
      </c>
      <c r="N465" s="1969"/>
      <c r="O465" s="523">
        <v>-8.8856034124109001E-2</v>
      </c>
      <c r="P465" s="501"/>
      <c r="Q465" s="50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7"/>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970" t="s">
        <v>396</v>
      </c>
      <c r="D466" s="1969"/>
      <c r="E466" s="521">
        <v>4.593948071199009E-2</v>
      </c>
      <c r="F466" s="501"/>
      <c r="G466" s="501"/>
      <c r="H466" s="1970" t="s">
        <v>378</v>
      </c>
      <c r="I466" s="1969"/>
      <c r="J466" s="522">
        <v>-4.847250395889615E-2</v>
      </c>
      <c r="K466" s="501"/>
      <c r="L466" s="501"/>
      <c r="M466" s="1970" t="s">
        <v>361</v>
      </c>
      <c r="N466" s="1969"/>
      <c r="O466" s="523">
        <v>7.7139525601044812E-2</v>
      </c>
      <c r="P466" s="501"/>
      <c r="Q466" s="50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7"/>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970" t="s">
        <v>397</v>
      </c>
      <c r="D467" s="1969"/>
      <c r="E467" s="521">
        <v>4.4269373378045616E-2</v>
      </c>
      <c r="F467" s="501"/>
      <c r="G467" s="501"/>
      <c r="H467" s="1970" t="s">
        <v>390</v>
      </c>
      <c r="I467" s="1969"/>
      <c r="J467" s="522">
        <v>4.6703058034718491E-2</v>
      </c>
      <c r="K467" s="501"/>
      <c r="L467" s="501"/>
      <c r="M467" s="1970" t="s">
        <v>344</v>
      </c>
      <c r="N467" s="1969"/>
      <c r="O467" s="523">
        <v>6.610120761421831E-2</v>
      </c>
      <c r="P467" s="501"/>
      <c r="Q467" s="50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7"/>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970" t="s">
        <v>398</v>
      </c>
      <c r="D468" s="1969"/>
      <c r="E468" s="521">
        <v>4.2857643608494603E-2</v>
      </c>
      <c r="F468" s="501"/>
      <c r="G468" s="501"/>
      <c r="H468" s="1970" t="s">
        <v>337</v>
      </c>
      <c r="I468" s="1969"/>
      <c r="J468" s="522">
        <v>4.5393253383318753E-2</v>
      </c>
      <c r="K468" s="501"/>
      <c r="L468" s="501"/>
      <c r="M468" s="1970" t="s">
        <v>359</v>
      </c>
      <c r="N468" s="1969"/>
      <c r="O468" s="523">
        <v>6.3961421488459416E-2</v>
      </c>
      <c r="P468" s="501"/>
      <c r="Q468" s="50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7"/>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970" t="s">
        <v>399</v>
      </c>
      <c r="D469" s="1969"/>
      <c r="E469" s="521">
        <v>-4.177012438255695E-2</v>
      </c>
      <c r="F469" s="501"/>
      <c r="G469" s="501"/>
      <c r="H469" s="1970" t="s">
        <v>394</v>
      </c>
      <c r="I469" s="1969"/>
      <c r="J469" s="522">
        <v>4.4981124578268257E-2</v>
      </c>
      <c r="K469" s="501"/>
      <c r="L469" s="501"/>
      <c r="M469" s="1970" t="s">
        <v>376</v>
      </c>
      <c r="N469" s="1969"/>
      <c r="O469" s="523">
        <v>-6.0240821270583347E-2</v>
      </c>
      <c r="P469" s="501"/>
      <c r="Q469" s="50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7"/>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970" t="s">
        <v>400</v>
      </c>
      <c r="D470" s="1969"/>
      <c r="E470" s="521">
        <v>3.9568892491692036E-2</v>
      </c>
      <c r="F470" s="501"/>
      <c r="G470" s="501"/>
      <c r="H470" s="1970" t="s">
        <v>393</v>
      </c>
      <c r="I470" s="1969"/>
      <c r="J470" s="522">
        <v>4.4516378485343268E-2</v>
      </c>
      <c r="K470" s="501"/>
      <c r="L470" s="501"/>
      <c r="M470" s="1970" t="s">
        <v>367</v>
      </c>
      <c r="N470" s="1969"/>
      <c r="O470" s="523">
        <v>-5.9510958945776446E-2</v>
      </c>
      <c r="P470" s="501"/>
      <c r="Q470" s="50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7"/>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970" t="s">
        <v>372</v>
      </c>
      <c r="D471" s="1969"/>
      <c r="E471" s="521">
        <v>-3.4149076892060391E-2</v>
      </c>
      <c r="F471" s="501"/>
      <c r="G471" s="501"/>
      <c r="H471" s="1970" t="s">
        <v>399</v>
      </c>
      <c r="I471" s="1969"/>
      <c r="J471" s="522">
        <v>-4.180962898873683E-2</v>
      </c>
      <c r="K471" s="501"/>
      <c r="L471" s="501"/>
      <c r="M471" s="1970" t="s">
        <v>332</v>
      </c>
      <c r="N471" s="1969"/>
      <c r="O471" s="523">
        <v>-5.479490987016733E-2</v>
      </c>
      <c r="P471" s="501"/>
      <c r="Q471" s="50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7"/>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970" t="s">
        <v>401</v>
      </c>
      <c r="D472" s="1969"/>
      <c r="E472" s="521">
        <v>-3.3969243152965768E-2</v>
      </c>
      <c r="F472" s="501"/>
      <c r="G472" s="501"/>
      <c r="H472" s="1970" t="s">
        <v>402</v>
      </c>
      <c r="I472" s="1969"/>
      <c r="J472" s="522">
        <v>-4.1414756454093211E-2</v>
      </c>
      <c r="K472" s="501"/>
      <c r="L472" s="501"/>
      <c r="M472" s="1970" t="s">
        <v>401</v>
      </c>
      <c r="N472" s="1969"/>
      <c r="O472" s="523">
        <v>-4.8660452891638062E-2</v>
      </c>
      <c r="P472" s="501"/>
      <c r="Q472" s="50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7"/>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970" t="s">
        <v>383</v>
      </c>
      <c r="D473" s="1969"/>
      <c r="E473" s="521">
        <v>-3.358706680864855E-2</v>
      </c>
      <c r="F473" s="501"/>
      <c r="G473" s="501"/>
      <c r="H473" s="1970" t="s">
        <v>353</v>
      </c>
      <c r="I473" s="1969"/>
      <c r="J473" s="522">
        <v>-3.9508974226645947E-2</v>
      </c>
      <c r="K473" s="501"/>
      <c r="L473" s="501"/>
      <c r="M473" s="1970" t="s">
        <v>374</v>
      </c>
      <c r="N473" s="1969"/>
      <c r="O473" s="523">
        <v>-4.7545879523105065E-2</v>
      </c>
      <c r="P473" s="501"/>
      <c r="Q473" s="50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7"/>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970" t="s">
        <v>386</v>
      </c>
      <c r="D474" s="1969"/>
      <c r="E474" s="521">
        <v>3.3271578528249642E-2</v>
      </c>
      <c r="F474" s="501"/>
      <c r="G474" s="501"/>
      <c r="H474" s="1970" t="s">
        <v>401</v>
      </c>
      <c r="I474" s="1969"/>
      <c r="J474" s="522">
        <v>-3.7779687939614781E-2</v>
      </c>
      <c r="K474" s="501"/>
      <c r="L474" s="501"/>
      <c r="M474" s="1970" t="s">
        <v>399</v>
      </c>
      <c r="N474" s="1969"/>
      <c r="O474" s="523">
        <v>-4.6966734552788991E-2</v>
      </c>
      <c r="P474" s="501"/>
      <c r="Q474" s="50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7"/>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970" t="s">
        <v>403</v>
      </c>
      <c r="D475" s="1969"/>
      <c r="E475" s="521">
        <v>3.2515695729052579E-2</v>
      </c>
      <c r="F475" s="501"/>
      <c r="G475" s="501"/>
      <c r="H475" s="1970" t="s">
        <v>397</v>
      </c>
      <c r="I475" s="1969"/>
      <c r="J475" s="522">
        <v>3.5832540302789553E-2</v>
      </c>
      <c r="K475" s="501"/>
      <c r="L475" s="501"/>
      <c r="M475" s="1970" t="s">
        <v>404</v>
      </c>
      <c r="N475" s="1969"/>
      <c r="O475" s="523">
        <v>-4.437186904681889E-2</v>
      </c>
      <c r="P475" s="501"/>
      <c r="Q475" s="50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7"/>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970" t="s">
        <v>405</v>
      </c>
      <c r="D476" s="1969"/>
      <c r="E476" s="521">
        <v>3.2506056879173038E-2</v>
      </c>
      <c r="F476" s="501"/>
      <c r="G476" s="501"/>
      <c r="H476" s="1970" t="s">
        <v>373</v>
      </c>
      <c r="I476" s="1969"/>
      <c r="J476" s="522">
        <v>3.5818932187352319E-2</v>
      </c>
      <c r="K476" s="501"/>
      <c r="L476" s="501"/>
      <c r="M476" s="1970" t="s">
        <v>370</v>
      </c>
      <c r="N476" s="1969"/>
      <c r="O476" s="523">
        <v>-4.1354002752353354E-2</v>
      </c>
      <c r="P476" s="501"/>
      <c r="Q476" s="50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7"/>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970" t="s">
        <v>404</v>
      </c>
      <c r="D477" s="1969"/>
      <c r="E477" s="521">
        <v>-3.0224375900947103E-2</v>
      </c>
      <c r="F477" s="501"/>
      <c r="G477" s="501"/>
      <c r="H477" s="1970" t="s">
        <v>398</v>
      </c>
      <c r="I477" s="1969"/>
      <c r="J477" s="522">
        <v>3.5339529759248443E-2</v>
      </c>
      <c r="K477" s="501"/>
      <c r="L477" s="501"/>
      <c r="M477" s="1970" t="s">
        <v>400</v>
      </c>
      <c r="N477" s="1969"/>
      <c r="O477" s="523">
        <v>3.8475439018039646E-2</v>
      </c>
      <c r="P477" s="501"/>
      <c r="Q477" s="50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7"/>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970" t="s">
        <v>360</v>
      </c>
      <c r="D478" s="1969"/>
      <c r="E478" s="521">
        <v>-2.8698129628569626E-2</v>
      </c>
      <c r="F478" s="501"/>
      <c r="G478" s="501"/>
      <c r="H478" s="1970" t="s">
        <v>405</v>
      </c>
      <c r="I478" s="1969"/>
      <c r="J478" s="522">
        <v>3.4023791739396715E-2</v>
      </c>
      <c r="K478" s="501"/>
      <c r="L478" s="501"/>
      <c r="M478" s="1970" t="s">
        <v>386</v>
      </c>
      <c r="N478" s="1969"/>
      <c r="O478" s="523">
        <v>-3.8442777891620351E-2</v>
      </c>
      <c r="P478" s="501"/>
      <c r="Q478" s="50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7"/>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970" t="s">
        <v>406</v>
      </c>
      <c r="D479" s="1969"/>
      <c r="E479" s="521">
        <v>-2.4780754517090824E-2</v>
      </c>
      <c r="F479" s="501"/>
      <c r="G479" s="501"/>
      <c r="H479" s="1970" t="s">
        <v>377</v>
      </c>
      <c r="I479" s="1969"/>
      <c r="J479" s="522">
        <v>-3.3526565389729514E-2</v>
      </c>
      <c r="K479" s="501"/>
      <c r="L479" s="501"/>
      <c r="M479" s="1970" t="s">
        <v>378</v>
      </c>
      <c r="N479" s="1969"/>
      <c r="O479" s="523">
        <v>-3.8220816484535715E-2</v>
      </c>
      <c r="P479" s="501"/>
      <c r="Q479" s="50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7"/>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970" t="s">
        <v>407</v>
      </c>
      <c r="D480" s="1969"/>
      <c r="E480" s="521">
        <v>2.4742076314384655E-2</v>
      </c>
      <c r="F480" s="501"/>
      <c r="G480" s="501"/>
      <c r="H480" s="1970" t="s">
        <v>365</v>
      </c>
      <c r="I480" s="1969"/>
      <c r="J480" s="522">
        <v>-2.8469394237756289E-2</v>
      </c>
      <c r="K480" s="501"/>
      <c r="L480" s="501"/>
      <c r="M480" s="1970" t="s">
        <v>406</v>
      </c>
      <c r="N480" s="1969"/>
      <c r="O480" s="523">
        <v>-3.7654900071584688E-2</v>
      </c>
      <c r="P480" s="501"/>
      <c r="Q480" s="50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7"/>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970" t="s">
        <v>391</v>
      </c>
      <c r="D481" s="1969"/>
      <c r="E481" s="521">
        <v>-2.4230110145359342E-2</v>
      </c>
      <c r="F481" s="501"/>
      <c r="G481" s="501"/>
      <c r="H481" s="1970" t="s">
        <v>400</v>
      </c>
      <c r="I481" s="1969"/>
      <c r="J481" s="522">
        <v>2.8335072471905299E-2</v>
      </c>
      <c r="K481" s="501"/>
      <c r="L481" s="501"/>
      <c r="M481" s="1970" t="s">
        <v>348</v>
      </c>
      <c r="N481" s="1969"/>
      <c r="O481" s="523">
        <v>-3.6072444051549149E-2</v>
      </c>
      <c r="P481" s="501"/>
      <c r="Q481" s="50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7"/>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970" t="s">
        <v>408</v>
      </c>
      <c r="D482" s="1969"/>
      <c r="E482" s="521">
        <v>-2.1715472175409156E-2</v>
      </c>
      <c r="F482" s="501"/>
      <c r="G482" s="501"/>
      <c r="H482" s="1970" t="s">
        <v>368</v>
      </c>
      <c r="I482" s="1969"/>
      <c r="J482" s="522">
        <v>2.6906173444847567E-2</v>
      </c>
      <c r="K482" s="501"/>
      <c r="L482" s="501"/>
      <c r="M482" s="1970" t="s">
        <v>380</v>
      </c>
      <c r="N482" s="1969"/>
      <c r="O482" s="523">
        <v>-3.4359750844439714E-2</v>
      </c>
      <c r="P482" s="501"/>
      <c r="Q482" s="50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7"/>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970" t="s">
        <v>409</v>
      </c>
      <c r="D483" s="1969"/>
      <c r="E483" s="521">
        <v>1.7198758750333151E-2</v>
      </c>
      <c r="F483" s="501"/>
      <c r="G483" s="501"/>
      <c r="H483" s="1970" t="s">
        <v>355</v>
      </c>
      <c r="I483" s="1969"/>
      <c r="J483" s="522">
        <v>-2.6151475464705934E-2</v>
      </c>
      <c r="K483" s="501"/>
      <c r="L483" s="501"/>
      <c r="M483" s="1970" t="s">
        <v>334</v>
      </c>
      <c r="N483" s="1969"/>
      <c r="O483" s="523">
        <v>3.3108425195860075E-2</v>
      </c>
      <c r="P483" s="501"/>
      <c r="Q483" s="50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7"/>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970" t="s">
        <v>410</v>
      </c>
      <c r="D484" s="1969"/>
      <c r="E484" s="521">
        <v>-1.7040001796140427E-2</v>
      </c>
      <c r="F484" s="501"/>
      <c r="G484" s="501"/>
      <c r="H484" s="1970" t="s">
        <v>371</v>
      </c>
      <c r="I484" s="1969"/>
      <c r="J484" s="522">
        <v>-2.4532297972520319E-2</v>
      </c>
      <c r="K484" s="501"/>
      <c r="L484" s="501"/>
      <c r="M484" s="1970" t="s">
        <v>326</v>
      </c>
      <c r="N484" s="1969"/>
      <c r="O484" s="523">
        <v>3.2628096228706424E-2</v>
      </c>
      <c r="P484" s="501"/>
      <c r="Q484" s="50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7"/>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970" t="s">
        <v>402</v>
      </c>
      <c r="D485" s="1969"/>
      <c r="E485" s="521">
        <v>-1.6988682453712253E-2</v>
      </c>
      <c r="F485" s="501"/>
      <c r="G485" s="501"/>
      <c r="H485" s="1970" t="s">
        <v>411</v>
      </c>
      <c r="I485" s="1969"/>
      <c r="J485" s="522">
        <v>-2.3771938311201266E-2</v>
      </c>
      <c r="K485" s="501"/>
      <c r="L485" s="501"/>
      <c r="M485" s="1970" t="s">
        <v>362</v>
      </c>
      <c r="N485" s="1969"/>
      <c r="O485" s="523">
        <v>-3.2380087961891776E-2</v>
      </c>
      <c r="P485" s="501"/>
      <c r="Q485" s="50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7"/>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970" t="s">
        <v>412</v>
      </c>
      <c r="D486" s="1969"/>
      <c r="E486" s="521">
        <v>-1.4983888410132097E-2</v>
      </c>
      <c r="F486" s="501"/>
      <c r="G486" s="501"/>
      <c r="H486" s="1970" t="s">
        <v>341</v>
      </c>
      <c r="I486" s="1969"/>
      <c r="J486" s="522">
        <v>-2.3631069954850259E-2</v>
      </c>
      <c r="K486" s="501"/>
      <c r="L486" s="501"/>
      <c r="M486" s="1970" t="s">
        <v>413</v>
      </c>
      <c r="N486" s="1969"/>
      <c r="O486" s="523">
        <v>-3.0934463463731878E-2</v>
      </c>
      <c r="P486" s="501"/>
      <c r="Q486" s="50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7"/>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970" t="s">
        <v>414</v>
      </c>
      <c r="D487" s="1969"/>
      <c r="E487" s="521">
        <v>-1.3141384398340141E-2</v>
      </c>
      <c r="F487" s="501"/>
      <c r="G487" s="501"/>
      <c r="H487" s="1970" t="s">
        <v>366</v>
      </c>
      <c r="I487" s="1969"/>
      <c r="J487" s="522">
        <v>2.3568937778871354E-2</v>
      </c>
      <c r="K487" s="501"/>
      <c r="L487" s="501"/>
      <c r="M487" s="1970" t="s">
        <v>390</v>
      </c>
      <c r="N487" s="1969"/>
      <c r="O487" s="523">
        <v>2.9766235815614498E-2</v>
      </c>
      <c r="P487" s="501"/>
      <c r="Q487" s="50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7"/>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970" t="s">
        <v>415</v>
      </c>
      <c r="D488" s="1969"/>
      <c r="E488" s="521">
        <v>-1.302689548556136E-2</v>
      </c>
      <c r="F488" s="501"/>
      <c r="G488" s="501"/>
      <c r="H488" s="1970" t="s">
        <v>410</v>
      </c>
      <c r="I488" s="1969"/>
      <c r="J488" s="522">
        <v>-2.3222496686168319E-2</v>
      </c>
      <c r="K488" s="501"/>
      <c r="L488" s="501"/>
      <c r="M488" s="1970" t="s">
        <v>394</v>
      </c>
      <c r="N488" s="1969"/>
      <c r="O488" s="523">
        <v>2.5029680847225292E-2</v>
      </c>
      <c r="P488" s="501"/>
      <c r="Q488" s="50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7"/>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970" t="s">
        <v>411</v>
      </c>
      <c r="D489" s="1969"/>
      <c r="E489" s="521">
        <v>-1.1055860293273772E-2</v>
      </c>
      <c r="F489" s="501"/>
      <c r="G489" s="501"/>
      <c r="H489" s="1970" t="s">
        <v>349</v>
      </c>
      <c r="I489" s="1969"/>
      <c r="J489" s="522">
        <v>2.2863549108537384E-2</v>
      </c>
      <c r="K489" s="501"/>
      <c r="L489" s="501"/>
      <c r="M489" s="1970" t="s">
        <v>389</v>
      </c>
      <c r="N489" s="1969"/>
      <c r="O489" s="523">
        <v>-2.3989986876498694E-2</v>
      </c>
      <c r="P489" s="501"/>
      <c r="Q489" s="50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7"/>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970" t="s">
        <v>416</v>
      </c>
      <c r="D490" s="1969"/>
      <c r="E490" s="521">
        <v>1.0876923160583314E-2</v>
      </c>
      <c r="F490" s="501"/>
      <c r="G490" s="501"/>
      <c r="H490" s="1970" t="s">
        <v>404</v>
      </c>
      <c r="I490" s="1969"/>
      <c r="J490" s="522">
        <v>-2.280422953987345E-2</v>
      </c>
      <c r="K490" s="501"/>
      <c r="L490" s="501"/>
      <c r="M490" s="1970" t="s">
        <v>417</v>
      </c>
      <c r="N490" s="1969"/>
      <c r="O490" s="523">
        <v>-2.246454776847014E-2</v>
      </c>
      <c r="P490" s="501"/>
      <c r="Q490" s="50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7"/>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970" t="s">
        <v>418</v>
      </c>
      <c r="D491" s="1969"/>
      <c r="E491" s="521">
        <v>9.9662353356733697E-3</v>
      </c>
      <c r="F491" s="501"/>
      <c r="G491" s="501"/>
      <c r="H491" s="1970" t="s">
        <v>419</v>
      </c>
      <c r="I491" s="1969"/>
      <c r="J491" s="522">
        <v>-2.2091815149542466E-2</v>
      </c>
      <c r="K491" s="501"/>
      <c r="L491" s="501"/>
      <c r="M491" s="1970" t="s">
        <v>411</v>
      </c>
      <c r="N491" s="1969"/>
      <c r="O491" s="523">
        <v>2.1601647130043457E-2</v>
      </c>
      <c r="P491" s="501"/>
      <c r="Q491" s="50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7"/>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970" t="s">
        <v>420</v>
      </c>
      <c r="D492" s="1969"/>
      <c r="E492" s="521">
        <v>8.7773295876394757E-3</v>
      </c>
      <c r="F492" s="501"/>
      <c r="G492" s="501"/>
      <c r="H492" s="1970" t="s">
        <v>403</v>
      </c>
      <c r="I492" s="1969"/>
      <c r="J492" s="522">
        <v>2.1412435606732446E-2</v>
      </c>
      <c r="K492" s="501"/>
      <c r="L492" s="501"/>
      <c r="M492" s="1970" t="s">
        <v>408</v>
      </c>
      <c r="N492" s="1969"/>
      <c r="O492" s="523">
        <v>-2.1213794061700007E-2</v>
      </c>
      <c r="P492" s="501"/>
      <c r="Q492" s="50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7"/>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970" t="s">
        <v>421</v>
      </c>
      <c r="D493" s="1969"/>
      <c r="E493" s="521">
        <v>-6.5756792072097763E-3</v>
      </c>
      <c r="F493" s="501"/>
      <c r="G493" s="501"/>
      <c r="H493" s="1970" t="s">
        <v>396</v>
      </c>
      <c r="I493" s="1969"/>
      <c r="J493" s="522">
        <v>2.1340872633702081E-2</v>
      </c>
      <c r="K493" s="501"/>
      <c r="L493" s="501"/>
      <c r="M493" s="1970" t="s">
        <v>420</v>
      </c>
      <c r="N493" s="1969"/>
      <c r="O493" s="523">
        <v>1.6157375020281983E-2</v>
      </c>
      <c r="P493" s="501"/>
      <c r="Q493" s="50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7"/>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970" t="s">
        <v>422</v>
      </c>
      <c r="D494" s="1969"/>
      <c r="E494" s="521">
        <v>6.3413007056525722E-3</v>
      </c>
      <c r="F494" s="501"/>
      <c r="G494" s="501"/>
      <c r="H494" s="1970" t="s">
        <v>415</v>
      </c>
      <c r="I494" s="1969"/>
      <c r="J494" s="522">
        <v>-2.0733283765204655E-2</v>
      </c>
      <c r="K494" s="501"/>
      <c r="L494" s="501"/>
      <c r="M494" s="1970" t="s">
        <v>402</v>
      </c>
      <c r="N494" s="1969"/>
      <c r="O494" s="523">
        <v>-1.6071337700290619E-2</v>
      </c>
      <c r="P494" s="501"/>
      <c r="Q494" s="50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7"/>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970" t="s">
        <v>417</v>
      </c>
      <c r="D495" s="1969"/>
      <c r="E495" s="521">
        <v>-6.013770671605868E-3</v>
      </c>
      <c r="F495" s="501"/>
      <c r="G495" s="501"/>
      <c r="H495" s="1970" t="s">
        <v>395</v>
      </c>
      <c r="I495" s="1969"/>
      <c r="J495" s="522">
        <v>2.0423317780936878E-2</v>
      </c>
      <c r="K495" s="501"/>
      <c r="L495" s="501"/>
      <c r="M495" s="1970" t="s">
        <v>383</v>
      </c>
      <c r="N495" s="1969"/>
      <c r="O495" s="523">
        <v>1.5993292860938858E-2</v>
      </c>
      <c r="P495" s="501"/>
      <c r="Q495" s="50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7"/>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970" t="s">
        <v>419</v>
      </c>
      <c r="D496" s="1969"/>
      <c r="E496" s="521">
        <v>-5.5287216156311185E-3</v>
      </c>
      <c r="F496" s="501"/>
      <c r="G496" s="501"/>
      <c r="H496" s="1970" t="s">
        <v>414</v>
      </c>
      <c r="I496" s="1969"/>
      <c r="J496" s="522">
        <v>-1.8105758698881411E-2</v>
      </c>
      <c r="K496" s="501"/>
      <c r="L496" s="501"/>
      <c r="M496" s="1970" t="s">
        <v>422</v>
      </c>
      <c r="N496" s="1969"/>
      <c r="O496" s="523">
        <v>-1.5971369204027103E-2</v>
      </c>
      <c r="P496" s="501"/>
      <c r="Q496" s="50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7"/>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970" t="s">
        <v>423</v>
      </c>
      <c r="D497" s="1969"/>
      <c r="E497" s="521">
        <v>4.9810759266879587E-3</v>
      </c>
      <c r="F497" s="501"/>
      <c r="G497" s="501"/>
      <c r="H497" s="1970" t="s">
        <v>407</v>
      </c>
      <c r="I497" s="1969"/>
      <c r="J497" s="522">
        <v>-1.6832478170491307E-2</v>
      </c>
      <c r="K497" s="501"/>
      <c r="L497" s="501"/>
      <c r="M497" s="1970" t="s">
        <v>381</v>
      </c>
      <c r="N497" s="1969"/>
      <c r="O497" s="523">
        <v>-1.5440908870222262E-2</v>
      </c>
      <c r="P497" s="501"/>
      <c r="Q497" s="50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7"/>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970" t="s">
        <v>424</v>
      </c>
      <c r="D498" s="1969"/>
      <c r="E498" s="524">
        <v>-3.8562373590078584E-3</v>
      </c>
      <c r="F498" s="501"/>
      <c r="G498" s="501"/>
      <c r="H498" s="1970" t="s">
        <v>392</v>
      </c>
      <c r="I498" s="1969"/>
      <c r="J498" s="522">
        <v>1.4847839896119109E-2</v>
      </c>
      <c r="K498" s="501"/>
      <c r="L498" s="501"/>
      <c r="M498" s="1970" t="s">
        <v>405</v>
      </c>
      <c r="N498" s="1969"/>
      <c r="O498" s="523">
        <v>1.4682536887093575E-2</v>
      </c>
      <c r="P498" s="501"/>
      <c r="Q498" s="50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7"/>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970"/>
      <c r="D499" s="1969"/>
      <c r="E499" s="517"/>
      <c r="F499" s="501"/>
      <c r="G499" s="501"/>
      <c r="H499" s="1970" t="s">
        <v>327</v>
      </c>
      <c r="I499" s="1969"/>
      <c r="J499" s="522">
        <v>1.4443189496588233E-2</v>
      </c>
      <c r="K499" s="501"/>
      <c r="L499" s="501"/>
      <c r="M499" s="1970" t="s">
        <v>382</v>
      </c>
      <c r="N499" s="1969"/>
      <c r="O499" s="523">
        <v>1.3721061909802297E-2</v>
      </c>
      <c r="P499" s="501"/>
      <c r="Q499" s="50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7"/>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970"/>
      <c r="D500" s="1969"/>
      <c r="E500" s="517"/>
      <c r="F500" s="501"/>
      <c r="G500" s="501"/>
      <c r="H500" s="1970" t="s">
        <v>384</v>
      </c>
      <c r="I500" s="1969"/>
      <c r="J500" s="522">
        <v>1.3407399885471719E-2</v>
      </c>
      <c r="K500" s="501"/>
      <c r="L500" s="501"/>
      <c r="M500" s="1970" t="s">
        <v>410</v>
      </c>
      <c r="N500" s="1969"/>
      <c r="O500" s="523">
        <v>-1.3557467419470007E-2</v>
      </c>
      <c r="P500" s="501"/>
      <c r="Q500" s="50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7"/>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970"/>
      <c r="D501" s="1969"/>
      <c r="E501" s="501"/>
      <c r="F501" s="501"/>
      <c r="G501" s="501"/>
      <c r="H501" s="1970" t="s">
        <v>409</v>
      </c>
      <c r="I501" s="1969"/>
      <c r="J501" s="522">
        <v>1.2983974159879718E-2</v>
      </c>
      <c r="K501" s="501"/>
      <c r="L501" s="501"/>
      <c r="M501" s="1970" t="s">
        <v>403</v>
      </c>
      <c r="N501" s="1969"/>
      <c r="O501" s="523">
        <v>1.2282141275544762E-2</v>
      </c>
      <c r="P501" s="501"/>
      <c r="Q501" s="50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7"/>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970" t="s">
        <v>250</v>
      </c>
      <c r="D502" s="1969"/>
      <c r="E502" s="1969"/>
      <c r="F502" s="501"/>
      <c r="G502" s="501"/>
      <c r="H502" s="1970" t="s">
        <v>412</v>
      </c>
      <c r="I502" s="1969"/>
      <c r="J502" s="522">
        <v>-1.2982943082041187E-2</v>
      </c>
      <c r="K502" s="501"/>
      <c r="L502" s="501"/>
      <c r="M502" s="1970" t="s">
        <v>416</v>
      </c>
      <c r="N502" s="1969"/>
      <c r="O502" s="523">
        <v>1.1577109923772986E-2</v>
      </c>
      <c r="P502" s="501"/>
      <c r="Q502" s="50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7"/>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970"/>
      <c r="D503" s="1969"/>
      <c r="E503" s="502" t="s">
        <v>251</v>
      </c>
      <c r="F503" s="501"/>
      <c r="G503" s="501"/>
      <c r="H503" s="1970" t="s">
        <v>421</v>
      </c>
      <c r="I503" s="1969"/>
      <c r="J503" s="522">
        <v>-1.1807357383862854E-2</v>
      </c>
      <c r="K503" s="501"/>
      <c r="L503" s="501"/>
      <c r="M503" s="1970" t="s">
        <v>385</v>
      </c>
      <c r="N503" s="1969"/>
      <c r="O503" s="523">
        <v>1.1429303750711012E-2</v>
      </c>
      <c r="P503" s="501"/>
      <c r="Q503" s="50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7"/>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970" t="s">
        <v>339</v>
      </c>
      <c r="D504" s="1969"/>
      <c r="E504" s="518">
        <v>5.2664555370830195E-2</v>
      </c>
      <c r="F504" s="501"/>
      <c r="G504" s="501"/>
      <c r="H504" s="1970" t="s">
        <v>345</v>
      </c>
      <c r="I504" s="1969"/>
      <c r="J504" s="522">
        <v>-1.0481739725489742E-2</v>
      </c>
      <c r="K504" s="501"/>
      <c r="L504" s="501"/>
      <c r="M504" s="1970" t="s">
        <v>418</v>
      </c>
      <c r="N504" s="1969"/>
      <c r="O504" s="523">
        <v>1.0928168456584498E-2</v>
      </c>
      <c r="P504" s="501"/>
      <c r="Q504" s="50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7"/>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970" t="s">
        <v>343</v>
      </c>
      <c r="D505" s="1969"/>
      <c r="E505" s="521">
        <v>4.2179199591818664E-2</v>
      </c>
      <c r="F505" s="501"/>
      <c r="G505" s="501"/>
      <c r="H505" s="1970" t="s">
        <v>363</v>
      </c>
      <c r="I505" s="1969"/>
      <c r="J505" s="522">
        <v>9.8837613820572379E-3</v>
      </c>
      <c r="K505" s="501"/>
      <c r="L505" s="501"/>
      <c r="M505" s="1970" t="s">
        <v>393</v>
      </c>
      <c r="N505" s="1969"/>
      <c r="O505" s="523">
        <v>9.2126582470569776E-3</v>
      </c>
      <c r="P505" s="501"/>
      <c r="Q505" s="50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7"/>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970" t="s">
        <v>324</v>
      </c>
      <c r="D506" s="1969"/>
      <c r="E506" s="521">
        <v>0.10834308648269642</v>
      </c>
      <c r="F506" s="501"/>
      <c r="G506" s="501"/>
      <c r="H506" s="1970" t="s">
        <v>418</v>
      </c>
      <c r="I506" s="1969"/>
      <c r="J506" s="522">
        <v>8.6520309818732925E-3</v>
      </c>
      <c r="K506" s="501"/>
      <c r="L506" s="501"/>
      <c r="M506" s="1970" t="s">
        <v>360</v>
      </c>
      <c r="N506" s="1969"/>
      <c r="O506" s="523">
        <v>8.8757173793389179E-3</v>
      </c>
      <c r="P506" s="501"/>
      <c r="Q506" s="50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7"/>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970" t="s">
        <v>396</v>
      </c>
      <c r="D507" s="1969"/>
      <c r="E507" s="521">
        <v>2.1104358880873093E-3</v>
      </c>
      <c r="F507" s="501"/>
      <c r="G507" s="501"/>
      <c r="H507" s="1970" t="s">
        <v>408</v>
      </c>
      <c r="I507" s="1969"/>
      <c r="J507" s="522">
        <v>-5.2911683874887787E-3</v>
      </c>
      <c r="K507" s="501"/>
      <c r="L507" s="501"/>
      <c r="M507" s="1970" t="s">
        <v>387</v>
      </c>
      <c r="N507" s="1969"/>
      <c r="O507" s="523">
        <v>-8.7965650940778697E-3</v>
      </c>
      <c r="P507" s="501"/>
      <c r="Q507" s="50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7"/>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970" t="s">
        <v>382</v>
      </c>
      <c r="D508" s="1969"/>
      <c r="E508" s="521">
        <v>5.4228030392882284E-3</v>
      </c>
      <c r="F508" s="501"/>
      <c r="G508" s="501"/>
      <c r="H508" s="1970" t="s">
        <v>422</v>
      </c>
      <c r="I508" s="1969"/>
      <c r="J508" s="522">
        <v>5.2572634027422474E-3</v>
      </c>
      <c r="K508" s="501"/>
      <c r="L508" s="501"/>
      <c r="M508" s="1970" t="s">
        <v>391</v>
      </c>
      <c r="N508" s="1969"/>
      <c r="O508" s="523">
        <v>-7.9564323454174839E-3</v>
      </c>
      <c r="P508" s="501"/>
      <c r="Q508" s="50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7"/>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970" t="s">
        <v>372</v>
      </c>
      <c r="D509" s="1969"/>
      <c r="E509" s="521">
        <v>1.1661594525798531E-3</v>
      </c>
      <c r="F509" s="501"/>
      <c r="G509" s="501"/>
      <c r="H509" s="1970" t="s">
        <v>417</v>
      </c>
      <c r="I509" s="1969"/>
      <c r="J509" s="522">
        <v>-5.2141203825075049E-3</v>
      </c>
      <c r="K509" s="501"/>
      <c r="L509" s="501"/>
      <c r="M509" s="1970" t="s">
        <v>372</v>
      </c>
      <c r="N509" s="1969"/>
      <c r="O509" s="523">
        <v>-7.867734914632574E-3</v>
      </c>
      <c r="P509" s="501"/>
      <c r="Q509" s="50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7"/>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970" t="s">
        <v>316</v>
      </c>
      <c r="D510" s="1969"/>
      <c r="E510" s="521">
        <v>0.31283536164852799</v>
      </c>
      <c r="F510" s="501"/>
      <c r="G510" s="501"/>
      <c r="H510" s="1970" t="s">
        <v>424</v>
      </c>
      <c r="I510" s="1969"/>
      <c r="J510" s="522">
        <v>-5.138025048456063E-3</v>
      </c>
      <c r="K510" s="501"/>
      <c r="L510" s="501"/>
      <c r="M510" s="1970" t="s">
        <v>419</v>
      </c>
      <c r="N510" s="1969"/>
      <c r="O510" s="523">
        <v>-5.7371175562666472E-3</v>
      </c>
      <c r="P510" s="501"/>
      <c r="Q510" s="50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7"/>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970" t="s">
        <v>334</v>
      </c>
      <c r="D511" s="1969"/>
      <c r="E511" s="521">
        <v>9.2846991172841661E-2</v>
      </c>
      <c r="F511" s="501"/>
      <c r="G511" s="501"/>
      <c r="H511" s="1970" t="s">
        <v>338</v>
      </c>
      <c r="I511" s="1969"/>
      <c r="J511" s="522">
        <v>4.9249830375167752E-3</v>
      </c>
      <c r="K511" s="501"/>
      <c r="L511" s="501"/>
      <c r="M511" s="1970" t="s">
        <v>407</v>
      </c>
      <c r="N511" s="1969"/>
      <c r="O511" s="523">
        <v>-5.7009251216225904E-3</v>
      </c>
      <c r="P511" s="501"/>
      <c r="Q511" s="50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7"/>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970" t="s">
        <v>346</v>
      </c>
      <c r="D512" s="1969"/>
      <c r="E512" s="521">
        <v>8.4460807433109093E-3</v>
      </c>
      <c r="F512" s="501"/>
      <c r="G512" s="501"/>
      <c r="H512" s="1970" t="s">
        <v>364</v>
      </c>
      <c r="I512" s="1969"/>
      <c r="J512" s="522">
        <v>4.8920742018223815E-3</v>
      </c>
      <c r="K512" s="501"/>
      <c r="L512" s="501"/>
      <c r="M512" s="1970" t="s">
        <v>398</v>
      </c>
      <c r="N512" s="1969"/>
      <c r="O512" s="523">
        <v>4.8091122894405062E-3</v>
      </c>
      <c r="P512" s="501"/>
      <c r="Q512" s="50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7"/>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970" t="s">
        <v>374</v>
      </c>
      <c r="D513" s="1969"/>
      <c r="E513" s="521">
        <v>6.1961860566795667E-3</v>
      </c>
      <c r="F513" s="501"/>
      <c r="G513" s="501"/>
      <c r="H513" s="1970" t="s">
        <v>388</v>
      </c>
      <c r="I513" s="1969"/>
      <c r="J513" s="522">
        <v>-4.5331682535646916E-3</v>
      </c>
      <c r="K513" s="501"/>
      <c r="L513" s="501"/>
      <c r="M513" s="1970" t="s">
        <v>397</v>
      </c>
      <c r="N513" s="1969"/>
      <c r="O513" s="523">
        <v>-4.1737494811527271E-3</v>
      </c>
      <c r="P513" s="501"/>
      <c r="Q513" s="50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7"/>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970" t="s">
        <v>348</v>
      </c>
      <c r="D514" s="1969"/>
      <c r="E514" s="521">
        <v>1.4157455215630457E-2</v>
      </c>
      <c r="F514" s="501"/>
      <c r="G514" s="501"/>
      <c r="H514" s="1970" t="s">
        <v>357</v>
      </c>
      <c r="I514" s="1969"/>
      <c r="J514" s="522">
        <v>-4.1942607807202194E-3</v>
      </c>
      <c r="K514" s="501"/>
      <c r="L514" s="501"/>
      <c r="M514" s="1970" t="s">
        <v>354</v>
      </c>
      <c r="N514" s="1969"/>
      <c r="O514" s="523">
        <v>2.3889221087638277E-3</v>
      </c>
      <c r="P514" s="501"/>
      <c r="Q514" s="50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7"/>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970" t="s">
        <v>322</v>
      </c>
      <c r="D515" s="1969"/>
      <c r="E515" s="521">
        <v>0.13432033300959889</v>
      </c>
      <c r="F515" s="501"/>
      <c r="G515" s="501"/>
      <c r="H515" s="1970" t="s">
        <v>420</v>
      </c>
      <c r="I515" s="1969"/>
      <c r="J515" s="522">
        <v>-4.1038982215711129E-3</v>
      </c>
      <c r="K515" s="501"/>
      <c r="L515" s="501"/>
      <c r="M515" s="1970" t="s">
        <v>414</v>
      </c>
      <c r="N515" s="1969"/>
      <c r="O515" s="523">
        <v>1.7996194736300936E-3</v>
      </c>
      <c r="P515" s="501"/>
      <c r="Q515" s="50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7"/>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970" t="s">
        <v>402</v>
      </c>
      <c r="D516" s="1969"/>
      <c r="E516" s="521">
        <v>2.8861533151307056E-4</v>
      </c>
      <c r="F516" s="501"/>
      <c r="G516" s="501"/>
      <c r="H516" s="1970" t="s">
        <v>379</v>
      </c>
      <c r="I516" s="1969"/>
      <c r="J516" s="522">
        <v>-2.7249152613828152E-3</v>
      </c>
      <c r="K516" s="501"/>
      <c r="L516" s="501"/>
      <c r="M516" s="1970" t="s">
        <v>415</v>
      </c>
      <c r="N516" s="1969"/>
      <c r="O516" s="523">
        <v>-1.298875407475643E-3</v>
      </c>
      <c r="P516" s="501"/>
      <c r="Q516" s="50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7"/>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970" t="s">
        <v>369</v>
      </c>
      <c r="D517" s="1969"/>
      <c r="E517" s="521">
        <v>6.5397901248843383E-3</v>
      </c>
      <c r="F517" s="501"/>
      <c r="G517" s="501"/>
      <c r="H517" s="1970" t="s">
        <v>335</v>
      </c>
      <c r="I517" s="1969"/>
      <c r="J517" s="522">
        <v>-2.4514784235126082E-3</v>
      </c>
      <c r="K517" s="501"/>
      <c r="L517" s="501"/>
      <c r="M517" s="1970" t="s">
        <v>412</v>
      </c>
      <c r="N517" s="1969"/>
      <c r="O517" s="523">
        <v>8.8174544877541003E-4</v>
      </c>
      <c r="P517" s="501"/>
      <c r="Q517" s="50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7"/>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970" t="s">
        <v>365</v>
      </c>
      <c r="D518" s="1969"/>
      <c r="E518" s="521">
        <v>7.0603015770325265E-3</v>
      </c>
      <c r="F518" s="501"/>
      <c r="G518" s="501"/>
      <c r="H518" s="1970" t="s">
        <v>413</v>
      </c>
      <c r="I518" s="1969"/>
      <c r="J518" s="522">
        <v>2.0555355872058996E-3</v>
      </c>
      <c r="K518" s="501"/>
      <c r="L518" s="501"/>
      <c r="M518" s="1970" t="s">
        <v>396</v>
      </c>
      <c r="N518" s="1969"/>
      <c r="O518" s="523">
        <v>7.9342241578412795E-4</v>
      </c>
      <c r="P518" s="501"/>
      <c r="Q518" s="50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7"/>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970" t="s">
        <v>378</v>
      </c>
      <c r="D519" s="1969"/>
      <c r="E519" s="521">
        <v>5.5816106102173123E-3</v>
      </c>
      <c r="F519" s="501"/>
      <c r="G519" s="501"/>
      <c r="H519" s="1970" t="s">
        <v>416</v>
      </c>
      <c r="I519" s="1969"/>
      <c r="J519" s="522">
        <v>1.9256486546016622E-3</v>
      </c>
      <c r="K519" s="501"/>
      <c r="L519" s="501"/>
      <c r="M519" s="1970" t="s">
        <v>424</v>
      </c>
      <c r="N519" s="1969"/>
      <c r="O519" s="525">
        <v>-5.4398195330275241E-4</v>
      </c>
      <c r="P519" s="501"/>
      <c r="Q519" s="50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7"/>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970" t="s">
        <v>367</v>
      </c>
      <c r="D520" s="1969"/>
      <c r="E520" s="521">
        <v>6.2699078095653366E-3</v>
      </c>
      <c r="F520" s="501"/>
      <c r="G520" s="501"/>
      <c r="H520" s="1970" t="s">
        <v>423</v>
      </c>
      <c r="I520" s="1969"/>
      <c r="J520" s="522">
        <v>-1.706171181394936E-3</v>
      </c>
      <c r="K520" s="501"/>
      <c r="L520" s="501"/>
      <c r="M520" s="1970"/>
      <c r="N520" s="1969"/>
      <c r="O520" s="517"/>
      <c r="P520" s="501"/>
      <c r="Q520" s="50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7"/>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970" t="s">
        <v>370</v>
      </c>
      <c r="D521" s="1969"/>
      <c r="E521" s="521">
        <v>4.5233605088326051E-3</v>
      </c>
      <c r="F521" s="501"/>
      <c r="G521" s="501"/>
      <c r="H521" s="1970" t="s">
        <v>375</v>
      </c>
      <c r="I521" s="1969"/>
      <c r="J521" s="526">
        <v>5.1363048311309125E-4</v>
      </c>
      <c r="K521" s="501"/>
      <c r="L521" s="501"/>
      <c r="M521" s="1970"/>
      <c r="N521" s="1969"/>
      <c r="O521" s="517"/>
      <c r="P521" s="501"/>
      <c r="Q521" s="50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7"/>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970" t="s">
        <v>351</v>
      </c>
      <c r="D522" s="1969"/>
      <c r="E522" s="521">
        <v>6.057027403914189E-3</v>
      </c>
      <c r="F522" s="501"/>
      <c r="G522" s="501"/>
      <c r="H522" s="1970"/>
      <c r="I522" s="1969"/>
      <c r="J522" s="517"/>
      <c r="K522" s="501"/>
      <c r="L522" s="501"/>
      <c r="M522" s="1970"/>
      <c r="N522" s="1969"/>
      <c r="O522" s="501"/>
      <c r="P522" s="501"/>
      <c r="Q522" s="50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7"/>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970" t="s">
        <v>400</v>
      </c>
      <c r="D523" s="1969"/>
      <c r="E523" s="521">
        <v>1.5656972530190823E-3</v>
      </c>
      <c r="F523" s="501"/>
      <c r="G523" s="501"/>
      <c r="H523" s="1970"/>
      <c r="I523" s="1969"/>
      <c r="J523" s="517"/>
      <c r="K523" s="501"/>
      <c r="L523" s="501"/>
      <c r="M523" s="1970" t="s">
        <v>250</v>
      </c>
      <c r="N523" s="1969"/>
      <c r="O523" s="1969"/>
      <c r="P523" s="501"/>
      <c r="Q523" s="50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7"/>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970" t="s">
        <v>336</v>
      </c>
      <c r="D524" s="1969"/>
      <c r="E524" s="521">
        <v>9.0652612905576219E-2</v>
      </c>
      <c r="F524" s="501"/>
      <c r="G524" s="501"/>
      <c r="H524" s="1970"/>
      <c r="I524" s="1969"/>
      <c r="J524" s="501"/>
      <c r="K524" s="501"/>
      <c r="L524" s="501"/>
      <c r="M524" s="1970"/>
      <c r="N524" s="1969"/>
      <c r="O524" s="503" t="s">
        <v>251</v>
      </c>
      <c r="P524" s="501"/>
      <c r="Q524" s="50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7"/>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970" t="s">
        <v>359</v>
      </c>
      <c r="D525" s="1969"/>
      <c r="E525" s="521">
        <v>1.1758959561151108E-2</v>
      </c>
      <c r="F525" s="501"/>
      <c r="G525" s="501"/>
      <c r="H525" s="1970" t="s">
        <v>250</v>
      </c>
      <c r="I525" s="1969"/>
      <c r="J525" s="1969"/>
      <c r="K525" s="501"/>
      <c r="L525" s="501"/>
      <c r="M525" s="1970" t="s">
        <v>339</v>
      </c>
      <c r="N525" s="1969"/>
      <c r="O525" s="520">
        <v>5.974317067200078E-2</v>
      </c>
      <c r="P525" s="501"/>
      <c r="Q525" s="50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7"/>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970" t="s">
        <v>391</v>
      </c>
      <c r="D526" s="1969"/>
      <c r="E526" s="521">
        <v>5.8709823765624568E-4</v>
      </c>
      <c r="F526" s="501"/>
      <c r="G526" s="501"/>
      <c r="H526" s="1970"/>
      <c r="I526" s="1969"/>
      <c r="J526" s="504" t="s">
        <v>251</v>
      </c>
      <c r="K526" s="501"/>
      <c r="L526" s="501"/>
      <c r="M526" s="1970" t="s">
        <v>343</v>
      </c>
      <c r="N526" s="1969"/>
      <c r="O526" s="523">
        <v>4.3791320221115961E-2</v>
      </c>
      <c r="P526" s="501"/>
      <c r="Q526" s="50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7"/>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970" t="s">
        <v>323</v>
      </c>
      <c r="D527" s="1969"/>
      <c r="E527" s="521">
        <v>0.10563489379817044</v>
      </c>
      <c r="F527" s="501"/>
      <c r="G527" s="501"/>
      <c r="H527" s="1970" t="s">
        <v>339</v>
      </c>
      <c r="I527" s="1969"/>
      <c r="J527" s="519">
        <v>5.9998276543540459E-2</v>
      </c>
      <c r="K527" s="501"/>
      <c r="L527" s="501"/>
      <c r="M527" s="1970" t="s">
        <v>324</v>
      </c>
      <c r="N527" s="1969"/>
      <c r="O527" s="523">
        <v>0.23366038723634627</v>
      </c>
      <c r="P527" s="501"/>
      <c r="Q527" s="50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7"/>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970" t="s">
        <v>411</v>
      </c>
      <c r="D528" s="1969"/>
      <c r="E528" s="521">
        <v>1.2223204682438763E-4</v>
      </c>
      <c r="F528" s="501"/>
      <c r="G528" s="501"/>
      <c r="H528" s="1970" t="s">
        <v>343</v>
      </c>
      <c r="I528" s="1969"/>
      <c r="J528" s="522">
        <v>4.9013539370394953E-2</v>
      </c>
      <c r="K528" s="501"/>
      <c r="L528" s="501"/>
      <c r="M528" s="1970" t="s">
        <v>396</v>
      </c>
      <c r="N528" s="1969"/>
      <c r="O528" s="527">
        <v>6.2951912986872165E-7</v>
      </c>
      <c r="P528" s="501"/>
      <c r="Q528" s="50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7"/>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970" t="s">
        <v>409</v>
      </c>
      <c r="D529" s="1969"/>
      <c r="E529" s="521">
        <v>2.9579730255216115E-4</v>
      </c>
      <c r="F529" s="501"/>
      <c r="G529" s="501"/>
      <c r="H529" s="1970" t="s">
        <v>324</v>
      </c>
      <c r="I529" s="1969"/>
      <c r="J529" s="522">
        <v>1.6950283529594636E-2</v>
      </c>
      <c r="K529" s="501"/>
      <c r="L529" s="501"/>
      <c r="M529" s="1970" t="s">
        <v>382</v>
      </c>
      <c r="N529" s="1969"/>
      <c r="O529" s="523">
        <v>1.8826753993262746E-4</v>
      </c>
      <c r="P529" s="501"/>
      <c r="Q529" s="50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7"/>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970" t="s">
        <v>327</v>
      </c>
      <c r="D530" s="1969"/>
      <c r="E530" s="521">
        <v>6.8620255809411695E-2</v>
      </c>
      <c r="F530" s="501"/>
      <c r="G530" s="501"/>
      <c r="H530" s="1970" t="s">
        <v>396</v>
      </c>
      <c r="I530" s="1969"/>
      <c r="J530" s="522">
        <v>4.5543284476789439E-4</v>
      </c>
      <c r="K530" s="501"/>
      <c r="L530" s="501"/>
      <c r="M530" s="1970" t="s">
        <v>372</v>
      </c>
      <c r="N530" s="1969"/>
      <c r="O530" s="527">
        <v>6.1901252686928431E-5</v>
      </c>
      <c r="P530" s="501"/>
      <c r="Q530" s="50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7"/>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970" t="s">
        <v>401</v>
      </c>
      <c r="D531" s="1969"/>
      <c r="E531" s="521">
        <v>1.1539094803853117E-3</v>
      </c>
      <c r="F531" s="501"/>
      <c r="G531" s="501"/>
      <c r="H531" s="1970" t="s">
        <v>382</v>
      </c>
      <c r="I531" s="1969"/>
      <c r="J531" s="522">
        <v>3.1351632943257997E-3</v>
      </c>
      <c r="K531" s="501"/>
      <c r="L531" s="501"/>
      <c r="M531" s="1970" t="s">
        <v>316</v>
      </c>
      <c r="N531" s="1969"/>
      <c r="O531" s="523">
        <v>0.16649000949569934</v>
      </c>
      <c r="P531" s="501"/>
      <c r="Q531" s="50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7"/>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970" t="s">
        <v>376</v>
      </c>
      <c r="D532" s="1969"/>
      <c r="E532" s="521">
        <v>5.6754911482657993E-3</v>
      </c>
      <c r="F532" s="501"/>
      <c r="G532" s="501"/>
      <c r="H532" s="1970" t="s">
        <v>372</v>
      </c>
      <c r="I532" s="1969"/>
      <c r="J532" s="522">
        <v>1.2973653512443605E-2</v>
      </c>
      <c r="K532" s="501"/>
      <c r="L532" s="501"/>
      <c r="M532" s="1970" t="s">
        <v>334</v>
      </c>
      <c r="N532" s="1969"/>
      <c r="O532" s="523">
        <v>1.0961678189498622E-3</v>
      </c>
      <c r="P532" s="501"/>
      <c r="Q532" s="50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7"/>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970" t="s">
        <v>421</v>
      </c>
      <c r="D533" s="1969"/>
      <c r="E533" s="528">
        <v>4.3239557036130991E-5</v>
      </c>
      <c r="F533" s="501"/>
      <c r="G533" s="501"/>
      <c r="H533" s="1970" t="s">
        <v>316</v>
      </c>
      <c r="I533" s="1969"/>
      <c r="J533" s="522">
        <v>0.28878719227818372</v>
      </c>
      <c r="K533" s="501"/>
      <c r="L533" s="501"/>
      <c r="M533" s="1970" t="s">
        <v>346</v>
      </c>
      <c r="N533" s="1969"/>
      <c r="O533" s="523">
        <v>8.1841066252565566E-3</v>
      </c>
      <c r="P533" s="501"/>
      <c r="Q533" s="50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7"/>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970" t="s">
        <v>422</v>
      </c>
      <c r="D534" s="1969"/>
      <c r="E534" s="528">
        <v>4.0212094639509812E-5</v>
      </c>
      <c r="F534" s="501"/>
      <c r="G534" s="501"/>
      <c r="H534" s="1970" t="s">
        <v>334</v>
      </c>
      <c r="I534" s="1969"/>
      <c r="J534" s="522">
        <v>8.707634006230118E-2</v>
      </c>
      <c r="K534" s="501"/>
      <c r="L534" s="501"/>
      <c r="M534" s="1970" t="s">
        <v>374</v>
      </c>
      <c r="N534" s="1969"/>
      <c r="O534" s="523">
        <v>2.2606106596256216E-3</v>
      </c>
      <c r="P534" s="501"/>
      <c r="Q534" s="50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7"/>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970" t="s">
        <v>405</v>
      </c>
      <c r="D535" s="1969"/>
      <c r="E535" s="521">
        <v>1.0566437338320328E-3</v>
      </c>
      <c r="F535" s="501"/>
      <c r="G535" s="501"/>
      <c r="H535" s="1970" t="s">
        <v>346</v>
      </c>
      <c r="I535" s="1969"/>
      <c r="J535" s="522">
        <v>3.562173501657058E-2</v>
      </c>
      <c r="K535" s="501"/>
      <c r="L535" s="501"/>
      <c r="M535" s="1970" t="s">
        <v>348</v>
      </c>
      <c r="N535" s="1969"/>
      <c r="O535" s="523">
        <v>1.3012212198521436E-3</v>
      </c>
      <c r="P535" s="501"/>
      <c r="Q535" s="50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7"/>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970" t="s">
        <v>398</v>
      </c>
      <c r="D536" s="1969"/>
      <c r="E536" s="521">
        <v>1.8367776156727382E-3</v>
      </c>
      <c r="F536" s="501"/>
      <c r="G536" s="501"/>
      <c r="H536" s="1970" t="s">
        <v>374</v>
      </c>
      <c r="I536" s="1969"/>
      <c r="J536" s="522">
        <v>9.9732353084835516E-3</v>
      </c>
      <c r="K536" s="501"/>
      <c r="L536" s="501"/>
      <c r="M536" s="1970" t="s">
        <v>322</v>
      </c>
      <c r="N536" s="1969"/>
      <c r="O536" s="523">
        <v>0.2689280552071352</v>
      </c>
      <c r="P536" s="501"/>
      <c r="Q536" s="50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7"/>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970" t="s">
        <v>393</v>
      </c>
      <c r="D537" s="1969"/>
      <c r="E537" s="521">
        <v>2.8555498123950312E-3</v>
      </c>
      <c r="F537" s="501"/>
      <c r="G537" s="501"/>
      <c r="H537" s="1970" t="s">
        <v>348</v>
      </c>
      <c r="I537" s="1969"/>
      <c r="J537" s="522">
        <v>3.002568148703913E-2</v>
      </c>
      <c r="K537" s="501"/>
      <c r="L537" s="501"/>
      <c r="M537" s="1970" t="s">
        <v>402</v>
      </c>
      <c r="N537" s="1969"/>
      <c r="O537" s="523">
        <v>2.5828789547678257E-4</v>
      </c>
      <c r="P537" s="501"/>
      <c r="Q537" s="50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7"/>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970" t="s">
        <v>326</v>
      </c>
      <c r="D538" s="1969"/>
      <c r="E538" s="521">
        <v>0.17178873402658756</v>
      </c>
      <c r="F538" s="501"/>
      <c r="G538" s="501"/>
      <c r="H538" s="1970" t="s">
        <v>322</v>
      </c>
      <c r="I538" s="1969"/>
      <c r="J538" s="522">
        <v>3.2821692002114052E-2</v>
      </c>
      <c r="K538" s="501"/>
      <c r="L538" s="501"/>
      <c r="M538" s="1970" t="s">
        <v>369</v>
      </c>
      <c r="N538" s="1969"/>
      <c r="O538" s="523">
        <v>9.3211701937554164E-3</v>
      </c>
      <c r="P538" s="501"/>
      <c r="Q538" s="50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7"/>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970" t="s">
        <v>403</v>
      </c>
      <c r="D539" s="1969"/>
      <c r="E539" s="521">
        <v>1.0572704687443282E-3</v>
      </c>
      <c r="F539" s="501"/>
      <c r="G539" s="501"/>
      <c r="H539" s="1970" t="s">
        <v>402</v>
      </c>
      <c r="I539" s="1969"/>
      <c r="J539" s="522">
        <v>1.7151820521518553E-3</v>
      </c>
      <c r="K539" s="501"/>
      <c r="L539" s="501"/>
      <c r="M539" s="1970" t="s">
        <v>365</v>
      </c>
      <c r="N539" s="1969"/>
      <c r="O539" s="523">
        <v>1.3601518140988901E-2</v>
      </c>
      <c r="P539" s="501"/>
      <c r="Q539" s="50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7"/>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970" t="s">
        <v>350</v>
      </c>
      <c r="D540" s="1969"/>
      <c r="E540" s="521">
        <v>3.8942920440918176E-2</v>
      </c>
      <c r="F540" s="501"/>
      <c r="G540" s="501"/>
      <c r="H540" s="1970" t="s">
        <v>369</v>
      </c>
      <c r="I540" s="1969"/>
      <c r="J540" s="522">
        <v>4.9509479190584117E-3</v>
      </c>
      <c r="K540" s="501"/>
      <c r="L540" s="501"/>
      <c r="M540" s="1970" t="s">
        <v>378</v>
      </c>
      <c r="N540" s="1969"/>
      <c r="O540" s="523">
        <v>1.460830812744557E-3</v>
      </c>
      <c r="P540" s="501"/>
      <c r="Q540" s="50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7"/>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970" t="s">
        <v>329</v>
      </c>
      <c r="D541" s="1969"/>
      <c r="E541" s="521">
        <v>0.19517121146349425</v>
      </c>
      <c r="F541" s="501"/>
      <c r="G541" s="501"/>
      <c r="H541" s="1970" t="s">
        <v>365</v>
      </c>
      <c r="I541" s="1969"/>
      <c r="J541" s="522">
        <v>8.1050640826479101E-4</v>
      </c>
      <c r="K541" s="501"/>
      <c r="L541" s="501"/>
      <c r="M541" s="1970" t="s">
        <v>367</v>
      </c>
      <c r="N541" s="1969"/>
      <c r="O541" s="523">
        <v>3.5415542346458897E-3</v>
      </c>
      <c r="P541" s="501"/>
      <c r="Q541" s="50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7"/>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970" t="s">
        <v>394</v>
      </c>
      <c r="D542" s="1969"/>
      <c r="E542" s="521">
        <v>2.4068696128432881E-3</v>
      </c>
      <c r="F542" s="501"/>
      <c r="G542" s="501"/>
      <c r="H542" s="1970" t="s">
        <v>378</v>
      </c>
      <c r="I542" s="1969"/>
      <c r="J542" s="522">
        <v>2.3495836400452027E-3</v>
      </c>
      <c r="K542" s="501"/>
      <c r="L542" s="501"/>
      <c r="M542" s="1970" t="s">
        <v>370</v>
      </c>
      <c r="N542" s="1969"/>
      <c r="O542" s="523">
        <v>1.7101535436416487E-3</v>
      </c>
      <c r="P542" s="501"/>
      <c r="Q542" s="50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7"/>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970" t="s">
        <v>416</v>
      </c>
      <c r="D543" s="1969"/>
      <c r="E543" s="521">
        <v>1.1830745744123371E-4</v>
      </c>
      <c r="F543" s="501"/>
      <c r="G543" s="501"/>
      <c r="H543" s="1970" t="s">
        <v>367</v>
      </c>
      <c r="I543" s="1969"/>
      <c r="J543" s="522">
        <v>1.4628687504765203E-2</v>
      </c>
      <c r="K543" s="501"/>
      <c r="L543" s="501"/>
      <c r="M543" s="1970" t="s">
        <v>351</v>
      </c>
      <c r="N543" s="1969"/>
      <c r="O543" s="523">
        <v>1.1722223201912853E-2</v>
      </c>
      <c r="P543" s="501"/>
      <c r="Q543" s="50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7"/>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970" t="s">
        <v>309</v>
      </c>
      <c r="D544" s="1969"/>
      <c r="E544" s="521">
        <v>0.39739423067100976</v>
      </c>
      <c r="F544" s="501"/>
      <c r="G544" s="501"/>
      <c r="H544" s="1970" t="s">
        <v>370</v>
      </c>
      <c r="I544" s="1969"/>
      <c r="J544" s="522">
        <v>1.3243357723247449E-2</v>
      </c>
      <c r="K544" s="501"/>
      <c r="L544" s="501"/>
      <c r="M544" s="1970" t="s">
        <v>400</v>
      </c>
      <c r="N544" s="1969"/>
      <c r="O544" s="523">
        <v>1.4803594076308877E-3</v>
      </c>
      <c r="P544" s="501"/>
      <c r="Q544" s="50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7"/>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970" t="s">
        <v>407</v>
      </c>
      <c r="D545" s="1969"/>
      <c r="E545" s="521">
        <v>6.1217034034683415E-4</v>
      </c>
      <c r="F545" s="501"/>
      <c r="G545" s="501"/>
      <c r="H545" s="1970" t="s">
        <v>351</v>
      </c>
      <c r="I545" s="1969"/>
      <c r="J545" s="522">
        <v>2.9677042213005617E-2</v>
      </c>
      <c r="K545" s="501"/>
      <c r="L545" s="501"/>
      <c r="M545" s="1970" t="s">
        <v>336</v>
      </c>
      <c r="N545" s="1969"/>
      <c r="O545" s="523">
        <v>7.8886170159756769E-2</v>
      </c>
      <c r="P545" s="501"/>
      <c r="Q545" s="50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7"/>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970" t="s">
        <v>314</v>
      </c>
      <c r="D546" s="1969"/>
      <c r="E546" s="521">
        <v>0.1872583871972347</v>
      </c>
      <c r="F546" s="501"/>
      <c r="G546" s="501"/>
      <c r="H546" s="1970" t="s">
        <v>400</v>
      </c>
      <c r="I546" s="1969"/>
      <c r="J546" s="522">
        <v>8.0287633198812547E-4</v>
      </c>
      <c r="K546" s="501"/>
      <c r="L546" s="501"/>
      <c r="M546" s="1970" t="s">
        <v>359</v>
      </c>
      <c r="N546" s="1969"/>
      <c r="O546" s="523">
        <v>4.0910634388243577E-3</v>
      </c>
      <c r="P546" s="501"/>
      <c r="Q546" s="50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7"/>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970" t="s">
        <v>362</v>
      </c>
      <c r="D547" s="1969"/>
      <c r="E547" s="521">
        <v>8.4647024419697466E-3</v>
      </c>
      <c r="F547" s="501"/>
      <c r="G547" s="501"/>
      <c r="H547" s="1970" t="s">
        <v>336</v>
      </c>
      <c r="I547" s="1969"/>
      <c r="J547" s="522">
        <v>7.7976163267052062E-2</v>
      </c>
      <c r="K547" s="501"/>
      <c r="L547" s="501"/>
      <c r="M547" s="1970" t="s">
        <v>391</v>
      </c>
      <c r="N547" s="1969"/>
      <c r="O547" s="527">
        <v>6.3304815667205561E-5</v>
      </c>
      <c r="P547" s="501"/>
      <c r="Q547" s="50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7"/>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970" t="s">
        <v>317</v>
      </c>
      <c r="D548" s="1969"/>
      <c r="E548" s="521">
        <v>0.2329355636278154</v>
      </c>
      <c r="F548" s="501"/>
      <c r="G548" s="501"/>
      <c r="H548" s="1970" t="s">
        <v>359</v>
      </c>
      <c r="I548" s="1969"/>
      <c r="J548" s="522">
        <v>1.4768160803116312E-2</v>
      </c>
      <c r="K548" s="501"/>
      <c r="L548" s="501"/>
      <c r="M548" s="1970" t="s">
        <v>323</v>
      </c>
      <c r="N548" s="1969"/>
      <c r="O548" s="523">
        <v>1.1629968242389075E-2</v>
      </c>
      <c r="P548" s="501"/>
      <c r="Q548" s="50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7"/>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970" t="s">
        <v>399</v>
      </c>
      <c r="D549" s="1969"/>
      <c r="E549" s="521">
        <v>1.7447432909342786E-3</v>
      </c>
      <c r="F549" s="501"/>
      <c r="G549" s="501"/>
      <c r="H549" s="1970" t="s">
        <v>391</v>
      </c>
      <c r="I549" s="1969"/>
      <c r="J549" s="522">
        <v>3.5189880394598341E-3</v>
      </c>
      <c r="K549" s="501"/>
      <c r="L549" s="501"/>
      <c r="M549" s="1970" t="s">
        <v>411</v>
      </c>
      <c r="N549" s="1969"/>
      <c r="O549" s="523">
        <v>4.6663115873091471E-4</v>
      </c>
      <c r="P549" s="501"/>
      <c r="Q549" s="50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7"/>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970" t="s">
        <v>417</v>
      </c>
      <c r="D550" s="1969"/>
      <c r="E550" s="528">
        <v>3.616543769066689E-5</v>
      </c>
      <c r="F550" s="501"/>
      <c r="G550" s="501"/>
      <c r="H550" s="1970" t="s">
        <v>323</v>
      </c>
      <c r="I550" s="1969"/>
      <c r="J550" s="522">
        <v>0.27851517032524464</v>
      </c>
      <c r="K550" s="501"/>
      <c r="L550" s="501"/>
      <c r="M550" s="1970" t="s">
        <v>327</v>
      </c>
      <c r="N550" s="1969"/>
      <c r="O550" s="523">
        <v>0.17088812045154647</v>
      </c>
      <c r="P550" s="501"/>
      <c r="Q550" s="50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7"/>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970" t="s">
        <v>423</v>
      </c>
      <c r="D551" s="1969"/>
      <c r="E551" s="528">
        <v>2.4811117387430305E-5</v>
      </c>
      <c r="F551" s="501"/>
      <c r="G551" s="501"/>
      <c r="H551" s="1970" t="s">
        <v>411</v>
      </c>
      <c r="I551" s="1969"/>
      <c r="J551" s="522">
        <v>5.6510505107155843E-4</v>
      </c>
      <c r="K551" s="501"/>
      <c r="L551" s="501"/>
      <c r="M551" s="1970" t="s">
        <v>401</v>
      </c>
      <c r="N551" s="1969"/>
      <c r="O551" s="523">
        <v>2.367839675619327E-3</v>
      </c>
      <c r="P551" s="501"/>
      <c r="Q551" s="50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7"/>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970" t="s">
        <v>381</v>
      </c>
      <c r="D552" s="1969"/>
      <c r="E552" s="521">
        <v>2.1411891484332604E-3</v>
      </c>
      <c r="F552" s="501"/>
      <c r="G552" s="501"/>
      <c r="H552" s="1970" t="s">
        <v>409</v>
      </c>
      <c r="I552" s="1969"/>
      <c r="J552" s="522">
        <v>1.6858358498442422E-4</v>
      </c>
      <c r="K552" s="501"/>
      <c r="L552" s="501"/>
      <c r="M552" s="1970" t="s">
        <v>376</v>
      </c>
      <c r="N552" s="1969"/>
      <c r="O552" s="523">
        <v>3.6289565473543671E-3</v>
      </c>
      <c r="P552" s="501"/>
      <c r="Q552" s="50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7"/>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970" t="s">
        <v>415</v>
      </c>
      <c r="D553" s="1969"/>
      <c r="E553" s="521">
        <v>1.6970000599173896E-4</v>
      </c>
      <c r="F553" s="501"/>
      <c r="G553" s="501"/>
      <c r="H553" s="1970" t="s">
        <v>327</v>
      </c>
      <c r="I553" s="1969"/>
      <c r="J553" s="522">
        <v>2.0860572283435666E-4</v>
      </c>
      <c r="K553" s="501"/>
      <c r="L553" s="501"/>
      <c r="M553" s="1970" t="s">
        <v>422</v>
      </c>
      <c r="N553" s="1969"/>
      <c r="O553" s="523">
        <v>2.5508463425134533E-4</v>
      </c>
      <c r="P553" s="501"/>
      <c r="Q553" s="50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7"/>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970" t="s">
        <v>380</v>
      </c>
      <c r="D554" s="1969"/>
      <c r="E554" s="521">
        <v>5.430111425656893E-3</v>
      </c>
      <c r="F554" s="501"/>
      <c r="G554" s="501"/>
      <c r="H554" s="1970" t="s">
        <v>401</v>
      </c>
      <c r="I554" s="1969"/>
      <c r="J554" s="522">
        <v>1.4273048208146746E-3</v>
      </c>
      <c r="K554" s="501"/>
      <c r="L554" s="501"/>
      <c r="M554" s="1970" t="s">
        <v>405</v>
      </c>
      <c r="N554" s="1969"/>
      <c r="O554" s="523">
        <v>2.155768894408635E-4</v>
      </c>
      <c r="P554" s="501"/>
      <c r="Q554" s="50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7"/>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970" t="s">
        <v>410</v>
      </c>
      <c r="D555" s="1969"/>
      <c r="E555" s="521">
        <v>2.9036166121246899E-4</v>
      </c>
      <c r="F555" s="501"/>
      <c r="G555" s="501"/>
      <c r="H555" s="1970" t="s">
        <v>376</v>
      </c>
      <c r="I555" s="1969"/>
      <c r="J555" s="522">
        <v>9.8508991551500228E-3</v>
      </c>
      <c r="K555" s="501"/>
      <c r="L555" s="501"/>
      <c r="M555" s="1970" t="s">
        <v>398</v>
      </c>
      <c r="N555" s="1969"/>
      <c r="O555" s="527">
        <v>2.3127561012447707E-5</v>
      </c>
      <c r="P555" s="501"/>
      <c r="Q555" s="50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7"/>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970" t="s">
        <v>333</v>
      </c>
      <c r="D556" s="1969"/>
      <c r="E556" s="521">
        <v>8.0111655269907198E-2</v>
      </c>
      <c r="F556" s="501"/>
      <c r="G556" s="501"/>
      <c r="H556" s="1970" t="s">
        <v>421</v>
      </c>
      <c r="I556" s="1969"/>
      <c r="J556" s="522">
        <v>1.3941368839026066E-4</v>
      </c>
      <c r="K556" s="501"/>
      <c r="L556" s="501"/>
      <c r="M556" s="1970" t="s">
        <v>393</v>
      </c>
      <c r="N556" s="1969"/>
      <c r="O556" s="527">
        <v>8.4873071977066938E-5</v>
      </c>
      <c r="P556" s="501"/>
      <c r="Q556" s="50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7"/>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970" t="s">
        <v>340</v>
      </c>
      <c r="D557" s="1969"/>
      <c r="E557" s="521">
        <v>7.5116368315060619E-2</v>
      </c>
      <c r="F557" s="501"/>
      <c r="G557" s="501"/>
      <c r="H557" s="1970" t="s">
        <v>422</v>
      </c>
      <c r="I557" s="1969"/>
      <c r="J557" s="529">
        <v>2.7638818485812995E-5</v>
      </c>
      <c r="K557" s="501"/>
      <c r="L557" s="501"/>
      <c r="M557" s="1970" t="s">
        <v>326</v>
      </c>
      <c r="N557" s="1969"/>
      <c r="O557" s="523">
        <v>1.0645926635097264E-3</v>
      </c>
      <c r="P557" s="501"/>
      <c r="Q557" s="50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7"/>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970" t="s">
        <v>412</v>
      </c>
      <c r="D558" s="1969"/>
      <c r="E558" s="521">
        <v>2.2451691188729098E-4</v>
      </c>
      <c r="F558" s="501"/>
      <c r="G558" s="501"/>
      <c r="H558" s="1970" t="s">
        <v>405</v>
      </c>
      <c r="I558" s="1969"/>
      <c r="J558" s="522">
        <v>1.1576184043258402E-3</v>
      </c>
      <c r="K558" s="501"/>
      <c r="L558" s="501"/>
      <c r="M558" s="1970" t="s">
        <v>403</v>
      </c>
      <c r="N558" s="1969"/>
      <c r="O558" s="523">
        <v>1.5085099431244031E-4</v>
      </c>
      <c r="P558" s="501"/>
      <c r="Q558" s="50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7"/>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970" t="s">
        <v>330</v>
      </c>
      <c r="D559" s="1969"/>
      <c r="E559" s="521">
        <v>0.19476343961999304</v>
      </c>
      <c r="F559" s="501"/>
      <c r="G559" s="501"/>
      <c r="H559" s="1970" t="s">
        <v>398</v>
      </c>
      <c r="I559" s="1969"/>
      <c r="J559" s="522">
        <v>1.2488823636048064E-3</v>
      </c>
      <c r="K559" s="501"/>
      <c r="L559" s="501"/>
      <c r="M559" s="1970" t="s">
        <v>350</v>
      </c>
      <c r="N559" s="1969"/>
      <c r="O559" s="523">
        <v>9.0427197183240177E-3</v>
      </c>
      <c r="P559" s="501"/>
      <c r="Q559" s="50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7"/>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970" t="s">
        <v>356</v>
      </c>
      <c r="D560" s="1969"/>
      <c r="E560" s="521">
        <v>2.122942516116167E-2</v>
      </c>
      <c r="F560" s="501"/>
      <c r="G560" s="501"/>
      <c r="H560" s="1970" t="s">
        <v>393</v>
      </c>
      <c r="I560" s="1969"/>
      <c r="J560" s="522">
        <v>1.9817079534503331E-3</v>
      </c>
      <c r="K560" s="501"/>
      <c r="L560" s="501"/>
      <c r="M560" s="1970" t="s">
        <v>329</v>
      </c>
      <c r="N560" s="1969"/>
      <c r="O560" s="523">
        <v>6.2831169788722496E-2</v>
      </c>
      <c r="P560" s="501"/>
      <c r="Q560" s="50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7"/>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970" t="s">
        <v>360</v>
      </c>
      <c r="D561" s="1969"/>
      <c r="E561" s="521">
        <v>8.2358264417818584E-4</v>
      </c>
      <c r="F561" s="501"/>
      <c r="G561" s="501"/>
      <c r="H561" s="1970" t="s">
        <v>326</v>
      </c>
      <c r="I561" s="1969"/>
      <c r="J561" s="522">
        <v>0.25857166721114155</v>
      </c>
      <c r="K561" s="501"/>
      <c r="L561" s="501"/>
      <c r="M561" s="1970" t="s">
        <v>394</v>
      </c>
      <c r="N561" s="1969"/>
      <c r="O561" s="523">
        <v>6.2648492331395661E-4</v>
      </c>
      <c r="P561" s="501"/>
      <c r="Q561" s="50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7"/>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970" t="s">
        <v>354</v>
      </c>
      <c r="D562" s="1969"/>
      <c r="E562" s="521">
        <v>6.6560370866956568E-3</v>
      </c>
      <c r="F562" s="501"/>
      <c r="G562" s="501"/>
      <c r="H562" s="1970" t="s">
        <v>403</v>
      </c>
      <c r="I562" s="1969"/>
      <c r="J562" s="522">
        <v>4.5849239861246347E-4</v>
      </c>
      <c r="K562" s="501"/>
      <c r="L562" s="501"/>
      <c r="M562" s="1970" t="s">
        <v>416</v>
      </c>
      <c r="N562" s="1969"/>
      <c r="O562" s="523">
        <v>1.3402947418712294E-4</v>
      </c>
      <c r="P562" s="501"/>
      <c r="Q562" s="50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7"/>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970" t="s">
        <v>315</v>
      </c>
      <c r="D563" s="1969"/>
      <c r="E563" s="521">
        <v>0.20460727090661754</v>
      </c>
      <c r="F563" s="501"/>
      <c r="G563" s="501"/>
      <c r="H563" s="1970" t="s">
        <v>350</v>
      </c>
      <c r="I563" s="1969"/>
      <c r="J563" s="522">
        <v>2.7755181872704347E-2</v>
      </c>
      <c r="K563" s="501"/>
      <c r="L563" s="501"/>
      <c r="M563" s="1970" t="s">
        <v>309</v>
      </c>
      <c r="N563" s="1969"/>
      <c r="O563" s="523">
        <v>0.41027612292004778</v>
      </c>
      <c r="P563" s="501"/>
      <c r="Q563" s="50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7"/>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970" t="s">
        <v>404</v>
      </c>
      <c r="D564" s="1969"/>
      <c r="E564" s="521">
        <v>9.1351289860175204E-4</v>
      </c>
      <c r="F564" s="501"/>
      <c r="G564" s="501"/>
      <c r="H564" s="1970" t="s">
        <v>329</v>
      </c>
      <c r="I564" s="1969"/>
      <c r="J564" s="522">
        <v>0.19718772365601819</v>
      </c>
      <c r="K564" s="501"/>
      <c r="L564" s="501"/>
      <c r="M564" s="1970" t="s">
        <v>407</v>
      </c>
      <c r="N564" s="1969"/>
      <c r="O564" s="527">
        <v>3.2500547242347544E-5</v>
      </c>
      <c r="P564" s="501"/>
      <c r="Q564" s="50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7"/>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970" t="s">
        <v>406</v>
      </c>
      <c r="D565" s="1969"/>
      <c r="E565" s="521">
        <v>6.1408579443631729E-4</v>
      </c>
      <c r="F565" s="501"/>
      <c r="G565" s="501"/>
      <c r="H565" s="1970" t="s">
        <v>394</v>
      </c>
      <c r="I565" s="1969"/>
      <c r="J565" s="522">
        <v>2.0233015683256885E-3</v>
      </c>
      <c r="K565" s="501"/>
      <c r="L565" s="501"/>
      <c r="M565" s="1970" t="s">
        <v>314</v>
      </c>
      <c r="N565" s="1969"/>
      <c r="O565" s="523">
        <v>7.3923850559345985E-2</v>
      </c>
      <c r="P565" s="501"/>
      <c r="Q565" s="50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7"/>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970" t="s">
        <v>408</v>
      </c>
      <c r="D566" s="1969"/>
      <c r="E566" s="521">
        <v>4.7156173180096922E-4</v>
      </c>
      <c r="F566" s="501"/>
      <c r="G566" s="501"/>
      <c r="H566" s="1970" t="s">
        <v>416</v>
      </c>
      <c r="I566" s="1969"/>
      <c r="J566" s="529">
        <v>3.7081227409691916E-6</v>
      </c>
      <c r="K566" s="501"/>
      <c r="L566" s="501"/>
      <c r="M566" s="1970" t="s">
        <v>362</v>
      </c>
      <c r="N566" s="1969"/>
      <c r="O566" s="523">
        <v>1.0484700964198488E-3</v>
      </c>
      <c r="P566" s="501"/>
      <c r="Q566" s="50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7"/>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970" t="s">
        <v>414</v>
      </c>
      <c r="D567" s="1969"/>
      <c r="E567" s="521">
        <v>1.7269598390493767E-4</v>
      </c>
      <c r="F567" s="501"/>
      <c r="G567" s="501"/>
      <c r="H567" s="1970" t="s">
        <v>309</v>
      </c>
      <c r="I567" s="1969"/>
      <c r="J567" s="522">
        <v>0.33234023835242188</v>
      </c>
      <c r="K567" s="501"/>
      <c r="L567" s="501"/>
      <c r="M567" s="1970" t="s">
        <v>317</v>
      </c>
      <c r="N567" s="1969"/>
      <c r="O567" s="523">
        <v>0.29458842074500985</v>
      </c>
      <c r="P567" s="501"/>
      <c r="Q567" s="50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7"/>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970" t="s">
        <v>419</v>
      </c>
      <c r="D568" s="1969"/>
      <c r="E568" s="528">
        <v>3.0566762703146765E-5</v>
      </c>
      <c r="F568" s="501"/>
      <c r="G568" s="501"/>
      <c r="H568" s="1970" t="s">
        <v>407</v>
      </c>
      <c r="I568" s="1969"/>
      <c r="J568" s="522">
        <v>2.8333232136006634E-4</v>
      </c>
      <c r="K568" s="501"/>
      <c r="L568" s="501"/>
      <c r="M568" s="1970" t="s">
        <v>399</v>
      </c>
      <c r="N568" s="1969"/>
      <c r="O568" s="523">
        <v>2.2058741545521432E-3</v>
      </c>
      <c r="P568" s="501"/>
      <c r="Q568" s="50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7"/>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970" t="s">
        <v>418</v>
      </c>
      <c r="D569" s="1969"/>
      <c r="E569" s="528">
        <v>9.9325846766024488E-5</v>
      </c>
      <c r="F569" s="501"/>
      <c r="G569" s="501"/>
      <c r="H569" s="1970" t="s">
        <v>314</v>
      </c>
      <c r="I569" s="1969"/>
      <c r="J569" s="522">
        <v>0.36099317975448642</v>
      </c>
      <c r="K569" s="501"/>
      <c r="L569" s="501"/>
      <c r="M569" s="1970" t="s">
        <v>417</v>
      </c>
      <c r="N569" s="1969"/>
      <c r="O569" s="523">
        <v>5.0465590644187676E-4</v>
      </c>
      <c r="P569" s="501"/>
      <c r="Q569" s="50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7"/>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970" t="s">
        <v>347</v>
      </c>
      <c r="D570" s="1969"/>
      <c r="E570" s="521">
        <v>5.5604070169610349E-3</v>
      </c>
      <c r="F570" s="501"/>
      <c r="G570" s="501"/>
      <c r="H570" s="1970" t="s">
        <v>362</v>
      </c>
      <c r="I570" s="1969"/>
      <c r="J570" s="522">
        <v>1.9847387141472043E-2</v>
      </c>
      <c r="K570" s="501"/>
      <c r="L570" s="501"/>
      <c r="M570" s="1970" t="s">
        <v>381</v>
      </c>
      <c r="N570" s="1969"/>
      <c r="O570" s="523">
        <v>2.3842166673850853E-4</v>
      </c>
      <c r="P570" s="501"/>
      <c r="Q570" s="50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7"/>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970" t="s">
        <v>424</v>
      </c>
      <c r="D571" s="1969"/>
      <c r="E571" s="528">
        <v>1.4870566569007903E-5</v>
      </c>
      <c r="F571" s="501"/>
      <c r="G571" s="501"/>
      <c r="H571" s="1970" t="s">
        <v>317</v>
      </c>
      <c r="I571" s="1969"/>
      <c r="J571" s="522">
        <v>7.0624365073317916E-2</v>
      </c>
      <c r="K571" s="501"/>
      <c r="L571" s="501"/>
      <c r="M571" s="1970" t="s">
        <v>415</v>
      </c>
      <c r="N571" s="1969"/>
      <c r="O571" s="527">
        <v>1.6870773241450176E-6</v>
      </c>
      <c r="P571" s="501"/>
      <c r="Q571" s="50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7"/>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970" t="s">
        <v>319</v>
      </c>
      <c r="D572" s="1969"/>
      <c r="E572" s="521">
        <v>0.24608127859703416</v>
      </c>
      <c r="F572" s="501"/>
      <c r="G572" s="501"/>
      <c r="H572" s="1970" t="s">
        <v>399</v>
      </c>
      <c r="I572" s="1969"/>
      <c r="J572" s="522">
        <v>1.7480450761758232E-3</v>
      </c>
      <c r="K572" s="501"/>
      <c r="L572" s="501"/>
      <c r="M572" s="1970" t="s">
        <v>380</v>
      </c>
      <c r="N572" s="1969"/>
      <c r="O572" s="523">
        <v>1.1805924780919756E-3</v>
      </c>
      <c r="P572" s="501"/>
      <c r="Q572" s="50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7"/>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970" t="s">
        <v>312</v>
      </c>
      <c r="D573" s="1969"/>
      <c r="E573" s="521">
        <v>0.16139728301443657</v>
      </c>
      <c r="F573" s="501"/>
      <c r="G573" s="501"/>
      <c r="H573" s="1970" t="s">
        <v>417</v>
      </c>
      <c r="I573" s="1969"/>
      <c r="J573" s="529">
        <v>2.7187051363280209E-5</v>
      </c>
      <c r="K573" s="501"/>
      <c r="L573" s="501"/>
      <c r="M573" s="1970" t="s">
        <v>410</v>
      </c>
      <c r="N573" s="1969"/>
      <c r="O573" s="523">
        <v>1.8380492282999073E-4</v>
      </c>
      <c r="P573" s="501"/>
      <c r="Q573" s="50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7"/>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970" t="s">
        <v>397</v>
      </c>
      <c r="D574" s="1969"/>
      <c r="E574" s="521">
        <v>1.9597774192848141E-3</v>
      </c>
      <c r="F574" s="501"/>
      <c r="G574" s="501"/>
      <c r="H574" s="1970" t="s">
        <v>423</v>
      </c>
      <c r="I574" s="1969"/>
      <c r="J574" s="529">
        <v>2.9110201002225916E-6</v>
      </c>
      <c r="K574" s="501"/>
      <c r="L574" s="501"/>
      <c r="M574" s="1970" t="s">
        <v>333</v>
      </c>
      <c r="N574" s="1969"/>
      <c r="O574" s="523">
        <v>0.10234197328815071</v>
      </c>
      <c r="P574" s="501"/>
      <c r="Q574" s="50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7"/>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970" t="s">
        <v>389</v>
      </c>
      <c r="D575" s="1969"/>
      <c r="E575" s="521">
        <v>4.0045508857775424E-3</v>
      </c>
      <c r="F575" s="501"/>
      <c r="G575" s="501"/>
      <c r="H575" s="1970" t="s">
        <v>381</v>
      </c>
      <c r="I575" s="1969"/>
      <c r="J575" s="522">
        <v>6.4612252614944139E-3</v>
      </c>
      <c r="K575" s="501"/>
      <c r="L575" s="501"/>
      <c r="M575" s="1970" t="s">
        <v>340</v>
      </c>
      <c r="N575" s="1969"/>
      <c r="O575" s="523">
        <v>4.5652364385133516E-2</v>
      </c>
      <c r="P575" s="501"/>
      <c r="Q575" s="50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7"/>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970" t="s">
        <v>385</v>
      </c>
      <c r="D576" s="1969"/>
      <c r="E576" s="521">
        <v>4.7953916774074569E-3</v>
      </c>
      <c r="F576" s="501"/>
      <c r="G576" s="501"/>
      <c r="H576" s="1970" t="s">
        <v>415</v>
      </c>
      <c r="I576" s="1969"/>
      <c r="J576" s="522">
        <v>4.2986905568849888E-4</v>
      </c>
      <c r="K576" s="501"/>
      <c r="L576" s="501"/>
      <c r="M576" s="1970" t="s">
        <v>412</v>
      </c>
      <c r="N576" s="1969"/>
      <c r="O576" s="527">
        <v>7.7747503643614927E-7</v>
      </c>
      <c r="P576" s="501"/>
      <c r="Q576" s="50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7"/>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970" t="s">
        <v>390</v>
      </c>
      <c r="D577" s="1969"/>
      <c r="E577" s="521">
        <v>3.8738503044085837E-3</v>
      </c>
      <c r="F577" s="501"/>
      <c r="G577" s="501"/>
      <c r="H577" s="1970" t="s">
        <v>380</v>
      </c>
      <c r="I577" s="1969"/>
      <c r="J577" s="522">
        <v>6.5523598217436599E-3</v>
      </c>
      <c r="K577" s="501"/>
      <c r="L577" s="501"/>
      <c r="M577" s="1970" t="s">
        <v>330</v>
      </c>
      <c r="N577" s="1969"/>
      <c r="O577" s="523">
        <v>0.13545326780448622</v>
      </c>
      <c r="P577" s="501"/>
      <c r="Q577" s="50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7"/>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970" t="s">
        <v>383</v>
      </c>
      <c r="D578" s="1969"/>
      <c r="E578" s="521">
        <v>1.1280910568086211E-3</v>
      </c>
      <c r="F578" s="501"/>
      <c r="G578" s="501"/>
      <c r="H578" s="1970" t="s">
        <v>410</v>
      </c>
      <c r="I578" s="1969"/>
      <c r="J578" s="522">
        <v>5.3928435233909855E-4</v>
      </c>
      <c r="K578" s="501"/>
      <c r="L578" s="501"/>
      <c r="M578" s="1970" t="s">
        <v>356</v>
      </c>
      <c r="N578" s="1969"/>
      <c r="O578" s="523">
        <v>8.0787232142607579E-3</v>
      </c>
      <c r="P578" s="501"/>
      <c r="Q578" s="50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7"/>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970" t="s">
        <v>332</v>
      </c>
      <c r="D579" s="1969"/>
      <c r="E579" s="521">
        <v>3.0526067599204964E-2</v>
      </c>
      <c r="F579" s="501"/>
      <c r="G579" s="501"/>
      <c r="H579" s="1970" t="s">
        <v>333</v>
      </c>
      <c r="I579" s="1969"/>
      <c r="J579" s="522">
        <v>7.2785953006787724E-3</v>
      </c>
      <c r="K579" s="501"/>
      <c r="L579" s="501"/>
      <c r="M579" s="1970" t="s">
        <v>360</v>
      </c>
      <c r="N579" s="1969"/>
      <c r="O579" s="527">
        <v>7.877835899789891E-5</v>
      </c>
      <c r="P579" s="501"/>
      <c r="Q579" s="50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7"/>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970" t="s">
        <v>320</v>
      </c>
      <c r="D580" s="1969"/>
      <c r="E580" s="521">
        <v>0.13258880886437985</v>
      </c>
      <c r="F580" s="501"/>
      <c r="G580" s="501"/>
      <c r="H580" s="1970" t="s">
        <v>340</v>
      </c>
      <c r="I580" s="1969"/>
      <c r="J580" s="522">
        <v>5.0602642537039111E-2</v>
      </c>
      <c r="K580" s="501"/>
      <c r="L580" s="501"/>
      <c r="M580" s="1970" t="s">
        <v>354</v>
      </c>
      <c r="N580" s="1969"/>
      <c r="O580" s="527">
        <v>5.7069488417406134E-6</v>
      </c>
      <c r="P580" s="501"/>
      <c r="Q580" s="50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7"/>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970" t="s">
        <v>387</v>
      </c>
      <c r="D581" s="1969"/>
      <c r="E581" s="521">
        <v>4.0660823643259118E-3</v>
      </c>
      <c r="F581" s="501"/>
      <c r="G581" s="501"/>
      <c r="H581" s="1970" t="s">
        <v>412</v>
      </c>
      <c r="I581" s="1969"/>
      <c r="J581" s="522">
        <v>1.6855681107152111E-4</v>
      </c>
      <c r="K581" s="501"/>
      <c r="L581" s="501"/>
      <c r="M581" s="1970" t="s">
        <v>315</v>
      </c>
      <c r="N581" s="1969"/>
      <c r="O581" s="523">
        <v>0.3018387911988023</v>
      </c>
      <c r="P581" s="501"/>
      <c r="Q581" s="50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7"/>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970" t="s">
        <v>420</v>
      </c>
      <c r="D582" s="1969"/>
      <c r="E582" s="528">
        <v>7.7041514690051371E-5</v>
      </c>
      <c r="F582" s="501"/>
      <c r="G582" s="501"/>
      <c r="H582" s="1970" t="s">
        <v>330</v>
      </c>
      <c r="I582" s="1969"/>
      <c r="J582" s="522">
        <v>0.14896227305927451</v>
      </c>
      <c r="K582" s="501"/>
      <c r="L582" s="501"/>
      <c r="M582" s="1970" t="s">
        <v>404</v>
      </c>
      <c r="N582" s="1969"/>
      <c r="O582" s="523">
        <v>1.9688627627080443E-3</v>
      </c>
      <c r="P582" s="501"/>
      <c r="Q582" s="50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7"/>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970" t="s">
        <v>307</v>
      </c>
      <c r="D583" s="1969"/>
      <c r="E583" s="521">
        <v>0.45352389418307043</v>
      </c>
      <c r="F583" s="501"/>
      <c r="G583" s="501"/>
      <c r="H583" s="1970" t="s">
        <v>356</v>
      </c>
      <c r="I583" s="1969"/>
      <c r="J583" s="522">
        <v>1.6278297802616557E-2</v>
      </c>
      <c r="K583" s="501"/>
      <c r="L583" s="501"/>
      <c r="M583" s="1970" t="s">
        <v>406</v>
      </c>
      <c r="N583" s="1969"/>
      <c r="O583" s="523">
        <v>1.4178914994010285E-3</v>
      </c>
      <c r="P583" s="501"/>
      <c r="Q583" s="50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7"/>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970" t="s">
        <v>331</v>
      </c>
      <c r="D584" s="1969"/>
      <c r="E584" s="521">
        <v>0.15243489667672944</v>
      </c>
      <c r="F584" s="501"/>
      <c r="G584" s="501"/>
      <c r="H584" s="1970" t="s">
        <v>360</v>
      </c>
      <c r="I584" s="1969"/>
      <c r="J584" s="522">
        <v>2.0339879729028273E-2</v>
      </c>
      <c r="K584" s="501"/>
      <c r="L584" s="501"/>
      <c r="M584" s="1970" t="s">
        <v>408</v>
      </c>
      <c r="N584" s="1969"/>
      <c r="O584" s="523">
        <v>4.500250584922185E-4</v>
      </c>
      <c r="P584" s="501"/>
      <c r="Q584" s="50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7"/>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970" t="s">
        <v>311</v>
      </c>
      <c r="D585" s="1969"/>
      <c r="E585" s="521">
        <v>0.39292188319986754</v>
      </c>
      <c r="F585" s="501"/>
      <c r="G585" s="501"/>
      <c r="H585" s="1970" t="s">
        <v>354</v>
      </c>
      <c r="I585" s="1969"/>
      <c r="J585" s="522">
        <v>2.5126987684485354E-2</v>
      </c>
      <c r="K585" s="501"/>
      <c r="L585" s="501"/>
      <c r="M585" s="1970" t="s">
        <v>414</v>
      </c>
      <c r="N585" s="1969"/>
      <c r="O585" s="527">
        <v>3.2386302498686553E-6</v>
      </c>
      <c r="P585" s="501"/>
      <c r="Q585" s="50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7"/>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970" t="s">
        <v>308</v>
      </c>
      <c r="D586" s="1969"/>
      <c r="E586" s="521">
        <v>0.45211018935577835</v>
      </c>
      <c r="F586" s="501"/>
      <c r="G586" s="501"/>
      <c r="H586" s="1970" t="s">
        <v>315</v>
      </c>
      <c r="I586" s="1969"/>
      <c r="J586" s="522">
        <v>7.0834929642265232E-2</v>
      </c>
      <c r="K586" s="501"/>
      <c r="L586" s="501"/>
      <c r="M586" s="1970" t="s">
        <v>419</v>
      </c>
      <c r="N586" s="1969"/>
      <c r="O586" s="527">
        <v>3.2914517854422989E-5</v>
      </c>
      <c r="P586" s="501"/>
      <c r="Q586" s="50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7"/>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970" t="s">
        <v>344</v>
      </c>
      <c r="D587" s="1969"/>
      <c r="E587" s="521">
        <v>3.0192367760917369E-2</v>
      </c>
      <c r="F587" s="501"/>
      <c r="G587" s="501"/>
      <c r="H587" s="1970" t="s">
        <v>404</v>
      </c>
      <c r="I587" s="1969"/>
      <c r="J587" s="522">
        <v>5.2003288490723692E-4</v>
      </c>
      <c r="K587" s="501"/>
      <c r="L587" s="501"/>
      <c r="M587" s="1970" t="s">
        <v>418</v>
      </c>
      <c r="N587" s="1969"/>
      <c r="O587" s="523">
        <v>1.1942486581548841E-4</v>
      </c>
      <c r="P587" s="501"/>
      <c r="Q587" s="50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7"/>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970" t="s">
        <v>352</v>
      </c>
      <c r="D588" s="1969"/>
      <c r="E588" s="521">
        <v>3.181212332900632E-2</v>
      </c>
      <c r="F588" s="501"/>
      <c r="G588" s="501"/>
      <c r="H588" s="1970" t="s">
        <v>408</v>
      </c>
      <c r="I588" s="1969"/>
      <c r="J588" s="529">
        <v>2.7996462904760602E-5</v>
      </c>
      <c r="K588" s="501"/>
      <c r="L588" s="501"/>
      <c r="M588" s="1970" t="s">
        <v>347</v>
      </c>
      <c r="N588" s="1969"/>
      <c r="O588" s="523">
        <v>4.6092134648696846E-2</v>
      </c>
      <c r="P588" s="501"/>
      <c r="Q588" s="50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7"/>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970" t="s">
        <v>318</v>
      </c>
      <c r="D589" s="1969"/>
      <c r="E589" s="521">
        <v>0.27098405498074868</v>
      </c>
      <c r="F589" s="501"/>
      <c r="G589" s="501"/>
      <c r="H589" s="1970" t="s">
        <v>414</v>
      </c>
      <c r="I589" s="1969"/>
      <c r="J589" s="522">
        <v>3.2781849806211988E-4</v>
      </c>
      <c r="K589" s="501"/>
      <c r="L589" s="501"/>
      <c r="M589" s="1970" t="s">
        <v>424</v>
      </c>
      <c r="N589" s="1969"/>
      <c r="O589" s="527">
        <v>2.959163655190779E-7</v>
      </c>
      <c r="P589" s="501"/>
      <c r="Q589" s="50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7"/>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970" t="s">
        <v>342</v>
      </c>
      <c r="D590" s="1969"/>
      <c r="E590" s="521">
        <v>3.9838528108793819E-2</v>
      </c>
      <c r="F590" s="501"/>
      <c r="G590" s="501"/>
      <c r="H590" s="1970" t="s">
        <v>419</v>
      </c>
      <c r="I590" s="1969"/>
      <c r="J590" s="522">
        <v>4.8804829660155401E-4</v>
      </c>
      <c r="K590" s="501"/>
      <c r="L590" s="501"/>
      <c r="M590" s="1970" t="s">
        <v>319</v>
      </c>
      <c r="N590" s="1969"/>
      <c r="O590" s="523">
        <v>0.27913399313139053</v>
      </c>
      <c r="P590" s="501"/>
      <c r="Q590" s="50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7"/>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970" t="s">
        <v>325</v>
      </c>
      <c r="D591" s="1969"/>
      <c r="E591" s="521">
        <v>0.2290408645274459</v>
      </c>
      <c r="F591" s="501"/>
      <c r="G591" s="501"/>
      <c r="H591" s="1970" t="s">
        <v>418</v>
      </c>
      <c r="I591" s="1969"/>
      <c r="J591" s="529">
        <v>7.4857640111295327E-5</v>
      </c>
      <c r="K591" s="501"/>
      <c r="L591" s="501"/>
      <c r="M591" s="1970" t="s">
        <v>312</v>
      </c>
      <c r="N591" s="1969"/>
      <c r="O591" s="523">
        <v>0.33477640655833418</v>
      </c>
      <c r="P591" s="501"/>
      <c r="Q591" s="50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7"/>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970" t="s">
        <v>386</v>
      </c>
      <c r="D592" s="1969"/>
      <c r="E592" s="521">
        <v>1.1069979377614826E-3</v>
      </c>
      <c r="F592" s="501"/>
      <c r="G592" s="501"/>
      <c r="H592" s="1970" t="s">
        <v>347</v>
      </c>
      <c r="I592" s="1969"/>
      <c r="J592" s="522">
        <v>2.4327541689664028E-2</v>
      </c>
      <c r="K592" s="501"/>
      <c r="L592" s="501"/>
      <c r="M592" s="1970" t="s">
        <v>397</v>
      </c>
      <c r="N592" s="1969"/>
      <c r="O592" s="527">
        <v>1.742018473142266E-5</v>
      </c>
      <c r="P592" s="501"/>
      <c r="Q592" s="50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7"/>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970" t="s">
        <v>361</v>
      </c>
      <c r="D593" s="1969"/>
      <c r="E593" s="521">
        <v>1.0124005595984541E-2</v>
      </c>
      <c r="F593" s="501"/>
      <c r="G593" s="501"/>
      <c r="H593" s="1970" t="s">
        <v>424</v>
      </c>
      <c r="I593" s="1969"/>
      <c r="J593" s="529">
        <v>2.639930139856193E-5</v>
      </c>
      <c r="K593" s="501"/>
      <c r="L593" s="501"/>
      <c r="M593" s="1970" t="s">
        <v>389</v>
      </c>
      <c r="N593" s="1969"/>
      <c r="O593" s="523">
        <v>5.7551947033457958E-4</v>
      </c>
      <c r="P593" s="501"/>
      <c r="Q593" s="50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7"/>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970" t="s">
        <v>321</v>
      </c>
      <c r="D594" s="1969"/>
      <c r="E594" s="521">
        <v>0.23318329171650787</v>
      </c>
      <c r="F594" s="501"/>
      <c r="G594" s="501"/>
      <c r="H594" s="1970" t="s">
        <v>319</v>
      </c>
      <c r="I594" s="1969"/>
      <c r="J594" s="522">
        <v>0.31867334317054363</v>
      </c>
      <c r="K594" s="501"/>
      <c r="L594" s="501"/>
      <c r="M594" s="1970" t="s">
        <v>385</v>
      </c>
      <c r="N594" s="1969"/>
      <c r="O594" s="523">
        <v>1.3062898422601681E-4</v>
      </c>
      <c r="P594" s="501"/>
      <c r="Q594" s="50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7"/>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970" t="s">
        <v>306</v>
      </c>
      <c r="D595" s="1969"/>
      <c r="E595" s="521">
        <v>0.45526533893457566</v>
      </c>
      <c r="F595" s="501"/>
      <c r="G595" s="501"/>
      <c r="H595" s="1970" t="s">
        <v>312</v>
      </c>
      <c r="I595" s="1969"/>
      <c r="J595" s="522">
        <v>2.3915879936136059E-2</v>
      </c>
      <c r="K595" s="501"/>
      <c r="L595" s="501"/>
      <c r="M595" s="1970" t="s">
        <v>390</v>
      </c>
      <c r="N595" s="1969"/>
      <c r="O595" s="523">
        <v>8.8602879463077131E-4</v>
      </c>
      <c r="P595" s="501"/>
      <c r="Q595" s="50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7"/>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970" t="s">
        <v>328</v>
      </c>
      <c r="D596" s="1969"/>
      <c r="E596" s="521">
        <v>0.19771599967230358</v>
      </c>
      <c r="F596" s="501"/>
      <c r="G596" s="501"/>
      <c r="H596" s="1970" t="s">
        <v>397</v>
      </c>
      <c r="I596" s="1969"/>
      <c r="J596" s="522">
        <v>1.2839709445510376E-3</v>
      </c>
      <c r="K596" s="501"/>
      <c r="L596" s="501"/>
      <c r="M596" s="1970" t="s">
        <v>383</v>
      </c>
      <c r="N596" s="1969"/>
      <c r="O596" s="523">
        <v>2.5578541653575784E-4</v>
      </c>
      <c r="P596" s="501"/>
      <c r="Q596" s="50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7"/>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970" t="s">
        <v>305</v>
      </c>
      <c r="D597" s="1969"/>
      <c r="E597" s="521">
        <v>0.45695276131622892</v>
      </c>
      <c r="F597" s="501"/>
      <c r="G597" s="501"/>
      <c r="H597" s="1970" t="s">
        <v>389</v>
      </c>
      <c r="I597" s="1969"/>
      <c r="J597" s="522">
        <v>4.0260024644578011E-3</v>
      </c>
      <c r="K597" s="501"/>
      <c r="L597" s="501"/>
      <c r="M597" s="1970" t="s">
        <v>332</v>
      </c>
      <c r="N597" s="1969"/>
      <c r="O597" s="523">
        <v>3.0024821476797611E-3</v>
      </c>
      <c r="P597" s="501"/>
      <c r="Q597" s="50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7"/>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970" t="s">
        <v>310</v>
      </c>
      <c r="D598" s="1969"/>
      <c r="E598" s="521">
        <v>0.45207003033299331</v>
      </c>
      <c r="F598" s="501"/>
      <c r="G598" s="501"/>
      <c r="H598" s="1970" t="s">
        <v>385</v>
      </c>
      <c r="I598" s="1969"/>
      <c r="J598" s="522">
        <v>3.2378085603857066E-3</v>
      </c>
      <c r="K598" s="501"/>
      <c r="L598" s="501"/>
      <c r="M598" s="1970" t="s">
        <v>320</v>
      </c>
      <c r="N598" s="1969"/>
      <c r="O598" s="523">
        <v>2.6410069793477139E-2</v>
      </c>
      <c r="P598" s="501"/>
      <c r="Q598" s="50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7"/>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970" t="s">
        <v>313</v>
      </c>
      <c r="D599" s="1969"/>
      <c r="E599" s="524">
        <v>0.38360804249069097</v>
      </c>
      <c r="F599" s="501"/>
      <c r="G599" s="501"/>
      <c r="H599" s="1970" t="s">
        <v>390</v>
      </c>
      <c r="I599" s="1969"/>
      <c r="J599" s="522">
        <v>2.1811756297942832E-3</v>
      </c>
      <c r="K599" s="501"/>
      <c r="L599" s="501"/>
      <c r="M599" s="1970" t="s">
        <v>387</v>
      </c>
      <c r="N599" s="1969"/>
      <c r="O599" s="527">
        <v>7.7379557454349207E-5</v>
      </c>
      <c r="P599" s="501"/>
      <c r="Q599" s="50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7"/>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970"/>
      <c r="D600" s="1969"/>
      <c r="E600" s="517"/>
      <c r="F600" s="501"/>
      <c r="G600" s="501"/>
      <c r="H600" s="1970" t="s">
        <v>383</v>
      </c>
      <c r="I600" s="1969"/>
      <c r="J600" s="522">
        <v>5.2099759827852468E-3</v>
      </c>
      <c r="K600" s="501"/>
      <c r="L600" s="501"/>
      <c r="M600" s="1970" t="s">
        <v>420</v>
      </c>
      <c r="N600" s="1969"/>
      <c r="O600" s="523">
        <v>2.6106076754603218E-4</v>
      </c>
      <c r="P600" s="501"/>
      <c r="Q600" s="50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7"/>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970"/>
      <c r="D601" s="1969"/>
      <c r="E601" s="501"/>
      <c r="F601" s="501"/>
      <c r="G601" s="501"/>
      <c r="H601" s="1970" t="s">
        <v>332</v>
      </c>
      <c r="I601" s="1969"/>
      <c r="J601" s="522">
        <v>8.8582139608993485E-2</v>
      </c>
      <c r="K601" s="501"/>
      <c r="L601" s="501"/>
      <c r="M601" s="1970" t="s">
        <v>307</v>
      </c>
      <c r="N601" s="1969"/>
      <c r="O601" s="523">
        <v>0.46631032951969026</v>
      </c>
      <c r="P601" s="501"/>
      <c r="Q601" s="50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7"/>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970" t="s">
        <v>252</v>
      </c>
      <c r="D602" s="1969"/>
      <c r="E602" s="1969"/>
      <c r="F602" s="1969"/>
      <c r="G602" s="1969"/>
      <c r="H602" s="1970" t="s">
        <v>320</v>
      </c>
      <c r="I602" s="1969"/>
      <c r="J602" s="522">
        <v>0.31758224966033188</v>
      </c>
      <c r="K602" s="501"/>
      <c r="L602" s="501"/>
      <c r="M602" s="1970" t="s">
        <v>331</v>
      </c>
      <c r="N602" s="1969"/>
      <c r="O602" s="523">
        <v>0.10431661276496051</v>
      </c>
      <c r="P602" s="501"/>
      <c r="Q602" s="50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7"/>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970" t="s">
        <v>196</v>
      </c>
      <c r="D603" s="1969"/>
      <c r="E603" s="1977" t="s">
        <v>253</v>
      </c>
      <c r="F603" s="1978"/>
      <c r="G603" s="1979"/>
      <c r="H603" s="1970" t="s">
        <v>387</v>
      </c>
      <c r="I603" s="1969"/>
      <c r="J603" s="522">
        <v>4.1111029914670397E-3</v>
      </c>
      <c r="K603" s="501"/>
      <c r="L603" s="501"/>
      <c r="M603" s="1970" t="s">
        <v>311</v>
      </c>
      <c r="N603" s="1969"/>
      <c r="O603" s="523">
        <v>0.3024958990643552</v>
      </c>
      <c r="P603" s="501"/>
      <c r="Q603" s="50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7"/>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969"/>
      <c r="D604" s="1969"/>
      <c r="E604" s="505" t="s">
        <v>179</v>
      </c>
      <c r="F604" s="506" t="s">
        <v>254</v>
      </c>
      <c r="G604" s="507" t="s">
        <v>255</v>
      </c>
      <c r="H604" s="1970" t="s">
        <v>420</v>
      </c>
      <c r="I604" s="1969"/>
      <c r="J604" s="529">
        <v>1.6841980613014543E-5</v>
      </c>
      <c r="K604" s="501"/>
      <c r="L604" s="501"/>
      <c r="M604" s="1970" t="s">
        <v>308</v>
      </c>
      <c r="N604" s="1969"/>
      <c r="O604" s="523">
        <v>0.35647072669609614</v>
      </c>
      <c r="P604" s="501"/>
      <c r="Q604" s="50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8"/>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970" t="s">
        <v>197</v>
      </c>
      <c r="D605" s="1969"/>
      <c r="E605" s="530">
        <v>7.7796888971645579</v>
      </c>
      <c r="F605" s="531">
        <v>8.1038426012130813</v>
      </c>
      <c r="G605" s="532">
        <v>8.1038426012130813</v>
      </c>
      <c r="H605" s="1970" t="s">
        <v>307</v>
      </c>
      <c r="I605" s="1969"/>
      <c r="J605" s="522">
        <v>0.52316041723988305</v>
      </c>
      <c r="K605" s="501"/>
      <c r="L605" s="501"/>
      <c r="M605" s="1970" t="s">
        <v>344</v>
      </c>
      <c r="N605" s="1969"/>
      <c r="O605" s="523">
        <v>4.3693696480579924E-3</v>
      </c>
      <c r="P605" s="501"/>
      <c r="Q605" s="50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8"/>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970"/>
      <c r="D606" s="1969"/>
      <c r="E606" s="517"/>
      <c r="F606" s="517"/>
      <c r="G606" s="517"/>
      <c r="H606" s="1970" t="s">
        <v>331</v>
      </c>
      <c r="I606" s="1969"/>
      <c r="J606" s="522">
        <v>0.14891098002182024</v>
      </c>
      <c r="K606" s="501"/>
      <c r="L606" s="501"/>
      <c r="M606" s="1970" t="s">
        <v>352</v>
      </c>
      <c r="N606" s="1969"/>
      <c r="O606" s="523">
        <v>1.0575064231078082E-2</v>
      </c>
      <c r="P606" s="501"/>
      <c r="Q606" s="50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8"/>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970"/>
      <c r="D607" s="1969"/>
      <c r="E607" s="501"/>
      <c r="F607" s="501"/>
      <c r="G607" s="501"/>
      <c r="H607" s="1970" t="s">
        <v>311</v>
      </c>
      <c r="I607" s="1969"/>
      <c r="J607" s="522">
        <v>0.39147899147183141</v>
      </c>
      <c r="K607" s="501"/>
      <c r="L607" s="501"/>
      <c r="M607" s="1970" t="s">
        <v>318</v>
      </c>
      <c r="N607" s="1969"/>
      <c r="O607" s="523">
        <v>0.11332867910113052</v>
      </c>
      <c r="P607" s="501"/>
      <c r="Q607" s="50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8"/>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970" t="s">
        <v>256</v>
      </c>
      <c r="D608" s="1969"/>
      <c r="E608" s="1969"/>
      <c r="F608" s="501"/>
      <c r="G608" s="501"/>
      <c r="H608" s="1970" t="s">
        <v>308</v>
      </c>
      <c r="I608" s="1969"/>
      <c r="J608" s="522">
        <v>0.48859723861592547</v>
      </c>
      <c r="K608" s="501"/>
      <c r="L608" s="501"/>
      <c r="M608" s="1970" t="s">
        <v>342</v>
      </c>
      <c r="N608" s="1969"/>
      <c r="O608" s="523">
        <v>2.929082514550883E-2</v>
      </c>
      <c r="P608" s="501"/>
      <c r="Q608" s="50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8"/>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970"/>
      <c r="D609" s="1969"/>
      <c r="E609" s="508" t="s">
        <v>196</v>
      </c>
      <c r="F609" s="501"/>
      <c r="G609" s="501"/>
      <c r="H609" s="1970" t="s">
        <v>344</v>
      </c>
      <c r="I609" s="1969"/>
      <c r="J609" s="522">
        <v>3.8293685206065534E-2</v>
      </c>
      <c r="K609" s="501"/>
      <c r="L609" s="501"/>
      <c r="M609" s="1970" t="s">
        <v>325</v>
      </c>
      <c r="N609" s="1969"/>
      <c r="O609" s="523">
        <v>0.11678470891565117</v>
      </c>
      <c r="P609" s="501"/>
      <c r="Q609" s="50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8"/>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969"/>
      <c r="D610" s="1969"/>
      <c r="E610" s="533" t="s">
        <v>197</v>
      </c>
      <c r="F610" s="501"/>
      <c r="G610" s="501"/>
      <c r="H610" s="1970" t="s">
        <v>352</v>
      </c>
      <c r="I610" s="1969"/>
      <c r="J610" s="522">
        <v>2.9568099201524031E-2</v>
      </c>
      <c r="K610" s="501"/>
      <c r="L610" s="501"/>
      <c r="M610" s="1970" t="s">
        <v>386</v>
      </c>
      <c r="N610" s="1969"/>
      <c r="O610" s="523">
        <v>1.4778471720244544E-3</v>
      </c>
      <c r="P610" s="501"/>
      <c r="Q610" s="50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8"/>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970" t="s">
        <v>339</v>
      </c>
      <c r="D611" s="1969"/>
      <c r="E611" s="518">
        <v>-2.949829949482663E-2</v>
      </c>
      <c r="F611" s="501"/>
      <c r="G611" s="501"/>
      <c r="H611" s="1970" t="s">
        <v>318</v>
      </c>
      <c r="I611" s="1969"/>
      <c r="J611" s="522">
        <v>0.26113655219896331</v>
      </c>
      <c r="K611" s="501"/>
      <c r="L611" s="501"/>
      <c r="M611" s="1970" t="s">
        <v>361</v>
      </c>
      <c r="N611" s="1969"/>
      <c r="O611" s="523">
        <v>5.950506409954248E-3</v>
      </c>
      <c r="P611" s="501"/>
      <c r="Q611" s="50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8"/>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970" t="s">
        <v>343</v>
      </c>
      <c r="D612" s="1969"/>
      <c r="E612" s="521">
        <v>-2.6398967222854265E-2</v>
      </c>
      <c r="F612" s="501"/>
      <c r="G612" s="501"/>
      <c r="H612" s="1970" t="s">
        <v>342</v>
      </c>
      <c r="I612" s="1969"/>
      <c r="J612" s="522">
        <v>5.0532498827470899E-2</v>
      </c>
      <c r="K612" s="501"/>
      <c r="L612" s="501"/>
      <c r="M612" s="1970" t="s">
        <v>321</v>
      </c>
      <c r="N612" s="1969"/>
      <c r="O612" s="523">
        <v>0.10517609089148638</v>
      </c>
      <c r="P612" s="501"/>
      <c r="Q612" s="50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8"/>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970" t="s">
        <v>324</v>
      </c>
      <c r="D613" s="1969"/>
      <c r="E613" s="521">
        <v>-4.2309546617753907E-2</v>
      </c>
      <c r="F613" s="501"/>
      <c r="G613" s="501"/>
      <c r="H613" s="1970" t="s">
        <v>325</v>
      </c>
      <c r="I613" s="1969"/>
      <c r="J613" s="522">
        <v>0.20574301195333441</v>
      </c>
      <c r="K613" s="501"/>
      <c r="L613" s="501"/>
      <c r="M613" s="1970" t="s">
        <v>306</v>
      </c>
      <c r="N613" s="1969"/>
      <c r="O613" s="523">
        <v>0.46624079577826816</v>
      </c>
      <c r="P613" s="501"/>
      <c r="Q613" s="50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8"/>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970" t="s">
        <v>396</v>
      </c>
      <c r="D614" s="1969"/>
      <c r="E614" s="521">
        <v>5.905053700634935E-3</v>
      </c>
      <c r="F614" s="501"/>
      <c r="G614" s="501"/>
      <c r="H614" s="1970" t="s">
        <v>386</v>
      </c>
      <c r="I614" s="1969"/>
      <c r="J614" s="522">
        <v>4.548600418290031E-3</v>
      </c>
      <c r="K614" s="501"/>
      <c r="L614" s="501"/>
      <c r="M614" s="1970" t="s">
        <v>328</v>
      </c>
      <c r="N614" s="1969"/>
      <c r="O614" s="523">
        <v>6.7111407727269298E-2</v>
      </c>
      <c r="P614" s="501"/>
      <c r="Q614" s="50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8"/>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970" t="s">
        <v>382</v>
      </c>
      <c r="D615" s="1969"/>
      <c r="E615" s="521">
        <v>9.4656335022331312E-3</v>
      </c>
      <c r="F615" s="501"/>
      <c r="G615" s="501"/>
      <c r="H615" s="1970" t="s">
        <v>361</v>
      </c>
      <c r="I615" s="1969"/>
      <c r="J615" s="522">
        <v>8.8364540480979237E-3</v>
      </c>
      <c r="K615" s="501"/>
      <c r="L615" s="501"/>
      <c r="M615" s="1970" t="s">
        <v>305</v>
      </c>
      <c r="N615" s="1969"/>
      <c r="O615" s="523">
        <v>0.27127763917527425</v>
      </c>
      <c r="P615" s="501"/>
      <c r="Q615" s="50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8"/>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970" t="s">
        <v>372</v>
      </c>
      <c r="D616" s="1969"/>
      <c r="E616" s="521">
        <v>-4.3895170286959179E-3</v>
      </c>
      <c r="F616" s="501"/>
      <c r="G616" s="501"/>
      <c r="H616" s="1970" t="s">
        <v>321</v>
      </c>
      <c r="I616" s="1969"/>
      <c r="J616" s="522">
        <v>0.21719359302308935</v>
      </c>
      <c r="K616" s="501"/>
      <c r="L616" s="501"/>
      <c r="M616" s="1970" t="s">
        <v>310</v>
      </c>
      <c r="N616" s="1969"/>
      <c r="O616" s="523">
        <v>0.39718890939456164</v>
      </c>
      <c r="P616" s="501"/>
      <c r="Q616" s="50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8"/>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970" t="s">
        <v>316</v>
      </c>
      <c r="D617" s="1969"/>
      <c r="E617" s="521">
        <v>7.1894503483817804E-2</v>
      </c>
      <c r="F617" s="501"/>
      <c r="G617" s="501"/>
      <c r="H617" s="1970" t="s">
        <v>306</v>
      </c>
      <c r="I617" s="1969"/>
      <c r="J617" s="522">
        <v>0.52908369746917205</v>
      </c>
      <c r="K617" s="501"/>
      <c r="L617" s="501"/>
      <c r="M617" s="1970" t="s">
        <v>313</v>
      </c>
      <c r="N617" s="1969"/>
      <c r="O617" s="523">
        <v>0.19262924074869889</v>
      </c>
      <c r="P617" s="501"/>
      <c r="Q617" s="50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8"/>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970" t="s">
        <v>334</v>
      </c>
      <c r="D618" s="1969"/>
      <c r="E618" s="521">
        <v>-3.9167124359595691E-2</v>
      </c>
      <c r="F618" s="501"/>
      <c r="G618" s="501"/>
      <c r="H618" s="1970" t="s">
        <v>328</v>
      </c>
      <c r="I618" s="1969"/>
      <c r="J618" s="522">
        <v>0.18971240868404513</v>
      </c>
      <c r="K618" s="501"/>
      <c r="L618" s="501"/>
      <c r="M618" s="1970" t="s">
        <v>341</v>
      </c>
      <c r="N618" s="1969"/>
      <c r="O618" s="523">
        <v>6.7425719853662677E-2</v>
      </c>
      <c r="P618" s="501"/>
      <c r="Q618" s="50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8"/>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970" t="s">
        <v>346</v>
      </c>
      <c r="D619" s="1969"/>
      <c r="E619" s="521">
        <v>-1.1813140904548122E-2</v>
      </c>
      <c r="F619" s="501"/>
      <c r="G619" s="501"/>
      <c r="H619" s="1970" t="s">
        <v>305</v>
      </c>
      <c r="I619" s="1969"/>
      <c r="J619" s="522">
        <v>0.43724951762453934</v>
      </c>
      <c r="K619" s="501"/>
      <c r="L619" s="501"/>
      <c r="M619" s="1970" t="s">
        <v>379</v>
      </c>
      <c r="N619" s="1969"/>
      <c r="O619" s="523">
        <v>1.343140495435219E-2</v>
      </c>
      <c r="P619" s="501"/>
      <c r="Q619" s="50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8"/>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970" t="s">
        <v>374</v>
      </c>
      <c r="D620" s="1969"/>
      <c r="E620" s="521">
        <v>-1.0118123936656729E-2</v>
      </c>
      <c r="F620" s="501"/>
      <c r="G620" s="501"/>
      <c r="H620" s="1970" t="s">
        <v>310</v>
      </c>
      <c r="I620" s="1969"/>
      <c r="J620" s="522">
        <v>0.45671374951055904</v>
      </c>
      <c r="K620" s="501"/>
      <c r="L620" s="501"/>
      <c r="M620" s="1970" t="s">
        <v>363</v>
      </c>
      <c r="N620" s="1969"/>
      <c r="O620" s="523">
        <v>2.9259581693151061E-2</v>
      </c>
      <c r="P620" s="501"/>
      <c r="Q620" s="50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8"/>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970" t="s">
        <v>348</v>
      </c>
      <c r="D621" s="1969"/>
      <c r="E621" s="521">
        <v>-1.5294326879729871E-2</v>
      </c>
      <c r="F621" s="501"/>
      <c r="G621" s="501"/>
      <c r="H621" s="1970" t="s">
        <v>313</v>
      </c>
      <c r="I621" s="1969"/>
      <c r="J621" s="522">
        <v>0.36877128888539434</v>
      </c>
      <c r="K621" s="501"/>
      <c r="L621" s="501"/>
      <c r="M621" s="1970" t="s">
        <v>368</v>
      </c>
      <c r="N621" s="1969"/>
      <c r="O621" s="523">
        <v>2.0475748102258114E-2</v>
      </c>
      <c r="P621" s="501"/>
      <c r="Q621" s="50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8"/>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970" t="s">
        <v>322</v>
      </c>
      <c r="D622" s="1969"/>
      <c r="E622" s="521">
        <v>-4.7109516790275252E-2</v>
      </c>
      <c r="F622" s="501"/>
      <c r="G622" s="501"/>
      <c r="H622" s="1970" t="s">
        <v>341</v>
      </c>
      <c r="I622" s="1969"/>
      <c r="J622" s="522">
        <v>5.5842746721102661E-4</v>
      </c>
      <c r="K622" s="501"/>
      <c r="L622" s="501"/>
      <c r="M622" s="1970" t="s">
        <v>355</v>
      </c>
      <c r="N622" s="1969"/>
      <c r="O622" s="523">
        <v>3.8771716572209833E-2</v>
      </c>
      <c r="P622" s="501"/>
      <c r="Q622" s="50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8"/>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970" t="s">
        <v>402</v>
      </c>
      <c r="D623" s="1969"/>
      <c r="E623" s="521">
        <v>-2.1837225984581558E-3</v>
      </c>
      <c r="F623" s="501"/>
      <c r="G623" s="501"/>
      <c r="H623" s="1970" t="s">
        <v>379</v>
      </c>
      <c r="I623" s="1969"/>
      <c r="J623" s="529">
        <v>7.4251631817169759E-6</v>
      </c>
      <c r="K623" s="501"/>
      <c r="L623" s="501"/>
      <c r="M623" s="1970" t="s">
        <v>388</v>
      </c>
      <c r="N623" s="1969"/>
      <c r="O623" s="523">
        <v>9.2951425979952707E-3</v>
      </c>
      <c r="P623" s="501"/>
      <c r="Q623" s="50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8"/>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970" t="s">
        <v>369</v>
      </c>
      <c r="D624" s="1969"/>
      <c r="E624" s="521">
        <v>-1.039488467102794E-2</v>
      </c>
      <c r="F624" s="501"/>
      <c r="G624" s="501"/>
      <c r="H624" s="1970" t="s">
        <v>363</v>
      </c>
      <c r="I624" s="1969"/>
      <c r="J624" s="529">
        <v>9.7688739057445997E-5</v>
      </c>
      <c r="K624" s="501"/>
      <c r="L624" s="501"/>
      <c r="M624" s="1970" t="s">
        <v>366</v>
      </c>
      <c r="N624" s="1969"/>
      <c r="O624" s="523">
        <v>2.4318046032623483E-2</v>
      </c>
      <c r="P624" s="501"/>
      <c r="Q624" s="50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8"/>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970" t="s">
        <v>365</v>
      </c>
      <c r="D625" s="1969"/>
      <c r="E625" s="521">
        <v>-1.0800637639204975E-2</v>
      </c>
      <c r="F625" s="501"/>
      <c r="G625" s="501"/>
      <c r="H625" s="1970" t="s">
        <v>368</v>
      </c>
      <c r="I625" s="1969"/>
      <c r="J625" s="522">
        <v>7.2394216944422036E-4</v>
      </c>
      <c r="K625" s="501"/>
      <c r="L625" s="501"/>
      <c r="M625" s="1970" t="s">
        <v>395</v>
      </c>
      <c r="N625" s="1969"/>
      <c r="O625" s="523">
        <v>7.8953948002648232E-3</v>
      </c>
      <c r="P625" s="501"/>
      <c r="Q625" s="50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8"/>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970" t="s">
        <v>378</v>
      </c>
      <c r="D626" s="1969"/>
      <c r="E626" s="521">
        <v>-9.6032345776484659E-3</v>
      </c>
      <c r="F626" s="501"/>
      <c r="G626" s="501"/>
      <c r="H626" s="1970" t="s">
        <v>355</v>
      </c>
      <c r="I626" s="1969"/>
      <c r="J626" s="522">
        <v>6.8389966898111645E-4</v>
      </c>
      <c r="K626" s="501"/>
      <c r="L626" s="501"/>
      <c r="M626" s="1970" t="s">
        <v>335</v>
      </c>
      <c r="N626" s="1969"/>
      <c r="O626" s="523">
        <v>8.9666466504540826E-2</v>
      </c>
      <c r="P626" s="501"/>
      <c r="Q626" s="50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8"/>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970" t="s">
        <v>367</v>
      </c>
      <c r="D627" s="1969"/>
      <c r="E627" s="521">
        <v>-1.0178138289463071E-2</v>
      </c>
      <c r="F627" s="501"/>
      <c r="G627" s="501"/>
      <c r="H627" s="1970" t="s">
        <v>388</v>
      </c>
      <c r="I627" s="1969"/>
      <c r="J627" s="529">
        <v>2.0549614415126757E-5</v>
      </c>
      <c r="K627" s="501"/>
      <c r="L627" s="501"/>
      <c r="M627" s="1970" t="s">
        <v>371</v>
      </c>
      <c r="N627" s="1969"/>
      <c r="O627" s="523">
        <v>1.9238596227308995E-2</v>
      </c>
      <c r="P627" s="501"/>
      <c r="Q627" s="50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8"/>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970" t="s">
        <v>370</v>
      </c>
      <c r="D628" s="1969"/>
      <c r="E628" s="521">
        <v>-8.6450671458058494E-3</v>
      </c>
      <c r="F628" s="501"/>
      <c r="G628" s="501"/>
      <c r="H628" s="1970" t="s">
        <v>366</v>
      </c>
      <c r="I628" s="1969"/>
      <c r="J628" s="522">
        <v>5.554948280243094E-4</v>
      </c>
      <c r="K628" s="501"/>
      <c r="L628" s="501"/>
      <c r="M628" s="1970" t="s">
        <v>375</v>
      </c>
      <c r="N628" s="1969"/>
      <c r="O628" s="523">
        <v>1.7909655552832447E-2</v>
      </c>
      <c r="P628" s="501"/>
      <c r="Q628" s="50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8"/>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970" t="s">
        <v>351</v>
      </c>
      <c r="D629" s="1969"/>
      <c r="E629" s="521">
        <v>1.0003858472003139E-2</v>
      </c>
      <c r="F629" s="501"/>
      <c r="G629" s="501"/>
      <c r="H629" s="1970" t="s">
        <v>395</v>
      </c>
      <c r="I629" s="1969"/>
      <c r="J629" s="522">
        <v>4.1711190918113241E-4</v>
      </c>
      <c r="K629" s="501"/>
      <c r="L629" s="501"/>
      <c r="M629" s="1970" t="s">
        <v>349</v>
      </c>
      <c r="N629" s="1969"/>
      <c r="O629" s="523">
        <v>4.5832202840195291E-2</v>
      </c>
      <c r="P629" s="501"/>
      <c r="Q629" s="50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8"/>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970" t="s">
        <v>400</v>
      </c>
      <c r="D630" s="1969"/>
      <c r="E630" s="521">
        <v>5.0861792823249791E-3</v>
      </c>
      <c r="F630" s="501"/>
      <c r="G630" s="501"/>
      <c r="H630" s="1970" t="s">
        <v>335</v>
      </c>
      <c r="I630" s="1969"/>
      <c r="J630" s="529">
        <v>6.0097464609478627E-6</v>
      </c>
      <c r="K630" s="501"/>
      <c r="L630" s="501"/>
      <c r="M630" s="1970" t="s">
        <v>353</v>
      </c>
      <c r="N630" s="1969"/>
      <c r="O630" s="523">
        <v>3.8839992494529914E-2</v>
      </c>
      <c r="P630" s="501"/>
      <c r="Q630" s="50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8"/>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970" t="s">
        <v>336</v>
      </c>
      <c r="D631" s="1969"/>
      <c r="E631" s="521">
        <v>3.87015120394388E-2</v>
      </c>
      <c r="F631" s="501"/>
      <c r="G631" s="501"/>
      <c r="H631" s="1970" t="s">
        <v>371</v>
      </c>
      <c r="I631" s="1969"/>
      <c r="J631" s="522">
        <v>6.0183364381252453E-4</v>
      </c>
      <c r="K631" s="501"/>
      <c r="L631" s="501"/>
      <c r="M631" s="1970" t="s">
        <v>392</v>
      </c>
      <c r="N631" s="1969"/>
      <c r="O631" s="523">
        <v>8.4567339047446535E-3</v>
      </c>
      <c r="P631" s="501"/>
      <c r="Q631" s="50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8"/>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970" t="s">
        <v>359</v>
      </c>
      <c r="D632" s="1969"/>
      <c r="E632" s="521">
        <v>1.3938698304707909E-2</v>
      </c>
      <c r="F632" s="501"/>
      <c r="G632" s="501"/>
      <c r="H632" s="1970" t="s">
        <v>375</v>
      </c>
      <c r="I632" s="1969"/>
      <c r="J632" s="529">
        <v>2.6381627318298751E-7</v>
      </c>
      <c r="K632" s="501"/>
      <c r="L632" s="501"/>
      <c r="M632" s="1970" t="s">
        <v>384</v>
      </c>
      <c r="N632" s="1969"/>
      <c r="O632" s="523">
        <v>1.0879507071684136E-2</v>
      </c>
      <c r="P632" s="501"/>
      <c r="Q632" s="50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8"/>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970" t="s">
        <v>391</v>
      </c>
      <c r="D633" s="1969"/>
      <c r="E633" s="521">
        <v>-3.1145345868766583E-3</v>
      </c>
      <c r="F633" s="501"/>
      <c r="G633" s="501"/>
      <c r="H633" s="1970" t="s">
        <v>349</v>
      </c>
      <c r="I633" s="1969"/>
      <c r="J633" s="522">
        <v>5.2274187783850064E-4</v>
      </c>
      <c r="K633" s="501"/>
      <c r="L633" s="501"/>
      <c r="M633" s="1970" t="s">
        <v>373</v>
      </c>
      <c r="N633" s="1969"/>
      <c r="O633" s="523">
        <v>1.8732011567633725E-2</v>
      </c>
      <c r="P633" s="501"/>
      <c r="Q633" s="50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8"/>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970" t="s">
        <v>323</v>
      </c>
      <c r="D634" s="1969"/>
      <c r="E634" s="521">
        <v>-4.1777405905008488E-2</v>
      </c>
      <c r="F634" s="501"/>
      <c r="G634" s="501"/>
      <c r="H634" s="1970" t="s">
        <v>353</v>
      </c>
      <c r="I634" s="1969"/>
      <c r="J634" s="522">
        <v>1.5609590444417738E-3</v>
      </c>
      <c r="K634" s="501"/>
      <c r="L634" s="501"/>
      <c r="M634" s="1970" t="s">
        <v>337</v>
      </c>
      <c r="N634" s="1969"/>
      <c r="O634" s="523">
        <v>8.8795160748570329E-2</v>
      </c>
      <c r="P634" s="501"/>
      <c r="Q634" s="50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8"/>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970" t="s">
        <v>411</v>
      </c>
      <c r="D635" s="1969"/>
      <c r="E635" s="521">
        <v>-1.4211185613480343E-3</v>
      </c>
      <c r="F635" s="501"/>
      <c r="G635" s="501"/>
      <c r="H635" s="1970" t="s">
        <v>392</v>
      </c>
      <c r="I635" s="1969"/>
      <c r="J635" s="522">
        <v>2.2045834958078631E-4</v>
      </c>
      <c r="K635" s="501"/>
      <c r="L635" s="501"/>
      <c r="M635" s="1970" t="s">
        <v>377</v>
      </c>
      <c r="N635" s="1969"/>
      <c r="O635" s="523">
        <v>1.5625901878404153E-2</v>
      </c>
      <c r="P635" s="501"/>
      <c r="Q635" s="50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8"/>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970" t="s">
        <v>409</v>
      </c>
      <c r="D636" s="1969"/>
      <c r="E636" s="521">
        <v>2.2107257729292408E-3</v>
      </c>
      <c r="F636" s="501"/>
      <c r="G636" s="501"/>
      <c r="H636" s="1970" t="s">
        <v>384</v>
      </c>
      <c r="I636" s="1969"/>
      <c r="J636" s="522">
        <v>1.7975837168894706E-4</v>
      </c>
      <c r="K636" s="501"/>
      <c r="L636" s="501"/>
      <c r="M636" s="1970" t="s">
        <v>358</v>
      </c>
      <c r="N636" s="1969"/>
      <c r="O636" s="523">
        <v>3.1797833475697194E-2</v>
      </c>
      <c r="P636" s="501"/>
      <c r="Q636" s="50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8"/>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970" t="s">
        <v>327</v>
      </c>
      <c r="D637" s="1969"/>
      <c r="E637" s="521">
        <v>-3.3671614148410155E-2</v>
      </c>
      <c r="F637" s="501"/>
      <c r="G637" s="501"/>
      <c r="H637" s="1970" t="s">
        <v>373</v>
      </c>
      <c r="I637" s="1969"/>
      <c r="J637" s="522">
        <v>1.282995903042144E-3</v>
      </c>
      <c r="K637" s="501"/>
      <c r="L637" s="501"/>
      <c r="M637" s="1970" t="s">
        <v>364</v>
      </c>
      <c r="N637" s="1969"/>
      <c r="O637" s="523">
        <v>2.5878160344752543E-2</v>
      </c>
      <c r="P637" s="501"/>
      <c r="Q637" s="50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8"/>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970" t="s">
        <v>401</v>
      </c>
      <c r="D638" s="1969"/>
      <c r="E638" s="521">
        <v>-4.366401227862267E-3</v>
      </c>
      <c r="F638" s="501"/>
      <c r="G638" s="501"/>
      <c r="H638" s="1970" t="s">
        <v>337</v>
      </c>
      <c r="I638" s="1969"/>
      <c r="J638" s="522">
        <v>2.0605474527221794E-3</v>
      </c>
      <c r="K638" s="501"/>
      <c r="L638" s="501"/>
      <c r="M638" s="1970" t="s">
        <v>338</v>
      </c>
      <c r="N638" s="1969"/>
      <c r="O638" s="523">
        <v>8.1144641951728283E-2</v>
      </c>
      <c r="P638" s="501"/>
      <c r="Q638" s="50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8"/>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970" t="s">
        <v>376</v>
      </c>
      <c r="D639" s="1969"/>
      <c r="E639" s="521">
        <v>-9.6836591613656837E-3</v>
      </c>
      <c r="F639" s="501"/>
      <c r="G639" s="501"/>
      <c r="H639" s="1970" t="s">
        <v>377</v>
      </c>
      <c r="I639" s="1969"/>
      <c r="J639" s="522">
        <v>1.1240305868318089E-3</v>
      </c>
      <c r="K639" s="501"/>
      <c r="L639" s="501"/>
      <c r="M639" s="1970" t="s">
        <v>345</v>
      </c>
      <c r="N639" s="1969"/>
      <c r="O639" s="523">
        <v>6.0483618210648224E-2</v>
      </c>
      <c r="P639" s="501"/>
      <c r="Q639" s="50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8"/>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970" t="s">
        <v>421</v>
      </c>
      <c r="D640" s="1969"/>
      <c r="E640" s="521">
        <v>-8.4523678184694458E-4</v>
      </c>
      <c r="F640" s="501"/>
      <c r="G640" s="501"/>
      <c r="H640" s="1970" t="s">
        <v>358</v>
      </c>
      <c r="I640" s="1969"/>
      <c r="J640" s="522">
        <v>3.1563300932659312E-3</v>
      </c>
      <c r="K640" s="501"/>
      <c r="L640" s="501"/>
      <c r="M640" s="1970" t="s">
        <v>357</v>
      </c>
      <c r="N640" s="1969"/>
      <c r="O640" s="523">
        <v>3.4144392531564129E-2</v>
      </c>
      <c r="P640" s="501"/>
      <c r="Q640" s="50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8"/>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970" t="s">
        <v>422</v>
      </c>
      <c r="D641" s="1969"/>
      <c r="E641" s="521">
        <v>8.1510980573577547E-4</v>
      </c>
      <c r="F641" s="501"/>
      <c r="G641" s="501"/>
      <c r="H641" s="1970" t="s">
        <v>364</v>
      </c>
      <c r="I641" s="1969"/>
      <c r="J641" s="529">
        <v>2.3932389996136091E-5</v>
      </c>
      <c r="K641" s="501"/>
      <c r="L641" s="501"/>
      <c r="M641" s="1970" t="s">
        <v>413</v>
      </c>
      <c r="N641" s="1969"/>
      <c r="O641" s="525">
        <v>9.5694102978896242E-4</v>
      </c>
      <c r="P641" s="501"/>
      <c r="Q641" s="50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8"/>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970" t="s">
        <v>405</v>
      </c>
      <c r="D642" s="1969"/>
      <c r="E642" s="521">
        <v>4.1783234919612828E-3</v>
      </c>
      <c r="F642" s="501"/>
      <c r="G642" s="501"/>
      <c r="H642" s="1970" t="s">
        <v>338</v>
      </c>
      <c r="I642" s="1969"/>
      <c r="J642" s="529">
        <v>2.4255457919827962E-5</v>
      </c>
      <c r="K642" s="501"/>
      <c r="L642" s="501"/>
      <c r="M642" s="1970"/>
      <c r="N642" s="1969"/>
      <c r="O642" s="517"/>
      <c r="P642" s="501"/>
      <c r="Q642" s="50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8"/>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970" t="s">
        <v>398</v>
      </c>
      <c r="D643" s="1969"/>
      <c r="E643" s="521">
        <v>5.5089148390130111E-3</v>
      </c>
      <c r="F643" s="501"/>
      <c r="G643" s="501"/>
      <c r="H643" s="1970" t="s">
        <v>345</v>
      </c>
      <c r="I643" s="1969"/>
      <c r="J643" s="522">
        <v>1.0986686767290977E-4</v>
      </c>
      <c r="K643" s="501"/>
      <c r="L643" s="501"/>
      <c r="M643" s="1970"/>
      <c r="N643" s="1969"/>
      <c r="O643" s="501"/>
      <c r="P643" s="501"/>
      <c r="Q643" s="50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8"/>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970" t="s">
        <v>393</v>
      </c>
      <c r="D644" s="1969"/>
      <c r="E644" s="521">
        <v>6.8688279752562526E-3</v>
      </c>
      <c r="F644" s="501"/>
      <c r="G644" s="501"/>
      <c r="H644" s="1970" t="s">
        <v>357</v>
      </c>
      <c r="I644" s="1969"/>
      <c r="J644" s="529">
        <v>1.7591823496687784E-5</v>
      </c>
      <c r="K644" s="501"/>
      <c r="L644" s="501"/>
      <c r="M644" s="1970" t="s">
        <v>252</v>
      </c>
      <c r="N644" s="1969"/>
      <c r="O644" s="1969"/>
      <c r="P644" s="1969"/>
      <c r="Q644" s="1969"/>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8"/>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970" t="s">
        <v>326</v>
      </c>
      <c r="D645" s="1969"/>
      <c r="E645" s="521">
        <v>-5.3276429242418308E-2</v>
      </c>
      <c r="F645" s="501"/>
      <c r="G645" s="501"/>
      <c r="H645" s="1970" t="s">
        <v>413</v>
      </c>
      <c r="I645" s="1969"/>
      <c r="J645" s="534">
        <v>4.2252265502699026E-6</v>
      </c>
      <c r="K645" s="501"/>
      <c r="L645" s="501"/>
      <c r="M645" s="1970" t="s">
        <v>196</v>
      </c>
      <c r="N645" s="1969"/>
      <c r="O645" s="1974" t="s">
        <v>253</v>
      </c>
      <c r="P645" s="1975"/>
      <c r="Q645" s="1976"/>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8"/>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970" t="s">
        <v>403</v>
      </c>
      <c r="D646" s="1969"/>
      <c r="E646" s="521">
        <v>4.1795624682245958E-3</v>
      </c>
      <c r="F646" s="501"/>
      <c r="G646" s="501"/>
      <c r="H646" s="1970"/>
      <c r="I646" s="1969"/>
      <c r="J646" s="517"/>
      <c r="K646" s="501"/>
      <c r="L646" s="501"/>
      <c r="M646" s="1969"/>
      <c r="N646" s="1969"/>
      <c r="O646" s="509" t="s">
        <v>179</v>
      </c>
      <c r="P646" s="510" t="s">
        <v>254</v>
      </c>
      <c r="Q646" s="511" t="s">
        <v>255</v>
      </c>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8"/>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970" t="s">
        <v>350</v>
      </c>
      <c r="D647" s="1969"/>
      <c r="E647" s="521">
        <v>2.5366002353287946E-2</v>
      </c>
      <c r="F647" s="501"/>
      <c r="G647" s="501"/>
      <c r="H647" s="1970"/>
      <c r="I647" s="1969"/>
      <c r="J647" s="501"/>
      <c r="K647" s="501"/>
      <c r="L647" s="501"/>
      <c r="M647" s="1970" t="s">
        <v>197</v>
      </c>
      <c r="N647" s="1969"/>
      <c r="O647" s="535">
        <v>7.0587480788863539</v>
      </c>
      <c r="P647" s="536">
        <v>6.0331180161421827</v>
      </c>
      <c r="Q647" s="537">
        <v>6.0331180161421827</v>
      </c>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8"/>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970" t="s">
        <v>329</v>
      </c>
      <c r="D648" s="1969"/>
      <c r="E648" s="521">
        <v>5.6786571472260607E-2</v>
      </c>
      <c r="F648" s="501"/>
      <c r="G648" s="501"/>
      <c r="H648" s="1970" t="s">
        <v>252</v>
      </c>
      <c r="I648" s="1969"/>
      <c r="J648" s="1969"/>
      <c r="K648" s="1969"/>
      <c r="L648" s="1969"/>
      <c r="M648" s="1970"/>
      <c r="N648" s="1969"/>
      <c r="O648" s="517"/>
      <c r="P648" s="517"/>
      <c r="Q648" s="517"/>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8"/>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970" t="s">
        <v>394</v>
      </c>
      <c r="D649" s="1969"/>
      <c r="E649" s="521">
        <v>6.3061464406549235E-3</v>
      </c>
      <c r="F649" s="501"/>
      <c r="G649" s="501"/>
      <c r="H649" s="1970" t="s">
        <v>196</v>
      </c>
      <c r="I649" s="1969"/>
      <c r="J649" s="1971" t="s">
        <v>253</v>
      </c>
      <c r="K649" s="1972"/>
      <c r="L649" s="1973"/>
      <c r="M649" s="1970"/>
      <c r="N649" s="1969"/>
      <c r="O649" s="501"/>
      <c r="P649" s="501"/>
      <c r="Q649" s="50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8"/>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970" t="s">
        <v>416</v>
      </c>
      <c r="D650" s="1969"/>
      <c r="E650" s="521">
        <v>1.3981180101620256E-3</v>
      </c>
      <c r="F650" s="501"/>
      <c r="G650" s="501"/>
      <c r="H650" s="1969"/>
      <c r="I650" s="1969"/>
      <c r="J650" s="512" t="s">
        <v>179</v>
      </c>
      <c r="K650" s="513" t="s">
        <v>254</v>
      </c>
      <c r="L650" s="514" t="s">
        <v>255</v>
      </c>
      <c r="M650" s="1970" t="s">
        <v>256</v>
      </c>
      <c r="N650" s="1969"/>
      <c r="O650" s="1969"/>
      <c r="P650" s="501"/>
      <c r="Q650" s="50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8"/>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970" t="s">
        <v>309</v>
      </c>
      <c r="D651" s="1969"/>
      <c r="E651" s="521">
        <v>8.1030505572144002E-2</v>
      </c>
      <c r="F651" s="501"/>
      <c r="G651" s="501"/>
      <c r="H651" s="1970" t="s">
        <v>197</v>
      </c>
      <c r="I651" s="1969"/>
      <c r="J651" s="538">
        <v>7.8701105830330409</v>
      </c>
      <c r="K651" s="539">
        <v>6.6135383050697829</v>
      </c>
      <c r="L651" s="540">
        <v>6.6135383050697829</v>
      </c>
      <c r="M651" s="1970"/>
      <c r="N651" s="1969"/>
      <c r="O651" s="515" t="s">
        <v>196</v>
      </c>
      <c r="P651" s="501"/>
      <c r="Q651" s="50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8"/>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970" t="s">
        <v>407</v>
      </c>
      <c r="D652" s="1969"/>
      <c r="E652" s="521">
        <v>3.18034263856005E-3</v>
      </c>
      <c r="F652" s="501"/>
      <c r="G652" s="501"/>
      <c r="H652" s="1970"/>
      <c r="I652" s="1969"/>
      <c r="J652" s="517"/>
      <c r="K652" s="517"/>
      <c r="L652" s="517"/>
      <c r="M652" s="1969"/>
      <c r="N652" s="1969"/>
      <c r="O652" s="541" t="s">
        <v>197</v>
      </c>
      <c r="P652" s="501"/>
      <c r="Q652" s="50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8"/>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970" t="s">
        <v>314</v>
      </c>
      <c r="D653" s="1969"/>
      <c r="E653" s="521">
        <v>-5.5623512359429819E-2</v>
      </c>
      <c r="F653" s="501"/>
      <c r="G653" s="501"/>
      <c r="H653" s="1970"/>
      <c r="I653" s="1969"/>
      <c r="J653" s="501"/>
      <c r="K653" s="501"/>
      <c r="L653" s="501"/>
      <c r="M653" s="1970" t="s">
        <v>339</v>
      </c>
      <c r="N653" s="1969"/>
      <c r="O653" s="520">
        <v>-3.4627126320421218E-2</v>
      </c>
      <c r="P653" s="501"/>
      <c r="Q653" s="50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8"/>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970" t="s">
        <v>362</v>
      </c>
      <c r="D654" s="1969"/>
      <c r="E654" s="521">
        <v>-1.1826156387015521E-2</v>
      </c>
      <c r="F654" s="501"/>
      <c r="G654" s="501"/>
      <c r="H654" s="1970" t="s">
        <v>256</v>
      </c>
      <c r="I654" s="1969"/>
      <c r="J654" s="1969"/>
      <c r="K654" s="501"/>
      <c r="L654" s="501"/>
      <c r="M654" s="1970" t="s">
        <v>343</v>
      </c>
      <c r="N654" s="1969"/>
      <c r="O654" s="523">
        <v>-2.9646015866351086E-2</v>
      </c>
      <c r="P654" s="501"/>
      <c r="Q654" s="50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8"/>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970" t="s">
        <v>317</v>
      </c>
      <c r="D655" s="1969"/>
      <c r="E655" s="521">
        <v>-6.2037697334165483E-2</v>
      </c>
      <c r="F655" s="501"/>
      <c r="G655" s="501"/>
      <c r="H655" s="1970"/>
      <c r="I655" s="1969"/>
      <c r="J655" s="516" t="s">
        <v>196</v>
      </c>
      <c r="K655" s="501"/>
      <c r="L655" s="501"/>
      <c r="M655" s="1970" t="s">
        <v>324</v>
      </c>
      <c r="N655" s="1969"/>
      <c r="O655" s="523">
        <v>-6.8480175315133604E-2</v>
      </c>
      <c r="P655" s="501"/>
      <c r="Q655" s="50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8"/>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970" t="s">
        <v>399</v>
      </c>
      <c r="D656" s="1969"/>
      <c r="E656" s="521">
        <v>-5.3691252869739808E-3</v>
      </c>
      <c r="F656" s="501"/>
      <c r="G656" s="501"/>
      <c r="H656" s="1969"/>
      <c r="I656" s="1969"/>
      <c r="J656" s="542" t="s">
        <v>197</v>
      </c>
      <c r="K656" s="501"/>
      <c r="L656" s="501"/>
      <c r="M656" s="1970" t="s">
        <v>396</v>
      </c>
      <c r="N656" s="1969"/>
      <c r="O656" s="523">
        <v>1.1240271035558827E-4</v>
      </c>
      <c r="P656" s="501"/>
      <c r="Q656" s="50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8"/>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970" t="s">
        <v>417</v>
      </c>
      <c r="D657" s="1969"/>
      <c r="E657" s="521">
        <v>-7.7300914613663931E-4</v>
      </c>
      <c r="F657" s="501"/>
      <c r="G657" s="501"/>
      <c r="H657" s="1970" t="s">
        <v>339</v>
      </c>
      <c r="I657" s="1969"/>
      <c r="J657" s="519">
        <v>-3.1123508834851616E-2</v>
      </c>
      <c r="K657" s="501"/>
      <c r="L657" s="501"/>
      <c r="M657" s="1970" t="s">
        <v>382</v>
      </c>
      <c r="N657" s="1969"/>
      <c r="O657" s="523">
        <v>1.9438378812304982E-3</v>
      </c>
      <c r="P657" s="501"/>
      <c r="Q657" s="50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8"/>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970" t="s">
        <v>423</v>
      </c>
      <c r="D658" s="1969"/>
      <c r="E658" s="521">
        <v>6.4026672435492859E-4</v>
      </c>
      <c r="F658" s="501"/>
      <c r="G658" s="501"/>
      <c r="H658" s="1970" t="s">
        <v>343</v>
      </c>
      <c r="I658" s="1969"/>
      <c r="J658" s="522">
        <v>-2.813048356616097E-2</v>
      </c>
      <c r="K658" s="501"/>
      <c r="L658" s="501"/>
      <c r="M658" s="1970" t="s">
        <v>372</v>
      </c>
      <c r="N658" s="1969"/>
      <c r="O658" s="523">
        <v>-1.1146076934188949E-3</v>
      </c>
      <c r="P658" s="501"/>
      <c r="Q658" s="50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8"/>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970" t="s">
        <v>381</v>
      </c>
      <c r="D659" s="1969"/>
      <c r="E659" s="521">
        <v>-5.9479223004965213E-3</v>
      </c>
      <c r="F659" s="501"/>
      <c r="G659" s="501"/>
      <c r="H659" s="1970" t="s">
        <v>324</v>
      </c>
      <c r="I659" s="1969"/>
      <c r="J659" s="522">
        <v>-1.6542747801776787E-2</v>
      </c>
      <c r="K659" s="501"/>
      <c r="L659" s="501"/>
      <c r="M659" s="1970" t="s">
        <v>316</v>
      </c>
      <c r="N659" s="1969"/>
      <c r="O659" s="523">
        <v>5.7805133229997259E-2</v>
      </c>
      <c r="P659" s="501"/>
      <c r="Q659" s="50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8"/>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970" t="s">
        <v>415</v>
      </c>
      <c r="D660" s="1969"/>
      <c r="E660" s="521">
        <v>-1.6744751181900395E-3</v>
      </c>
      <c r="F660" s="501"/>
      <c r="G660" s="501"/>
      <c r="H660" s="1970" t="s">
        <v>396</v>
      </c>
      <c r="I660" s="1969"/>
      <c r="J660" s="522">
        <v>2.7116356763411042E-3</v>
      </c>
      <c r="K660" s="501"/>
      <c r="L660" s="501"/>
      <c r="M660" s="1970" t="s">
        <v>334</v>
      </c>
      <c r="N660" s="1969"/>
      <c r="O660" s="523">
        <v>4.6904103710531534E-3</v>
      </c>
      <c r="P660" s="501"/>
      <c r="Q660" s="50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8"/>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970" t="s">
        <v>380</v>
      </c>
      <c r="D661" s="1969"/>
      <c r="E661" s="521">
        <v>-9.4720098369297772E-3</v>
      </c>
      <c r="F661" s="501"/>
      <c r="G661" s="501"/>
      <c r="H661" s="1970" t="s">
        <v>382</v>
      </c>
      <c r="I661" s="1969"/>
      <c r="J661" s="522">
        <v>7.1145796904009163E-3</v>
      </c>
      <c r="K661" s="501"/>
      <c r="L661" s="501"/>
      <c r="M661" s="1970" t="s">
        <v>346</v>
      </c>
      <c r="N661" s="1969"/>
      <c r="O661" s="523">
        <v>-1.2816161070626315E-2</v>
      </c>
      <c r="P661" s="501"/>
      <c r="Q661" s="50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8"/>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970" t="s">
        <v>410</v>
      </c>
      <c r="D662" s="1969"/>
      <c r="E662" s="521">
        <v>-2.1903191787464599E-3</v>
      </c>
      <c r="F662" s="501"/>
      <c r="G662" s="501"/>
      <c r="H662" s="1970" t="s">
        <v>372</v>
      </c>
      <c r="I662" s="1969"/>
      <c r="J662" s="522">
        <v>-1.4472725093186692E-2</v>
      </c>
      <c r="K662" s="501"/>
      <c r="L662" s="501"/>
      <c r="M662" s="1970" t="s">
        <v>374</v>
      </c>
      <c r="N662" s="1969"/>
      <c r="O662" s="523">
        <v>-6.7357382628969384E-3</v>
      </c>
      <c r="P662" s="501"/>
      <c r="Q662" s="50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8"/>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970" t="s">
        <v>333</v>
      </c>
      <c r="D663" s="1969"/>
      <c r="E663" s="521">
        <v>-3.6381920651290325E-2</v>
      </c>
      <c r="F663" s="501"/>
      <c r="G663" s="501"/>
      <c r="H663" s="1970" t="s">
        <v>316</v>
      </c>
      <c r="I663" s="1969"/>
      <c r="J663" s="522">
        <v>6.8282298139107758E-2</v>
      </c>
      <c r="K663" s="501"/>
      <c r="L663" s="501"/>
      <c r="M663" s="1970" t="s">
        <v>348</v>
      </c>
      <c r="N663" s="1969"/>
      <c r="O663" s="523">
        <v>-5.1103175305896795E-3</v>
      </c>
      <c r="P663" s="501"/>
      <c r="Q663" s="50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8"/>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970" t="s">
        <v>340</v>
      </c>
      <c r="D664" s="1969"/>
      <c r="E664" s="521">
        <v>-3.5229384944772978E-2</v>
      </c>
      <c r="F664" s="501"/>
      <c r="G664" s="501"/>
      <c r="H664" s="1970" t="s">
        <v>334</v>
      </c>
      <c r="I664" s="1969"/>
      <c r="J664" s="522">
        <v>-3.7494645229110043E-2</v>
      </c>
      <c r="K664" s="501"/>
      <c r="L664" s="501"/>
      <c r="M664" s="1970" t="s">
        <v>322</v>
      </c>
      <c r="N664" s="1969"/>
      <c r="O664" s="523">
        <v>-7.346667302670154E-2</v>
      </c>
      <c r="P664" s="501"/>
      <c r="Q664" s="50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8"/>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970" t="s">
        <v>412</v>
      </c>
      <c r="D665" s="1969"/>
      <c r="E665" s="521">
        <v>-1.9260266841252785E-3</v>
      </c>
      <c r="F665" s="501"/>
      <c r="G665" s="501"/>
      <c r="H665" s="1970" t="s">
        <v>346</v>
      </c>
      <c r="I665" s="1969"/>
      <c r="J665" s="522">
        <v>-2.398151964193327E-2</v>
      </c>
      <c r="K665" s="501"/>
      <c r="L665" s="501"/>
      <c r="M665" s="1970" t="s">
        <v>402</v>
      </c>
      <c r="N665" s="1969"/>
      <c r="O665" s="523">
        <v>-2.2767971771598013E-3</v>
      </c>
      <c r="P665" s="501"/>
      <c r="Q665" s="50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8"/>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970" t="s">
        <v>330</v>
      </c>
      <c r="D666" s="1969"/>
      <c r="E666" s="521">
        <v>5.6727218270599143E-2</v>
      </c>
      <c r="F666" s="501"/>
      <c r="G666" s="501"/>
      <c r="H666" s="1970" t="s">
        <v>374</v>
      </c>
      <c r="I666" s="1969"/>
      <c r="J666" s="522">
        <v>-1.2689286360740118E-2</v>
      </c>
      <c r="K666" s="501"/>
      <c r="L666" s="501"/>
      <c r="M666" s="1970" t="s">
        <v>369</v>
      </c>
      <c r="N666" s="1969"/>
      <c r="O666" s="523">
        <v>-1.3677525600663334E-2</v>
      </c>
      <c r="P666" s="501"/>
      <c r="Q666" s="50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8"/>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970" t="s">
        <v>356</v>
      </c>
      <c r="D667" s="1969"/>
      <c r="E667" s="521">
        <v>1.8728667828700498E-2</v>
      </c>
      <c r="F667" s="501"/>
      <c r="G667" s="501"/>
      <c r="H667" s="1970" t="s">
        <v>348</v>
      </c>
      <c r="I667" s="1969"/>
      <c r="J667" s="522">
        <v>-2.2017378172357854E-2</v>
      </c>
      <c r="K667" s="501"/>
      <c r="L667" s="501"/>
      <c r="M667" s="1970" t="s">
        <v>365</v>
      </c>
      <c r="N667" s="1969"/>
      <c r="O667" s="523">
        <v>-1.652212905003702E-2</v>
      </c>
      <c r="P667" s="501"/>
      <c r="Q667" s="50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8"/>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970" t="s">
        <v>360</v>
      </c>
      <c r="D668" s="1969"/>
      <c r="E668" s="521">
        <v>-3.6888531158397807E-3</v>
      </c>
      <c r="F668" s="501"/>
      <c r="G668" s="501"/>
      <c r="H668" s="1970" t="s">
        <v>322</v>
      </c>
      <c r="I668" s="1969"/>
      <c r="J668" s="522">
        <v>-2.301969940264607E-2</v>
      </c>
      <c r="K668" s="501"/>
      <c r="L668" s="501"/>
      <c r="M668" s="1970" t="s">
        <v>378</v>
      </c>
      <c r="N668" s="1969"/>
      <c r="O668" s="523">
        <v>-5.4146735451374474E-3</v>
      </c>
      <c r="P668" s="501"/>
      <c r="Q668" s="50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8"/>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970" t="s">
        <v>354</v>
      </c>
      <c r="D669" s="1969"/>
      <c r="E669" s="521">
        <v>-1.0486864010398878E-2</v>
      </c>
      <c r="F669" s="501"/>
      <c r="G669" s="501"/>
      <c r="H669" s="1970" t="s">
        <v>402</v>
      </c>
      <c r="I669" s="1969"/>
      <c r="J669" s="522">
        <v>-5.2622839307211473E-3</v>
      </c>
      <c r="K669" s="501"/>
      <c r="L669" s="501"/>
      <c r="M669" s="1970" t="s">
        <v>367</v>
      </c>
      <c r="N669" s="1969"/>
      <c r="O669" s="523">
        <v>-8.4308092994254281E-3</v>
      </c>
      <c r="P669" s="501"/>
      <c r="Q669" s="50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8"/>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970" t="s">
        <v>315</v>
      </c>
      <c r="D670" s="1969"/>
      <c r="E670" s="521">
        <v>-5.8143115777747584E-2</v>
      </c>
      <c r="F670" s="501"/>
      <c r="G670" s="501"/>
      <c r="H670" s="1970" t="s">
        <v>369</v>
      </c>
      <c r="I670" s="1969"/>
      <c r="J670" s="522">
        <v>-8.9405316354734376E-3</v>
      </c>
      <c r="K670" s="501"/>
      <c r="L670" s="501"/>
      <c r="M670" s="1970" t="s">
        <v>370</v>
      </c>
      <c r="N670" s="1969"/>
      <c r="O670" s="523">
        <v>-5.858546344223366E-3</v>
      </c>
      <c r="P670" s="501"/>
      <c r="Q670" s="50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8"/>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970" t="s">
        <v>404</v>
      </c>
      <c r="D671" s="1969"/>
      <c r="E671" s="521">
        <v>-3.8850365741441022E-3</v>
      </c>
      <c r="F671" s="501"/>
      <c r="G671" s="501"/>
      <c r="H671" s="1970" t="s">
        <v>365</v>
      </c>
      <c r="I671" s="1969"/>
      <c r="J671" s="522">
        <v>-3.6174071428084747E-3</v>
      </c>
      <c r="K671" s="501"/>
      <c r="L671" s="501"/>
      <c r="M671" s="1970" t="s">
        <v>351</v>
      </c>
      <c r="N671" s="1969"/>
      <c r="O671" s="523">
        <v>1.5338302926678905E-2</v>
      </c>
      <c r="P671" s="501"/>
      <c r="Q671" s="50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8"/>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970" t="s">
        <v>406</v>
      </c>
      <c r="D672" s="1969"/>
      <c r="E672" s="521">
        <v>-3.1853143287159718E-3</v>
      </c>
      <c r="F672" s="501"/>
      <c r="G672" s="501"/>
      <c r="H672" s="1970" t="s">
        <v>378</v>
      </c>
      <c r="I672" s="1969"/>
      <c r="J672" s="522">
        <v>-6.159062626565466E-3</v>
      </c>
      <c r="K672" s="501"/>
      <c r="L672" s="501"/>
      <c r="M672" s="1970" t="s">
        <v>400</v>
      </c>
      <c r="N672" s="1969"/>
      <c r="O672" s="523">
        <v>5.4507454562834961E-3</v>
      </c>
      <c r="P672" s="501"/>
      <c r="Q672" s="50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8"/>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970" t="s">
        <v>408</v>
      </c>
      <c r="D673" s="1969"/>
      <c r="E673" s="521">
        <v>-2.7913034136009904E-3</v>
      </c>
      <c r="F673" s="501"/>
      <c r="G673" s="501"/>
      <c r="H673" s="1970" t="s">
        <v>367</v>
      </c>
      <c r="I673" s="1969"/>
      <c r="J673" s="522">
        <v>-1.5368159054862699E-2</v>
      </c>
      <c r="K673" s="501"/>
      <c r="L673" s="501"/>
      <c r="M673" s="1970" t="s">
        <v>336</v>
      </c>
      <c r="N673" s="1969"/>
      <c r="O673" s="523">
        <v>3.9789891368624972E-2</v>
      </c>
      <c r="P673" s="501"/>
      <c r="Q673" s="50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8"/>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970" t="s">
        <v>414</v>
      </c>
      <c r="D674" s="1969"/>
      <c r="E674" s="521">
        <v>-1.6891915052194113E-3</v>
      </c>
      <c r="F674" s="501"/>
      <c r="G674" s="501"/>
      <c r="H674" s="1970" t="s">
        <v>370</v>
      </c>
      <c r="I674" s="1969"/>
      <c r="J674" s="522">
        <v>-1.4622385199640351E-2</v>
      </c>
      <c r="K674" s="501"/>
      <c r="L674" s="501"/>
      <c r="M674" s="1970" t="s">
        <v>359</v>
      </c>
      <c r="N674" s="1969"/>
      <c r="O674" s="523">
        <v>9.061298232157693E-3</v>
      </c>
      <c r="P674" s="501"/>
      <c r="Q674" s="50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8"/>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970" t="s">
        <v>419</v>
      </c>
      <c r="D675" s="1969"/>
      <c r="E675" s="521">
        <v>-7.1066101597535051E-4</v>
      </c>
      <c r="F675" s="501"/>
      <c r="G675" s="501"/>
      <c r="H675" s="1970" t="s">
        <v>351</v>
      </c>
      <c r="I675" s="1969"/>
      <c r="J675" s="522">
        <v>2.1889178990077574E-2</v>
      </c>
      <c r="K675" s="501"/>
      <c r="L675" s="501"/>
      <c r="M675" s="1970" t="s">
        <v>391</v>
      </c>
      <c r="N675" s="1969"/>
      <c r="O675" s="523">
        <v>-1.1271732970916221E-3</v>
      </c>
      <c r="P675" s="501"/>
      <c r="Q675" s="50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8"/>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970" t="s">
        <v>418</v>
      </c>
      <c r="D676" s="1969"/>
      <c r="E676" s="521">
        <v>1.2810583388888129E-3</v>
      </c>
      <c r="F676" s="501"/>
      <c r="G676" s="501"/>
      <c r="H676" s="1970" t="s">
        <v>400</v>
      </c>
      <c r="I676" s="1969"/>
      <c r="J676" s="522">
        <v>3.600339813901995E-3</v>
      </c>
      <c r="K676" s="501"/>
      <c r="L676" s="501"/>
      <c r="M676" s="1970" t="s">
        <v>323</v>
      </c>
      <c r="N676" s="1969"/>
      <c r="O676" s="523">
        <v>-1.5277826786038798E-2</v>
      </c>
      <c r="P676" s="501"/>
      <c r="Q676" s="50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8"/>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970" t="s">
        <v>347</v>
      </c>
      <c r="D677" s="1969"/>
      <c r="E677" s="521">
        <v>-9.5849766907455999E-3</v>
      </c>
      <c r="F677" s="501"/>
      <c r="G677" s="501"/>
      <c r="H677" s="1970" t="s">
        <v>336</v>
      </c>
      <c r="I677" s="1969"/>
      <c r="J677" s="522">
        <v>3.5481346808395521E-2</v>
      </c>
      <c r="K677" s="501"/>
      <c r="L677" s="501"/>
      <c r="M677" s="1970" t="s">
        <v>411</v>
      </c>
      <c r="N677" s="1969"/>
      <c r="O677" s="523">
        <v>3.0602660540693942E-3</v>
      </c>
      <c r="P677" s="501"/>
      <c r="Q677" s="50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8"/>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970" t="s">
        <v>424</v>
      </c>
      <c r="D678" s="1969"/>
      <c r="E678" s="521">
        <v>-4.9568014993675786E-4</v>
      </c>
      <c r="F678" s="501"/>
      <c r="G678" s="501"/>
      <c r="H678" s="1970" t="s">
        <v>359</v>
      </c>
      <c r="I678" s="1969"/>
      <c r="J678" s="522">
        <v>1.5441247054428576E-2</v>
      </c>
      <c r="K678" s="501"/>
      <c r="L678" s="501"/>
      <c r="M678" s="1970" t="s">
        <v>327</v>
      </c>
      <c r="N678" s="1969"/>
      <c r="O678" s="523">
        <v>-5.8563665853595209E-2</v>
      </c>
      <c r="P678" s="501"/>
      <c r="Q678" s="50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8"/>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970" t="s">
        <v>319</v>
      </c>
      <c r="D679" s="1969"/>
      <c r="E679" s="521">
        <v>6.3764220810100372E-2</v>
      </c>
      <c r="F679" s="501"/>
      <c r="G679" s="501"/>
      <c r="H679" s="1970" t="s">
        <v>391</v>
      </c>
      <c r="I679" s="1969"/>
      <c r="J679" s="522">
        <v>-7.5375127658188212E-3</v>
      </c>
      <c r="K679" s="501"/>
      <c r="L679" s="501"/>
      <c r="M679" s="1970" t="s">
        <v>401</v>
      </c>
      <c r="N679" s="1969"/>
      <c r="O679" s="523">
        <v>-6.8936378445333523E-3</v>
      </c>
      <c r="P679" s="501"/>
      <c r="Q679" s="50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8"/>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970" t="s">
        <v>312</v>
      </c>
      <c r="D680" s="1969"/>
      <c r="E680" s="521">
        <v>-5.1639957890084992E-2</v>
      </c>
      <c r="F680" s="501"/>
      <c r="G680" s="501"/>
      <c r="H680" s="1970" t="s">
        <v>323</v>
      </c>
      <c r="I680" s="1969"/>
      <c r="J680" s="522">
        <v>-6.7056918638675966E-2</v>
      </c>
      <c r="K680" s="501"/>
      <c r="L680" s="501"/>
      <c r="M680" s="1970" t="s">
        <v>376</v>
      </c>
      <c r="N680" s="1969"/>
      <c r="O680" s="523">
        <v>-8.534207567312338E-3</v>
      </c>
      <c r="P680" s="501"/>
      <c r="Q680" s="50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8"/>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970" t="s">
        <v>397</v>
      </c>
      <c r="D681" s="1969"/>
      <c r="E681" s="521">
        <v>5.6903783638675267E-3</v>
      </c>
      <c r="F681" s="501"/>
      <c r="G681" s="501"/>
      <c r="H681" s="1970" t="s">
        <v>411</v>
      </c>
      <c r="I681" s="1969"/>
      <c r="J681" s="522">
        <v>-3.0205342174543961E-3</v>
      </c>
      <c r="K681" s="501"/>
      <c r="L681" s="501"/>
      <c r="M681" s="1970" t="s">
        <v>422</v>
      </c>
      <c r="N681" s="1969"/>
      <c r="O681" s="523">
        <v>-2.2626348221435437E-3</v>
      </c>
      <c r="P681" s="501"/>
      <c r="Q681" s="50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8"/>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970" t="s">
        <v>389</v>
      </c>
      <c r="D682" s="1969"/>
      <c r="E682" s="521">
        <v>8.1341968455974217E-3</v>
      </c>
      <c r="F682" s="501"/>
      <c r="G682" s="501"/>
      <c r="H682" s="1970" t="s">
        <v>409</v>
      </c>
      <c r="I682" s="1969"/>
      <c r="J682" s="522">
        <v>1.6497829379769477E-3</v>
      </c>
      <c r="K682" s="501"/>
      <c r="L682" s="501"/>
      <c r="M682" s="1970" t="s">
        <v>405</v>
      </c>
      <c r="N682" s="1969"/>
      <c r="O682" s="523">
        <v>2.0800482922759323E-3</v>
      </c>
      <c r="P682" s="501"/>
      <c r="Q682" s="50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8"/>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970" t="s">
        <v>385</v>
      </c>
      <c r="D683" s="1969"/>
      <c r="E683" s="521">
        <v>8.901225682448017E-3</v>
      </c>
      <c r="F683" s="501"/>
      <c r="G683" s="501"/>
      <c r="H683" s="1970" t="s">
        <v>327</v>
      </c>
      <c r="I683" s="1969"/>
      <c r="J683" s="522">
        <v>1.8351952420752405E-3</v>
      </c>
      <c r="K683" s="501"/>
      <c r="L683" s="501"/>
      <c r="M683" s="1970" t="s">
        <v>398</v>
      </c>
      <c r="N683" s="1969"/>
      <c r="O683" s="523">
        <v>6.8129818994747745E-4</v>
      </c>
      <c r="P683" s="501"/>
      <c r="Q683" s="50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8"/>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970" t="s">
        <v>390</v>
      </c>
      <c r="D684" s="1969"/>
      <c r="E684" s="521">
        <v>8.0003536838533593E-3</v>
      </c>
      <c r="F684" s="501"/>
      <c r="G684" s="501"/>
      <c r="H684" s="1970" t="s">
        <v>401</v>
      </c>
      <c r="I684" s="1969"/>
      <c r="J684" s="522">
        <v>-4.8004011558697782E-3</v>
      </c>
      <c r="K684" s="501"/>
      <c r="L684" s="501"/>
      <c r="M684" s="1970" t="s">
        <v>393</v>
      </c>
      <c r="N684" s="1969"/>
      <c r="O684" s="523">
        <v>1.3051405354177824E-3</v>
      </c>
      <c r="P684" s="501"/>
      <c r="Q684" s="50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8"/>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970" t="s">
        <v>383</v>
      </c>
      <c r="D685" s="1969"/>
      <c r="E685" s="521">
        <v>-4.3172763400461858E-3</v>
      </c>
      <c r="F685" s="501"/>
      <c r="G685" s="501"/>
      <c r="H685" s="1970" t="s">
        <v>376</v>
      </c>
      <c r="I685" s="1969"/>
      <c r="J685" s="522">
        <v>-1.261121999927188E-2</v>
      </c>
      <c r="K685" s="501"/>
      <c r="L685" s="501"/>
      <c r="M685" s="1970" t="s">
        <v>326</v>
      </c>
      <c r="N685" s="1969"/>
      <c r="O685" s="523">
        <v>4.6223630400270789E-3</v>
      </c>
      <c r="P685" s="501"/>
      <c r="Q685" s="50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8"/>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970" t="s">
        <v>332</v>
      </c>
      <c r="D686" s="1969"/>
      <c r="E686" s="521">
        <v>-2.2458109784988068E-2</v>
      </c>
      <c r="F686" s="501"/>
      <c r="G686" s="501"/>
      <c r="H686" s="1970" t="s">
        <v>421</v>
      </c>
      <c r="I686" s="1969"/>
      <c r="J686" s="522">
        <v>-1.5002784597865776E-3</v>
      </c>
      <c r="K686" s="501"/>
      <c r="L686" s="501"/>
      <c r="M686" s="1970" t="s">
        <v>403</v>
      </c>
      <c r="N686" s="1969"/>
      <c r="O686" s="523">
        <v>1.7399886124683027E-3</v>
      </c>
      <c r="P686" s="501"/>
      <c r="Q686" s="50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8"/>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970" t="s">
        <v>320</v>
      </c>
      <c r="D687" s="1969"/>
      <c r="E687" s="521">
        <v>-4.6804887341920606E-2</v>
      </c>
      <c r="F687" s="501"/>
      <c r="G687" s="501"/>
      <c r="H687" s="1970" t="s">
        <v>422</v>
      </c>
      <c r="I687" s="1969"/>
      <c r="J687" s="522">
        <v>6.6800375258719235E-4</v>
      </c>
      <c r="K687" s="501"/>
      <c r="L687" s="501"/>
      <c r="M687" s="1970" t="s">
        <v>350</v>
      </c>
      <c r="N687" s="1969"/>
      <c r="O687" s="523">
        <v>1.3471682921668691E-2</v>
      </c>
      <c r="P687" s="501"/>
      <c r="Q687" s="50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8"/>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970" t="s">
        <v>387</v>
      </c>
      <c r="D688" s="1969"/>
      <c r="E688" s="521">
        <v>-8.1964511625229348E-3</v>
      </c>
      <c r="F688" s="501"/>
      <c r="G688" s="501"/>
      <c r="H688" s="1970" t="s">
        <v>405</v>
      </c>
      <c r="I688" s="1969"/>
      <c r="J688" s="522">
        <v>4.3231656506514272E-3</v>
      </c>
      <c r="K688" s="501"/>
      <c r="L688" s="501"/>
      <c r="M688" s="1970" t="s">
        <v>329</v>
      </c>
      <c r="N688" s="1969"/>
      <c r="O688" s="523">
        <v>3.5510753706683322E-2</v>
      </c>
      <c r="P688" s="501"/>
      <c r="Q688" s="50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8"/>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970" t="s">
        <v>420</v>
      </c>
      <c r="D689" s="1969"/>
      <c r="E689" s="521">
        <v>1.12823657907947E-3</v>
      </c>
      <c r="F689" s="501"/>
      <c r="G689" s="501"/>
      <c r="H689" s="1970" t="s">
        <v>398</v>
      </c>
      <c r="I689" s="1969"/>
      <c r="J689" s="522">
        <v>4.4903472939041011E-3</v>
      </c>
      <c r="K689" s="501"/>
      <c r="L689" s="501"/>
      <c r="M689" s="1970" t="s">
        <v>394</v>
      </c>
      <c r="N689" s="1969"/>
      <c r="O689" s="523">
        <v>3.5459093549594679E-3</v>
      </c>
      <c r="P689" s="501"/>
      <c r="Q689" s="50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8"/>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970" t="s">
        <v>307</v>
      </c>
      <c r="D690" s="1969"/>
      <c r="E690" s="521">
        <v>8.6564107610936705E-2</v>
      </c>
      <c r="F690" s="501"/>
      <c r="G690" s="501"/>
      <c r="H690" s="1970" t="s">
        <v>393</v>
      </c>
      <c r="I690" s="1969"/>
      <c r="J690" s="522">
        <v>5.6563853856532748E-3</v>
      </c>
      <c r="K690" s="501"/>
      <c r="L690" s="501"/>
      <c r="M690" s="1970" t="s">
        <v>416</v>
      </c>
      <c r="N690" s="1969"/>
      <c r="O690" s="523">
        <v>1.6401081033620747E-3</v>
      </c>
      <c r="P690" s="501"/>
      <c r="Q690" s="50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8"/>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970" t="s">
        <v>331</v>
      </c>
      <c r="D691" s="1969"/>
      <c r="E691" s="521">
        <v>5.0185698142189171E-2</v>
      </c>
      <c r="F691" s="501"/>
      <c r="G691" s="501"/>
      <c r="H691" s="1970" t="s">
        <v>326</v>
      </c>
      <c r="I691" s="1969"/>
      <c r="J691" s="522">
        <v>-6.46114716671045E-2</v>
      </c>
      <c r="K691" s="501"/>
      <c r="L691" s="501"/>
      <c r="M691" s="1970" t="s">
        <v>309</v>
      </c>
      <c r="N691" s="1969"/>
      <c r="O691" s="523">
        <v>9.0742437054033342E-2</v>
      </c>
      <c r="P691" s="501"/>
      <c r="Q691" s="50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8"/>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970" t="s">
        <v>311</v>
      </c>
      <c r="D692" s="1969"/>
      <c r="E692" s="521">
        <v>8.0573249343736109E-2</v>
      </c>
      <c r="F692" s="501"/>
      <c r="G692" s="501"/>
      <c r="H692" s="1970" t="s">
        <v>403</v>
      </c>
      <c r="I692" s="1969"/>
      <c r="J692" s="522">
        <v>2.7207286836470812E-3</v>
      </c>
      <c r="K692" s="501"/>
      <c r="L692" s="501"/>
      <c r="M692" s="1970" t="s">
        <v>407</v>
      </c>
      <c r="N692" s="1969"/>
      <c r="O692" s="523">
        <v>-8.0763969161540272E-4</v>
      </c>
      <c r="P692" s="501"/>
      <c r="Q692" s="50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8"/>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970" t="s">
        <v>308</v>
      </c>
      <c r="D693" s="1969"/>
      <c r="E693" s="521">
        <v>8.6429085384269522E-2</v>
      </c>
      <c r="F693" s="501"/>
      <c r="G693" s="501"/>
      <c r="H693" s="1970" t="s">
        <v>350</v>
      </c>
      <c r="I693" s="1969"/>
      <c r="J693" s="522">
        <v>2.1168554546041524E-2</v>
      </c>
      <c r="K693" s="501"/>
      <c r="L693" s="501"/>
      <c r="M693" s="1970" t="s">
        <v>314</v>
      </c>
      <c r="N693" s="1969"/>
      <c r="O693" s="523">
        <v>-3.8518077944459314E-2</v>
      </c>
      <c r="P693" s="501"/>
      <c r="Q693" s="50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8"/>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970" t="s">
        <v>344</v>
      </c>
      <c r="D694" s="1969"/>
      <c r="E694" s="521">
        <v>2.2335020536002212E-2</v>
      </c>
      <c r="F694" s="501"/>
      <c r="G694" s="501"/>
      <c r="H694" s="1970" t="s">
        <v>329</v>
      </c>
      <c r="I694" s="1969"/>
      <c r="J694" s="522">
        <v>5.6423380441126859E-2</v>
      </c>
      <c r="K694" s="501"/>
      <c r="L694" s="501"/>
      <c r="M694" s="1970" t="s">
        <v>362</v>
      </c>
      <c r="N694" s="1969"/>
      <c r="O694" s="523">
        <v>-4.5872281600111064E-3</v>
      </c>
      <c r="P694" s="501"/>
      <c r="Q694" s="50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8"/>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970" t="s">
        <v>352</v>
      </c>
      <c r="D695" s="1969"/>
      <c r="E695" s="521">
        <v>2.2926306725933456E-2</v>
      </c>
      <c r="F695" s="501"/>
      <c r="G695" s="501"/>
      <c r="H695" s="1970" t="s">
        <v>394</v>
      </c>
      <c r="I695" s="1969"/>
      <c r="J695" s="522">
        <v>5.7154374266661324E-3</v>
      </c>
      <c r="K695" s="501"/>
      <c r="L695" s="501"/>
      <c r="M695" s="1970" t="s">
        <v>317</v>
      </c>
      <c r="N695" s="1969"/>
      <c r="O695" s="523">
        <v>-7.689182229363091E-2</v>
      </c>
      <c r="P695" s="501"/>
      <c r="Q695" s="50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8"/>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970" t="s">
        <v>318</v>
      </c>
      <c r="D696" s="1969"/>
      <c r="E696" s="521">
        <v>6.6912866990067571E-2</v>
      </c>
      <c r="F696" s="501"/>
      <c r="G696" s="501"/>
      <c r="H696" s="1970" t="s">
        <v>416</v>
      </c>
      <c r="I696" s="1969"/>
      <c r="J696" s="522">
        <v>2.4467872900707602E-4</v>
      </c>
      <c r="K696" s="501"/>
      <c r="L696" s="501"/>
      <c r="M696" s="1970" t="s">
        <v>399</v>
      </c>
      <c r="N696" s="1969"/>
      <c r="O696" s="523">
        <v>-6.653691848455775E-3</v>
      </c>
      <c r="P696" s="501"/>
      <c r="Q696" s="50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8"/>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970" t="s">
        <v>342</v>
      </c>
      <c r="D697" s="1969"/>
      <c r="E697" s="521">
        <v>2.5656027470078027E-2</v>
      </c>
      <c r="F697" s="501"/>
      <c r="G697" s="501"/>
      <c r="H697" s="1970" t="s">
        <v>309</v>
      </c>
      <c r="I697" s="1969"/>
      <c r="J697" s="522">
        <v>7.3250505960420625E-2</v>
      </c>
      <c r="K697" s="501"/>
      <c r="L697" s="501"/>
      <c r="M697" s="1970" t="s">
        <v>417</v>
      </c>
      <c r="N697" s="1969"/>
      <c r="O697" s="523">
        <v>-3.1825116178412099E-3</v>
      </c>
      <c r="P697" s="501"/>
      <c r="Q697" s="50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8"/>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970" t="s">
        <v>325</v>
      </c>
      <c r="D698" s="1969"/>
      <c r="E698" s="521">
        <v>6.1516873761618435E-2</v>
      </c>
      <c r="F698" s="501"/>
      <c r="G698" s="501"/>
      <c r="H698" s="1970" t="s">
        <v>407</v>
      </c>
      <c r="I698" s="1969"/>
      <c r="J698" s="522">
        <v>-2.1387854710428074E-3</v>
      </c>
      <c r="K698" s="501"/>
      <c r="L698" s="501"/>
      <c r="M698" s="1970" t="s">
        <v>381</v>
      </c>
      <c r="N698" s="1969"/>
      <c r="O698" s="523">
        <v>-2.18748547159631E-3</v>
      </c>
      <c r="P698" s="501"/>
      <c r="Q698" s="50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8"/>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970" t="s">
        <v>386</v>
      </c>
      <c r="D699" s="1969"/>
      <c r="E699" s="521">
        <v>4.2767235255867422E-3</v>
      </c>
      <c r="F699" s="501"/>
      <c r="G699" s="501"/>
      <c r="H699" s="1970" t="s">
        <v>314</v>
      </c>
      <c r="I699" s="1969"/>
      <c r="J699" s="522">
        <v>-7.6342901844347513E-2</v>
      </c>
      <c r="K699" s="501"/>
      <c r="L699" s="501"/>
      <c r="M699" s="1970" t="s">
        <v>415</v>
      </c>
      <c r="N699" s="1969"/>
      <c r="O699" s="523">
        <v>-1.8400931623565808E-4</v>
      </c>
      <c r="P699" s="501"/>
      <c r="Q699" s="50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8"/>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1970" t="s">
        <v>361</v>
      </c>
      <c r="D700" s="1969"/>
      <c r="E700" s="521">
        <v>1.2933437180187799E-2</v>
      </c>
      <c r="F700" s="501"/>
      <c r="G700" s="501"/>
      <c r="H700" s="1970" t="s">
        <v>362</v>
      </c>
      <c r="I700" s="1969"/>
      <c r="J700" s="522">
        <v>-1.7900733866011018E-2</v>
      </c>
      <c r="K700" s="501"/>
      <c r="L700" s="501"/>
      <c r="M700" s="1970" t="s">
        <v>380</v>
      </c>
      <c r="N700" s="1969"/>
      <c r="O700" s="523">
        <v>-4.8676833994422131E-3</v>
      </c>
      <c r="P700" s="501"/>
      <c r="Q700" s="50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8"/>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1969" t="s">
        <v>321</v>
      </c>
      <c r="D701" s="1969"/>
      <c r="E701" s="521">
        <v>6.2070677262190323E-2</v>
      </c>
      <c r="F701" s="517"/>
      <c r="G701" s="517"/>
      <c r="H701" s="1969" t="s">
        <v>317</v>
      </c>
      <c r="I701" s="1969"/>
      <c r="J701" s="522">
        <v>-3.3767308341391092E-2</v>
      </c>
      <c r="K701" s="517"/>
      <c r="L701" s="517"/>
      <c r="M701" s="1969" t="s">
        <v>410</v>
      </c>
      <c r="N701" s="1969"/>
      <c r="O701" s="523">
        <v>-1.9206617473744646E-3</v>
      </c>
      <c r="P701" s="517"/>
      <c r="Q701" s="517"/>
      <c r="BA701" s="214"/>
      <c r="BB701" s="288"/>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1969" t="s">
        <v>306</v>
      </c>
      <c r="D702" s="1969"/>
      <c r="E702" s="521">
        <v>8.673014316104341E-2</v>
      </c>
      <c r="F702" s="517"/>
      <c r="G702" s="517"/>
      <c r="H702" s="1969" t="s">
        <v>399</v>
      </c>
      <c r="I702" s="1969"/>
      <c r="J702" s="522">
        <v>-5.3124576265641153E-3</v>
      </c>
      <c r="K702" s="517"/>
      <c r="L702" s="517"/>
      <c r="M702" s="1969" t="s">
        <v>333</v>
      </c>
      <c r="N702" s="1969"/>
      <c r="O702" s="523">
        <v>-4.532097148664669E-2</v>
      </c>
      <c r="P702" s="517"/>
      <c r="Q702" s="517"/>
      <c r="BA702" s="214"/>
      <c r="BB702" s="288"/>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1969" t="s">
        <v>328</v>
      </c>
      <c r="D703" s="1969"/>
      <c r="E703" s="521">
        <v>5.7155585390640418E-2</v>
      </c>
      <c r="F703" s="517"/>
      <c r="G703" s="517"/>
      <c r="H703" s="1969" t="s">
        <v>417</v>
      </c>
      <c r="I703" s="1969"/>
      <c r="J703" s="522">
        <v>-6.6252187024518896E-4</v>
      </c>
      <c r="K703" s="517"/>
      <c r="L703" s="517"/>
      <c r="M703" s="1969" t="s">
        <v>340</v>
      </c>
      <c r="N703" s="1969"/>
      <c r="O703" s="523">
        <v>-3.0269409932751467E-2</v>
      </c>
      <c r="P703" s="517"/>
      <c r="Q703" s="517"/>
      <c r="BA703" s="214"/>
      <c r="BB703" s="288"/>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1969" t="s">
        <v>305</v>
      </c>
      <c r="D704" s="1969"/>
      <c r="E704" s="521">
        <v>8.689072536721576E-2</v>
      </c>
      <c r="F704" s="517"/>
      <c r="G704" s="517"/>
      <c r="H704" s="1969" t="s">
        <v>423</v>
      </c>
      <c r="I704" s="1969"/>
      <c r="J704" s="522">
        <v>-2.1679125895298403E-4</v>
      </c>
      <c r="K704" s="517"/>
      <c r="L704" s="517"/>
      <c r="M704" s="1969" t="s">
        <v>412</v>
      </c>
      <c r="N704" s="1969"/>
      <c r="O704" s="523">
        <v>1.2491527377394684E-4</v>
      </c>
      <c r="P704" s="517"/>
      <c r="Q704" s="517"/>
      <c r="BA704" s="214"/>
      <c r="BB704" s="288"/>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1969" t="s">
        <v>310</v>
      </c>
      <c r="D705" s="1969"/>
      <c r="E705" s="521">
        <v>8.6425246735229028E-2</v>
      </c>
      <c r="F705" s="517"/>
      <c r="G705" s="517"/>
      <c r="H705" s="1969" t="s">
        <v>381</v>
      </c>
      <c r="I705" s="1969"/>
      <c r="J705" s="522">
        <v>-1.0213547347096952E-2</v>
      </c>
      <c r="K705" s="517"/>
      <c r="L705" s="517"/>
      <c r="M705" s="1969" t="s">
        <v>330</v>
      </c>
      <c r="N705" s="1969"/>
      <c r="O705" s="523">
        <v>5.2139523861353676E-2</v>
      </c>
      <c r="P705" s="517"/>
      <c r="Q705" s="517"/>
      <c r="BA705" s="214"/>
      <c r="BB705" s="288"/>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1969" t="s">
        <v>313</v>
      </c>
      <c r="D706" s="1969"/>
      <c r="E706" s="524">
        <v>7.9612565936797774E-2</v>
      </c>
      <c r="F706" s="517"/>
      <c r="G706" s="517"/>
      <c r="H706" s="1969" t="s">
        <v>415</v>
      </c>
      <c r="I706" s="1969"/>
      <c r="J706" s="522">
        <v>-2.6344336012130479E-3</v>
      </c>
      <c r="K706" s="517"/>
      <c r="L706" s="517"/>
      <c r="M706" s="1969" t="s">
        <v>356</v>
      </c>
      <c r="N706" s="1969"/>
      <c r="O706" s="523">
        <v>1.2733379475289632E-2</v>
      </c>
      <c r="P706" s="517"/>
      <c r="Q706" s="517"/>
      <c r="BA706" s="214"/>
      <c r="BB706" s="288"/>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1969"/>
      <c r="D707" s="1969"/>
      <c r="E707" s="517"/>
      <c r="F707" s="517"/>
      <c r="G707" s="517"/>
      <c r="H707" s="1969" t="s">
        <v>380</v>
      </c>
      <c r="I707" s="1969"/>
      <c r="J707" s="522">
        <v>-1.0285325363818237E-2</v>
      </c>
      <c r="K707" s="517"/>
      <c r="L707" s="517"/>
      <c r="M707" s="1969" t="s">
        <v>360</v>
      </c>
      <c r="N707" s="1969"/>
      <c r="O707" s="523">
        <v>1.2574067356061849E-3</v>
      </c>
      <c r="P707" s="517"/>
      <c r="Q707" s="517"/>
      <c r="BA707" s="214"/>
      <c r="BB707" s="288"/>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1969"/>
      <c r="D708" s="1969"/>
      <c r="E708" s="517"/>
      <c r="F708" s="517"/>
      <c r="G708" s="517"/>
      <c r="H708" s="1969" t="s">
        <v>410</v>
      </c>
      <c r="I708" s="1969"/>
      <c r="J708" s="522">
        <v>-2.9507205065495614E-3</v>
      </c>
      <c r="K708" s="517"/>
      <c r="L708" s="517"/>
      <c r="M708" s="1969" t="s">
        <v>354</v>
      </c>
      <c r="N708" s="1969"/>
      <c r="O708" s="523">
        <v>3.3843424953915115E-4</v>
      </c>
      <c r="P708" s="517"/>
      <c r="Q708" s="517"/>
      <c r="BA708" s="214"/>
      <c r="BB708" s="288"/>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1969" t="s">
        <v>257</v>
      </c>
      <c r="D709" s="1969"/>
      <c r="E709" s="1969"/>
      <c r="F709" s="517"/>
      <c r="G709" s="517"/>
      <c r="H709" s="1969" t="s">
        <v>333</v>
      </c>
      <c r="I709" s="1969"/>
      <c r="J709" s="522">
        <v>-1.0840341195792772E-2</v>
      </c>
      <c r="K709" s="517"/>
      <c r="L709" s="517"/>
      <c r="M709" s="1969" t="s">
        <v>315</v>
      </c>
      <c r="N709" s="1969"/>
      <c r="O709" s="523">
        <v>-7.7832296338925383E-2</v>
      </c>
      <c r="P709" s="517"/>
      <c r="Q709" s="517"/>
      <c r="BA709" s="214"/>
      <c r="BB709" s="288"/>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1969" t="s">
        <v>196</v>
      </c>
      <c r="D710" s="1969"/>
      <c r="E710" s="543" t="s">
        <v>197</v>
      </c>
      <c r="F710" s="517"/>
      <c r="G710" s="517"/>
      <c r="H710" s="1969" t="s">
        <v>340</v>
      </c>
      <c r="I710" s="1969"/>
      <c r="J710" s="522">
        <v>-2.8582865372608447E-2</v>
      </c>
      <c r="K710" s="517"/>
      <c r="L710" s="517"/>
      <c r="M710" s="1969" t="s">
        <v>404</v>
      </c>
      <c r="N710" s="1969"/>
      <c r="O710" s="523">
        <v>-6.2860819724592535E-3</v>
      </c>
      <c r="P710" s="517"/>
      <c r="Q710" s="517"/>
      <c r="BA710" s="214"/>
      <c r="BB710" s="288"/>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1969" t="s">
        <v>197</v>
      </c>
      <c r="D711" s="1969"/>
      <c r="E711" s="544">
        <v>0.99999999999999989</v>
      </c>
      <c r="F711" s="517"/>
      <c r="G711" s="517"/>
      <c r="H711" s="1969" t="s">
        <v>412</v>
      </c>
      <c r="I711" s="1969"/>
      <c r="J711" s="522">
        <v>-1.6496519261153411E-3</v>
      </c>
      <c r="K711" s="517"/>
      <c r="L711" s="517"/>
      <c r="M711" s="1969" t="s">
        <v>406</v>
      </c>
      <c r="N711" s="1969"/>
      <c r="O711" s="523">
        <v>-5.3345011963545578E-3</v>
      </c>
      <c r="P711" s="517"/>
      <c r="Q711" s="517"/>
      <c r="BA711" s="214"/>
      <c r="BB711" s="288"/>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1969"/>
      <c r="D712" s="1969"/>
      <c r="E712" s="517"/>
      <c r="F712" s="517"/>
      <c r="G712" s="517"/>
      <c r="H712" s="1969" t="s">
        <v>330</v>
      </c>
      <c r="I712" s="1969"/>
      <c r="J712" s="522">
        <v>4.9040773405704674E-2</v>
      </c>
      <c r="K712" s="517"/>
      <c r="L712" s="517"/>
      <c r="M712" s="1969" t="s">
        <v>408</v>
      </c>
      <c r="N712" s="1969"/>
      <c r="O712" s="523">
        <v>-3.0053196154079028E-3</v>
      </c>
      <c r="P712" s="517"/>
      <c r="Q712" s="517"/>
      <c r="BA712" s="214"/>
      <c r="BB712" s="288"/>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1969"/>
      <c r="D713" s="1969"/>
      <c r="E713" s="517"/>
      <c r="F713" s="517"/>
      <c r="G713" s="517"/>
      <c r="H713" s="1969" t="s">
        <v>356</v>
      </c>
      <c r="I713" s="1969"/>
      <c r="J713" s="522">
        <v>1.6211517148133413E-2</v>
      </c>
      <c r="K713" s="517"/>
      <c r="L713" s="517"/>
      <c r="M713" s="1969" t="s">
        <v>414</v>
      </c>
      <c r="N713" s="1969"/>
      <c r="O713" s="523">
        <v>2.5494881720074312E-4</v>
      </c>
      <c r="P713" s="517"/>
      <c r="Q713" s="517"/>
      <c r="BA713" s="214"/>
      <c r="BB713" s="288"/>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1969"/>
      <c r="D714" s="1969"/>
      <c r="E714" s="517"/>
      <c r="F714" s="517"/>
      <c r="G714" s="517"/>
      <c r="H714" s="1969" t="s">
        <v>360</v>
      </c>
      <c r="I714" s="1969"/>
      <c r="J714" s="522">
        <v>-1.8121467129286428E-2</v>
      </c>
      <c r="K714" s="517"/>
      <c r="L714" s="517"/>
      <c r="M714" s="1969" t="s">
        <v>419</v>
      </c>
      <c r="N714" s="1969"/>
      <c r="O714" s="523">
        <v>-8.1276700799496205E-4</v>
      </c>
      <c r="P714" s="517"/>
      <c r="Q714" s="517"/>
      <c r="BA714" s="214"/>
      <c r="BB714" s="288"/>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1969"/>
      <c r="D715" s="1969"/>
      <c r="E715" s="517"/>
      <c r="F715" s="517"/>
      <c r="G715" s="517"/>
      <c r="H715" s="1969" t="s">
        <v>354</v>
      </c>
      <c r="I715" s="1969"/>
      <c r="J715" s="522">
        <v>-2.0141387214318275E-2</v>
      </c>
      <c r="K715" s="517"/>
      <c r="L715" s="517"/>
      <c r="M715" s="1969" t="s">
        <v>418</v>
      </c>
      <c r="N715" s="1969"/>
      <c r="O715" s="523">
        <v>1.5481737461735022E-3</v>
      </c>
      <c r="P715" s="517"/>
      <c r="Q715" s="517"/>
      <c r="BA715" s="214"/>
      <c r="BB715" s="288"/>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1969"/>
      <c r="D716" s="1969"/>
      <c r="E716" s="517"/>
      <c r="F716" s="517"/>
      <c r="G716" s="517"/>
      <c r="H716" s="1969" t="s">
        <v>315</v>
      </c>
      <c r="I716" s="1969"/>
      <c r="J716" s="522">
        <v>-3.3817609019416106E-2</v>
      </c>
      <c r="K716" s="517"/>
      <c r="L716" s="517"/>
      <c r="M716" s="1969" t="s">
        <v>347</v>
      </c>
      <c r="N716" s="1969"/>
      <c r="O716" s="523">
        <v>3.0414853463905291E-2</v>
      </c>
      <c r="P716" s="517"/>
      <c r="Q716" s="517"/>
      <c r="BA716" s="214"/>
      <c r="BB716" s="288"/>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1969"/>
      <c r="D717" s="1969"/>
      <c r="E717" s="517"/>
      <c r="F717" s="517"/>
      <c r="G717" s="517"/>
      <c r="H717" s="1969" t="s">
        <v>404</v>
      </c>
      <c r="I717" s="1969"/>
      <c r="J717" s="522">
        <v>-2.897574220753197E-3</v>
      </c>
      <c r="K717" s="517"/>
      <c r="L717" s="517"/>
      <c r="M717" s="1969" t="s">
        <v>424</v>
      </c>
      <c r="N717" s="1969"/>
      <c r="O717" s="523">
        <v>-7.7064933784770447E-5</v>
      </c>
      <c r="P717" s="517"/>
      <c r="Q717" s="517"/>
      <c r="BA717" s="214"/>
      <c r="BB717" s="288"/>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1969"/>
      <c r="D718" s="1969"/>
      <c r="E718" s="517"/>
      <c r="F718" s="517"/>
      <c r="G718" s="517"/>
      <c r="H718" s="1969" t="s">
        <v>408</v>
      </c>
      <c r="I718" s="1969"/>
      <c r="J718" s="522">
        <v>-6.723118222628111E-4</v>
      </c>
      <c r="K718" s="517"/>
      <c r="L718" s="517"/>
      <c r="M718" s="1969" t="s">
        <v>319</v>
      </c>
      <c r="N718" s="1969"/>
      <c r="O718" s="523">
        <v>7.4847738299745808E-2</v>
      </c>
      <c r="P718" s="517"/>
      <c r="Q718" s="517"/>
      <c r="BA718" s="214"/>
      <c r="BB718" s="288"/>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1969"/>
      <c r="D719" s="1969"/>
      <c r="E719" s="517"/>
      <c r="F719" s="517"/>
      <c r="G719" s="517"/>
      <c r="H719" s="1969" t="s">
        <v>414</v>
      </c>
      <c r="I719" s="1969"/>
      <c r="J719" s="522">
        <v>-2.3005723373080841E-3</v>
      </c>
      <c r="K719" s="517"/>
      <c r="L719" s="517"/>
      <c r="M719" s="1969" t="s">
        <v>312</v>
      </c>
      <c r="N719" s="1969"/>
      <c r="O719" s="523">
        <v>-8.196901931022979E-2</v>
      </c>
      <c r="P719" s="517"/>
      <c r="Q719" s="517"/>
      <c r="BA719" s="214"/>
      <c r="BB719" s="288"/>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1969"/>
      <c r="D720" s="1969"/>
      <c r="E720" s="517"/>
      <c r="F720" s="517"/>
      <c r="G720" s="517"/>
      <c r="H720" s="1969" t="s">
        <v>419</v>
      </c>
      <c r="I720" s="1969"/>
      <c r="J720" s="522">
        <v>-2.8070526984931591E-3</v>
      </c>
      <c r="K720" s="517"/>
      <c r="L720" s="517"/>
      <c r="M720" s="1969" t="s">
        <v>397</v>
      </c>
      <c r="N720" s="1969"/>
      <c r="O720" s="523">
        <v>-5.9128749666487776E-4</v>
      </c>
      <c r="P720" s="517"/>
      <c r="Q720" s="517"/>
      <c r="BA720" s="214"/>
      <c r="BB720" s="288"/>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1969"/>
      <c r="D721" s="1969"/>
      <c r="E721" s="517"/>
      <c r="F721" s="517"/>
      <c r="G721" s="517"/>
      <c r="H721" s="1969" t="s">
        <v>418</v>
      </c>
      <c r="I721" s="1969"/>
      <c r="J721" s="522">
        <v>1.0993531654467439E-3</v>
      </c>
      <c r="K721" s="517"/>
      <c r="L721" s="517"/>
      <c r="M721" s="1969" t="s">
        <v>389</v>
      </c>
      <c r="N721" s="1969"/>
      <c r="O721" s="523">
        <v>-3.3986178013996433E-3</v>
      </c>
      <c r="P721" s="517"/>
      <c r="Q721" s="517"/>
      <c r="BA721" s="214"/>
      <c r="BB721" s="288"/>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1969"/>
      <c r="D722" s="1969"/>
      <c r="E722" s="517"/>
      <c r="F722" s="517"/>
      <c r="G722" s="517"/>
      <c r="H722" s="1969" t="s">
        <v>347</v>
      </c>
      <c r="I722" s="1969"/>
      <c r="J722" s="522">
        <v>-1.9818385781162011E-2</v>
      </c>
      <c r="K722" s="517"/>
      <c r="L722" s="517"/>
      <c r="M722" s="1969" t="s">
        <v>385</v>
      </c>
      <c r="N722" s="1969"/>
      <c r="O722" s="523">
        <v>1.6191686716937198E-3</v>
      </c>
      <c r="P722" s="517"/>
      <c r="Q722" s="517"/>
      <c r="BA722" s="214"/>
      <c r="BB722" s="288"/>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1969"/>
      <c r="D723" s="1969"/>
      <c r="E723" s="517"/>
      <c r="F723" s="517"/>
      <c r="G723" s="517"/>
      <c r="H723" s="1969" t="s">
        <v>424</v>
      </c>
      <c r="I723" s="1969"/>
      <c r="J723" s="522">
        <v>-6.5285296747074847E-4</v>
      </c>
      <c r="K723" s="517"/>
      <c r="L723" s="517"/>
      <c r="M723" s="1969" t="s">
        <v>390</v>
      </c>
      <c r="N723" s="1969"/>
      <c r="O723" s="523">
        <v>4.2169284812202373E-3</v>
      </c>
      <c r="P723" s="517"/>
      <c r="Q723" s="517"/>
      <c r="BA723" s="214"/>
      <c r="BB723" s="288"/>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1969"/>
      <c r="D724" s="1969"/>
      <c r="E724" s="517"/>
      <c r="F724" s="517"/>
      <c r="G724" s="517"/>
      <c r="H724" s="1969" t="s">
        <v>319</v>
      </c>
      <c r="I724" s="1969"/>
      <c r="J724" s="522">
        <v>7.1728547021617975E-2</v>
      </c>
      <c r="K724" s="517"/>
      <c r="L724" s="517"/>
      <c r="M724" s="1969" t="s">
        <v>383</v>
      </c>
      <c r="N724" s="1969"/>
      <c r="O724" s="523">
        <v>2.2657407067376307E-3</v>
      </c>
      <c r="P724" s="517"/>
      <c r="Q724" s="517"/>
      <c r="BA724" s="214"/>
      <c r="BB724" s="288"/>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1969"/>
      <c r="D725" s="1969"/>
      <c r="E725" s="517"/>
      <c r="F725" s="517"/>
      <c r="G725" s="517"/>
      <c r="H725" s="1969" t="s">
        <v>312</v>
      </c>
      <c r="I725" s="1969"/>
      <c r="J725" s="522">
        <v>-1.9649990627365155E-2</v>
      </c>
      <c r="K725" s="517"/>
      <c r="L725" s="517"/>
      <c r="M725" s="1969" t="s">
        <v>332</v>
      </c>
      <c r="N725" s="1969"/>
      <c r="O725" s="523">
        <v>-7.7626952056932211E-3</v>
      </c>
      <c r="P725" s="517"/>
      <c r="Q725" s="517"/>
      <c r="BA725" s="214"/>
      <c r="BB725" s="288"/>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1969"/>
      <c r="D726" s="1969"/>
      <c r="E726" s="517"/>
      <c r="F726" s="517"/>
      <c r="G726" s="517"/>
      <c r="H726" s="1969" t="s">
        <v>397</v>
      </c>
      <c r="I726" s="1969"/>
      <c r="J726" s="522">
        <v>4.5529907013047519E-3</v>
      </c>
      <c r="K726" s="517"/>
      <c r="L726" s="517"/>
      <c r="M726" s="1969" t="s">
        <v>320</v>
      </c>
      <c r="N726" s="1969"/>
      <c r="O726" s="523">
        <v>-2.3022744397378885E-2</v>
      </c>
      <c r="P726" s="517"/>
      <c r="Q726" s="517"/>
      <c r="BA726" s="214"/>
      <c r="BB726" s="288"/>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1969"/>
      <c r="D727" s="1969"/>
      <c r="E727" s="517"/>
      <c r="F727" s="517"/>
      <c r="G727" s="517"/>
      <c r="H727" s="1969" t="s">
        <v>389</v>
      </c>
      <c r="I727" s="1969"/>
      <c r="J727" s="522">
        <v>8.0622485627948083E-3</v>
      </c>
      <c r="K727" s="517"/>
      <c r="L727" s="517"/>
      <c r="M727" s="1969" t="s">
        <v>387</v>
      </c>
      <c r="N727" s="1969"/>
      <c r="O727" s="523">
        <v>-1.2461933753365637E-3</v>
      </c>
      <c r="P727" s="517"/>
      <c r="Q727" s="517"/>
      <c r="BA727" s="214"/>
      <c r="BB727" s="288"/>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1969"/>
      <c r="D728" s="1969"/>
      <c r="E728" s="517"/>
      <c r="F728" s="517"/>
      <c r="G728" s="517"/>
      <c r="H728" s="1969" t="s">
        <v>385</v>
      </c>
      <c r="I728" s="1969"/>
      <c r="J728" s="522">
        <v>7.2301074034177735E-3</v>
      </c>
      <c r="K728" s="517"/>
      <c r="L728" s="517"/>
      <c r="M728" s="1969" t="s">
        <v>420</v>
      </c>
      <c r="N728" s="1969"/>
      <c r="O728" s="523">
        <v>2.2889859277753265E-3</v>
      </c>
      <c r="P728" s="517"/>
      <c r="Q728" s="517"/>
      <c r="BA728" s="214"/>
      <c r="BB728" s="288"/>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1969"/>
      <c r="D729" s="1969"/>
      <c r="E729" s="517"/>
      <c r="F729" s="517"/>
      <c r="G729" s="517"/>
      <c r="H729" s="1969" t="s">
        <v>390</v>
      </c>
      <c r="I729" s="1969"/>
      <c r="J729" s="522">
        <v>5.9342314878528335E-3</v>
      </c>
      <c r="K729" s="517"/>
      <c r="L729" s="517"/>
      <c r="M729" s="1969" t="s">
        <v>307</v>
      </c>
      <c r="N729" s="1969"/>
      <c r="O729" s="523">
        <v>9.6740835845100362E-2</v>
      </c>
      <c r="P729" s="517"/>
      <c r="Q729" s="517"/>
      <c r="BA729" s="214"/>
      <c r="BB729" s="288"/>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1969"/>
      <c r="D730" s="1969"/>
      <c r="E730" s="517"/>
      <c r="F730" s="517"/>
      <c r="G730" s="517"/>
      <c r="H730" s="1969" t="s">
        <v>383</v>
      </c>
      <c r="I730" s="1969"/>
      <c r="J730" s="522">
        <v>-9.1714293718268766E-3</v>
      </c>
      <c r="K730" s="517"/>
      <c r="L730" s="517"/>
      <c r="M730" s="1969" t="s">
        <v>331</v>
      </c>
      <c r="N730" s="1969"/>
      <c r="O730" s="523">
        <v>4.5756105832764252E-2</v>
      </c>
      <c r="P730" s="517"/>
      <c r="Q730" s="517"/>
      <c r="BA730" s="214"/>
      <c r="BB730" s="288"/>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1969"/>
      <c r="D731" s="1969"/>
      <c r="E731" s="517"/>
      <c r="F731" s="517"/>
      <c r="G731" s="517"/>
      <c r="H731" s="1969" t="s">
        <v>332</v>
      </c>
      <c r="I731" s="1969"/>
      <c r="J731" s="522">
        <v>-3.7817450605298716E-2</v>
      </c>
      <c r="K731" s="517"/>
      <c r="L731" s="517"/>
      <c r="M731" s="1969" t="s">
        <v>311</v>
      </c>
      <c r="N731" s="1969"/>
      <c r="O731" s="523">
        <v>7.7916971354901096E-2</v>
      </c>
      <c r="P731" s="517"/>
      <c r="Q731" s="517"/>
      <c r="BA731" s="214"/>
      <c r="BB731" s="288"/>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1969"/>
      <c r="D732" s="1969"/>
      <c r="E732" s="517"/>
      <c r="F732" s="517"/>
      <c r="G732" s="517"/>
      <c r="H732" s="1969" t="s">
        <v>320</v>
      </c>
      <c r="I732" s="1969"/>
      <c r="J732" s="522">
        <v>-7.1605647414855533E-2</v>
      </c>
      <c r="K732" s="517"/>
      <c r="L732" s="517"/>
      <c r="M732" s="1969" t="s">
        <v>308</v>
      </c>
      <c r="N732" s="1969"/>
      <c r="O732" s="523">
        <v>8.4583227576585929E-2</v>
      </c>
      <c r="P732" s="517"/>
      <c r="Q732" s="517"/>
      <c r="BA732" s="214"/>
      <c r="BB732" s="288"/>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1969"/>
      <c r="D733" s="1969"/>
      <c r="E733" s="517"/>
      <c r="F733" s="517"/>
      <c r="G733" s="517"/>
      <c r="H733" s="1969" t="s">
        <v>387</v>
      </c>
      <c r="I733" s="1969"/>
      <c r="J733" s="522">
        <v>-8.1470117703818946E-3</v>
      </c>
      <c r="K733" s="517"/>
      <c r="L733" s="517"/>
      <c r="M733" s="1969" t="s">
        <v>344</v>
      </c>
      <c r="N733" s="1969"/>
      <c r="O733" s="523">
        <v>9.3644378401795837E-3</v>
      </c>
      <c r="P733" s="517"/>
      <c r="Q733" s="517"/>
      <c r="BA733" s="214"/>
      <c r="BB733" s="288"/>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1969"/>
      <c r="D734" s="1969"/>
      <c r="E734" s="517"/>
      <c r="F734" s="517"/>
      <c r="G734" s="517"/>
      <c r="H734" s="1969" t="s">
        <v>420</v>
      </c>
      <c r="I734" s="1969"/>
      <c r="J734" s="522">
        <v>-5.21453692203334E-4</v>
      </c>
      <c r="K734" s="517"/>
      <c r="L734" s="517"/>
      <c r="M734" s="1969" t="s">
        <v>352</v>
      </c>
      <c r="N734" s="1969"/>
      <c r="O734" s="523">
        <v>1.4568465988370305E-2</v>
      </c>
      <c r="P734" s="517"/>
      <c r="Q734" s="517"/>
      <c r="BA734" s="214"/>
      <c r="BB734" s="288"/>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1969"/>
      <c r="D735" s="1969"/>
      <c r="E735" s="517"/>
      <c r="F735" s="517"/>
      <c r="G735" s="517"/>
      <c r="H735" s="1969" t="s">
        <v>307</v>
      </c>
      <c r="I735" s="1969"/>
      <c r="J735" s="522">
        <v>9.1904463476963114E-2</v>
      </c>
      <c r="K735" s="517"/>
      <c r="L735" s="517"/>
      <c r="M735" s="1969" t="s">
        <v>318</v>
      </c>
      <c r="N735" s="1969"/>
      <c r="O735" s="523">
        <v>4.7691637130835275E-2</v>
      </c>
      <c r="P735" s="517"/>
      <c r="Q735" s="517"/>
      <c r="BA735" s="214"/>
      <c r="BB735" s="288"/>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1969"/>
      <c r="D736" s="1969"/>
      <c r="E736" s="517"/>
      <c r="F736" s="517"/>
      <c r="G736" s="517"/>
      <c r="H736" s="1969" t="s">
        <v>331</v>
      </c>
      <c r="I736" s="1969"/>
      <c r="J736" s="522">
        <v>4.9032329432769195E-2</v>
      </c>
      <c r="K736" s="517"/>
      <c r="L736" s="517"/>
      <c r="M736" s="1969" t="s">
        <v>342</v>
      </c>
      <c r="N736" s="1969"/>
      <c r="O736" s="523">
        <v>2.4245889446557169E-2</v>
      </c>
      <c r="P736" s="517"/>
      <c r="Q736" s="517"/>
      <c r="BA736" s="214"/>
      <c r="BB736" s="288"/>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1969"/>
      <c r="D737" s="1969"/>
      <c r="E737" s="517"/>
      <c r="F737" s="517"/>
      <c r="G737" s="517"/>
      <c r="H737" s="1969" t="s">
        <v>311</v>
      </c>
      <c r="I737" s="1969"/>
      <c r="J737" s="522">
        <v>7.9501147230591179E-2</v>
      </c>
      <c r="K737" s="517"/>
      <c r="L737" s="517"/>
      <c r="M737" s="1969" t="s">
        <v>325</v>
      </c>
      <c r="N737" s="1969"/>
      <c r="O737" s="523">
        <v>4.8413369366017305E-2</v>
      </c>
      <c r="P737" s="517"/>
      <c r="Q737" s="517"/>
      <c r="BA737" s="214"/>
      <c r="BB737" s="288"/>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1969"/>
      <c r="D738" s="1969"/>
      <c r="E738" s="517"/>
      <c r="F738" s="517"/>
      <c r="G738" s="517"/>
      <c r="H738" s="1969" t="s">
        <v>308</v>
      </c>
      <c r="I738" s="1969"/>
      <c r="J738" s="522">
        <v>8.8816707474888984E-2</v>
      </c>
      <c r="K738" s="517"/>
      <c r="L738" s="517"/>
      <c r="M738" s="1969" t="s">
        <v>386</v>
      </c>
      <c r="N738" s="1969"/>
      <c r="O738" s="523">
        <v>-5.4461184139164521E-3</v>
      </c>
      <c r="P738" s="517"/>
      <c r="Q738" s="517"/>
      <c r="BA738" s="214"/>
      <c r="BB738" s="288"/>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1969"/>
      <c r="D739" s="1969"/>
      <c r="E739" s="517"/>
      <c r="F739" s="517"/>
      <c r="G739" s="517"/>
      <c r="H739" s="1969" t="s">
        <v>344</v>
      </c>
      <c r="I739" s="1969"/>
      <c r="J739" s="522">
        <v>2.4864672692119165E-2</v>
      </c>
      <c r="K739" s="517"/>
      <c r="L739" s="517"/>
      <c r="M739" s="1969" t="s">
        <v>361</v>
      </c>
      <c r="N739" s="1969"/>
      <c r="O739" s="523">
        <v>1.0928216269933094E-2</v>
      </c>
      <c r="P739" s="517"/>
      <c r="Q739" s="517"/>
      <c r="BA739" s="214"/>
      <c r="BB739" s="288"/>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1969"/>
      <c r="D740" s="1969"/>
      <c r="E740" s="517"/>
      <c r="F740" s="517"/>
      <c r="G740" s="517"/>
      <c r="H740" s="1969" t="s">
        <v>352</v>
      </c>
      <c r="I740" s="1969"/>
      <c r="J740" s="522">
        <v>2.1848964982352691E-2</v>
      </c>
      <c r="K740" s="517"/>
      <c r="L740" s="517"/>
      <c r="M740" s="1969" t="s">
        <v>321</v>
      </c>
      <c r="N740" s="1969"/>
      <c r="O740" s="523">
        <v>4.5944214415363976E-2</v>
      </c>
      <c r="P740" s="517"/>
      <c r="Q740" s="517"/>
      <c r="BA740" s="214"/>
      <c r="BB740" s="288"/>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1969"/>
      <c r="D741" s="1969"/>
      <c r="E741" s="517"/>
      <c r="F741" s="517"/>
      <c r="G741" s="517"/>
      <c r="H741" s="1969" t="s">
        <v>318</v>
      </c>
      <c r="I741" s="1969"/>
      <c r="J741" s="522">
        <v>6.4931135566369452E-2</v>
      </c>
      <c r="K741" s="517"/>
      <c r="L741" s="517"/>
      <c r="M741" s="1969" t="s">
        <v>306</v>
      </c>
      <c r="N741" s="1969"/>
      <c r="O741" s="523">
        <v>9.6733622834126842E-2</v>
      </c>
      <c r="P741" s="517"/>
      <c r="Q741" s="517"/>
      <c r="BA741" s="214"/>
      <c r="BB741" s="288"/>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1969"/>
      <c r="D742" s="1969"/>
      <c r="E742" s="517"/>
      <c r="F742" s="517"/>
      <c r="G742" s="517"/>
      <c r="H742" s="1969" t="s">
        <v>342</v>
      </c>
      <c r="I742" s="1969"/>
      <c r="J742" s="522">
        <v>2.8563048191399189E-2</v>
      </c>
      <c r="K742" s="517"/>
      <c r="L742" s="517"/>
      <c r="M742" s="1969" t="s">
        <v>328</v>
      </c>
      <c r="N742" s="1969"/>
      <c r="O742" s="523">
        <v>3.6700374149939874E-2</v>
      </c>
      <c r="P742" s="517"/>
      <c r="Q742" s="517"/>
      <c r="BA742" s="214"/>
      <c r="BB742" s="288"/>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1969"/>
      <c r="D743" s="1969"/>
      <c r="E743" s="517"/>
      <c r="F743" s="517"/>
      <c r="G743" s="517"/>
      <c r="H743" s="1969" t="s">
        <v>325</v>
      </c>
      <c r="I743" s="1969"/>
      <c r="J743" s="522">
        <v>5.7634391464006424E-2</v>
      </c>
      <c r="K743" s="517"/>
      <c r="L743" s="517"/>
      <c r="M743" s="1969" t="s">
        <v>305</v>
      </c>
      <c r="N743" s="1969"/>
      <c r="O743" s="523">
        <v>7.3786908721020963E-2</v>
      </c>
      <c r="P743" s="517"/>
      <c r="Q743" s="517"/>
      <c r="BA743" s="214"/>
      <c r="BB743" s="288"/>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1969"/>
      <c r="D744" s="1969"/>
      <c r="E744" s="517"/>
      <c r="F744" s="517"/>
      <c r="G744" s="517"/>
      <c r="H744" s="1969" t="s">
        <v>386</v>
      </c>
      <c r="I744" s="1969"/>
      <c r="J744" s="522">
        <v>8.5695508235657941E-3</v>
      </c>
      <c r="K744" s="517"/>
      <c r="L744" s="517"/>
      <c r="M744" s="1969" t="s">
        <v>310</v>
      </c>
      <c r="N744" s="1969"/>
      <c r="O744" s="523">
        <v>8.9283431624949339E-2</v>
      </c>
      <c r="P744" s="517"/>
      <c r="Q744" s="517"/>
      <c r="BA744" s="214"/>
      <c r="BB744" s="288"/>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1969"/>
      <c r="D745" s="1969"/>
      <c r="E745" s="517"/>
      <c r="F745" s="517"/>
      <c r="G745" s="517"/>
      <c r="H745" s="1969" t="s">
        <v>361</v>
      </c>
      <c r="I745" s="1969"/>
      <c r="J745" s="522">
        <v>1.1944230532298846E-2</v>
      </c>
      <c r="K745" s="517"/>
      <c r="L745" s="517"/>
      <c r="M745" s="1969" t="s">
        <v>313</v>
      </c>
      <c r="N745" s="1969"/>
      <c r="O745" s="523">
        <v>6.2177524010541635E-2</v>
      </c>
      <c r="P745" s="517"/>
      <c r="Q745" s="517"/>
      <c r="BA745" s="214"/>
      <c r="BB745" s="288"/>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1969"/>
      <c r="D746" s="1969"/>
      <c r="E746" s="517"/>
      <c r="F746" s="517"/>
      <c r="G746" s="517"/>
      <c r="H746" s="1969" t="s">
        <v>321</v>
      </c>
      <c r="I746" s="1969"/>
      <c r="J746" s="522">
        <v>5.9216491204185893E-2</v>
      </c>
      <c r="K746" s="517"/>
      <c r="L746" s="517"/>
      <c r="M746" s="1969" t="s">
        <v>341</v>
      </c>
      <c r="N746" s="1969"/>
      <c r="O746" s="523">
        <v>3.6786215724892178E-2</v>
      </c>
      <c r="P746" s="517"/>
      <c r="Q746" s="517"/>
      <c r="BA746" s="214"/>
      <c r="BB746" s="288"/>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1969"/>
      <c r="D747" s="1969"/>
      <c r="E747" s="517"/>
      <c r="F747" s="517"/>
      <c r="G747" s="517"/>
      <c r="H747" s="1969" t="s">
        <v>306</v>
      </c>
      <c r="I747" s="1969"/>
      <c r="J747" s="522">
        <v>9.2423275359779525E-2</v>
      </c>
      <c r="K747" s="517"/>
      <c r="L747" s="517"/>
      <c r="M747" s="1969" t="s">
        <v>379</v>
      </c>
      <c r="N747" s="1969"/>
      <c r="O747" s="523">
        <v>-1.6418483432141095E-2</v>
      </c>
      <c r="P747" s="517"/>
      <c r="Q747" s="517"/>
      <c r="BA747" s="214"/>
      <c r="BB747" s="288"/>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1969"/>
      <c r="D748" s="1969"/>
      <c r="E748" s="517"/>
      <c r="F748" s="517"/>
      <c r="G748" s="517"/>
      <c r="H748" s="1969" t="s">
        <v>328</v>
      </c>
      <c r="I748" s="1969"/>
      <c r="J748" s="522">
        <v>5.5343552668877388E-2</v>
      </c>
      <c r="K748" s="517"/>
      <c r="L748" s="517"/>
      <c r="M748" s="1969" t="s">
        <v>363</v>
      </c>
      <c r="N748" s="1969"/>
      <c r="O748" s="523">
        <v>-2.4232954894492266E-2</v>
      </c>
      <c r="P748" s="517"/>
      <c r="Q748" s="517"/>
      <c r="BA748" s="214"/>
      <c r="BB748" s="288"/>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1969"/>
      <c r="D749" s="1969"/>
      <c r="E749" s="517"/>
      <c r="F749" s="517"/>
      <c r="G749" s="517"/>
      <c r="H749" s="1969" t="s">
        <v>305</v>
      </c>
      <c r="I749" s="1969"/>
      <c r="J749" s="522">
        <v>8.4020223960274448E-2</v>
      </c>
      <c r="K749" s="517"/>
      <c r="L749" s="517"/>
      <c r="M749" s="1969" t="s">
        <v>368</v>
      </c>
      <c r="N749" s="1969"/>
      <c r="O749" s="523">
        <v>-2.0271795036505256E-2</v>
      </c>
      <c r="P749" s="517"/>
      <c r="Q749" s="517"/>
      <c r="BA749" s="214"/>
      <c r="BB749" s="288"/>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1969"/>
      <c r="D750" s="1969"/>
      <c r="E750" s="517"/>
      <c r="F750" s="517"/>
      <c r="G750" s="517"/>
      <c r="H750" s="1969" t="s">
        <v>310</v>
      </c>
      <c r="I750" s="1969"/>
      <c r="J750" s="522">
        <v>8.5869949701106299E-2</v>
      </c>
      <c r="K750" s="517"/>
      <c r="L750" s="517"/>
      <c r="M750" s="1969" t="s">
        <v>355</v>
      </c>
      <c r="N750" s="1969"/>
      <c r="O750" s="523">
        <v>2.789522264743868E-2</v>
      </c>
      <c r="P750" s="517"/>
      <c r="Q750" s="517"/>
      <c r="BA750" s="214"/>
      <c r="BB750" s="288"/>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1969"/>
      <c r="D751" s="1969"/>
      <c r="E751" s="517"/>
      <c r="F751" s="517"/>
      <c r="G751" s="517"/>
      <c r="H751" s="1969" t="s">
        <v>313</v>
      </c>
      <c r="I751" s="1969"/>
      <c r="J751" s="522">
        <v>7.7160976635014866E-2</v>
      </c>
      <c r="K751" s="517"/>
      <c r="L751" s="517"/>
      <c r="M751" s="1969" t="s">
        <v>388</v>
      </c>
      <c r="N751" s="1969"/>
      <c r="O751" s="523">
        <v>-1.3658416306536993E-2</v>
      </c>
      <c r="P751" s="517"/>
      <c r="Q751" s="517"/>
      <c r="BA751" s="214"/>
      <c r="BB751" s="288"/>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1969"/>
      <c r="D752" s="1969"/>
      <c r="E752" s="517"/>
      <c r="F752" s="517"/>
      <c r="G752" s="517"/>
      <c r="H752" s="1969" t="s">
        <v>341</v>
      </c>
      <c r="I752" s="1969"/>
      <c r="J752" s="522">
        <v>-3.0026350590035985E-3</v>
      </c>
      <c r="K752" s="517"/>
      <c r="L752" s="517"/>
      <c r="M752" s="1969" t="s">
        <v>366</v>
      </c>
      <c r="N752" s="1969"/>
      <c r="O752" s="523">
        <v>-2.2092082458904129E-2</v>
      </c>
      <c r="P752" s="517"/>
      <c r="Q752" s="517"/>
      <c r="BA752" s="214"/>
      <c r="BB752" s="288"/>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1969"/>
      <c r="D753" s="1969"/>
      <c r="E753" s="517"/>
      <c r="F753" s="517"/>
      <c r="G753" s="517"/>
      <c r="H753" s="1969" t="s">
        <v>379</v>
      </c>
      <c r="I753" s="1969"/>
      <c r="J753" s="522">
        <v>-3.462359559797529E-4</v>
      </c>
      <c r="K753" s="517"/>
      <c r="L753" s="517"/>
      <c r="M753" s="1969" t="s">
        <v>395</v>
      </c>
      <c r="N753" s="1969"/>
      <c r="O753" s="523">
        <v>-1.2588072719281359E-2</v>
      </c>
      <c r="P753" s="517"/>
      <c r="Q753" s="517"/>
      <c r="BA753" s="214"/>
      <c r="BB753" s="288"/>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1969"/>
      <c r="D754" s="1969"/>
      <c r="E754" s="517"/>
      <c r="F754" s="517"/>
      <c r="G754" s="517"/>
      <c r="H754" s="1969" t="s">
        <v>363</v>
      </c>
      <c r="I754" s="1969"/>
      <c r="J754" s="522">
        <v>1.2558605470379758E-3</v>
      </c>
      <c r="K754" s="517"/>
      <c r="L754" s="517"/>
      <c r="M754" s="1969" t="s">
        <v>335</v>
      </c>
      <c r="N754" s="1969"/>
      <c r="O754" s="523">
        <v>4.2421629376288801E-2</v>
      </c>
      <c r="P754" s="517"/>
      <c r="Q754" s="517"/>
      <c r="BA754" s="214"/>
      <c r="BB754" s="288"/>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1969"/>
      <c r="D755" s="1969"/>
      <c r="E755" s="517"/>
      <c r="F755" s="517"/>
      <c r="G755" s="517"/>
      <c r="H755" s="1969" t="s">
        <v>368</v>
      </c>
      <c r="I755" s="1969"/>
      <c r="J755" s="522">
        <v>3.4187795915922529E-3</v>
      </c>
      <c r="K755" s="517"/>
      <c r="L755" s="517"/>
      <c r="M755" s="1969" t="s">
        <v>371</v>
      </c>
      <c r="N755" s="1969"/>
      <c r="O755" s="523">
        <v>-1.9649839500243883E-2</v>
      </c>
      <c r="P755" s="517"/>
      <c r="Q755" s="517"/>
      <c r="BA755" s="214"/>
      <c r="BB755" s="288"/>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1969"/>
      <c r="D756" s="1969"/>
      <c r="E756" s="517"/>
      <c r="F756" s="517"/>
      <c r="G756" s="517"/>
      <c r="H756" s="1969" t="s">
        <v>355</v>
      </c>
      <c r="I756" s="1969"/>
      <c r="J756" s="522">
        <v>-3.3228853888133663E-3</v>
      </c>
      <c r="K756" s="517"/>
      <c r="L756" s="517"/>
      <c r="M756" s="1969" t="s">
        <v>375</v>
      </c>
      <c r="N756" s="1969"/>
      <c r="O756" s="523">
        <v>-1.8959022157653611E-2</v>
      </c>
      <c r="P756" s="517"/>
      <c r="Q756" s="517"/>
      <c r="BA756" s="214"/>
      <c r="BB756" s="288"/>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1969"/>
      <c r="D757" s="1969"/>
      <c r="E757" s="517"/>
      <c r="F757" s="517"/>
      <c r="G757" s="517"/>
      <c r="H757" s="1969" t="s">
        <v>388</v>
      </c>
      <c r="I757" s="1969"/>
      <c r="J757" s="522">
        <v>-5.7599803785954762E-4</v>
      </c>
      <c r="K757" s="517"/>
      <c r="L757" s="517"/>
      <c r="M757" s="1969" t="s">
        <v>349</v>
      </c>
      <c r="N757" s="1969"/>
      <c r="O757" s="523">
        <v>-3.0328971507759293E-2</v>
      </c>
      <c r="P757" s="517"/>
      <c r="Q757" s="517"/>
      <c r="BA757" s="214"/>
      <c r="BB757" s="288"/>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1969"/>
      <c r="D758" s="1969"/>
      <c r="E758" s="517"/>
      <c r="F758" s="517"/>
      <c r="G758" s="517"/>
      <c r="H758" s="1969" t="s">
        <v>366</v>
      </c>
      <c r="I758" s="1969"/>
      <c r="J758" s="522">
        <v>2.9947403572299215E-3</v>
      </c>
      <c r="K758" s="517"/>
      <c r="L758" s="517"/>
      <c r="M758" s="1969" t="s">
        <v>353</v>
      </c>
      <c r="N758" s="1969"/>
      <c r="O758" s="523">
        <v>2.7919773202400393E-2</v>
      </c>
      <c r="P758" s="517"/>
      <c r="Q758" s="517"/>
      <c r="BA758" s="214"/>
      <c r="BB758" s="288"/>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1969"/>
      <c r="D759" s="1969"/>
      <c r="E759" s="517"/>
      <c r="F759" s="517"/>
      <c r="G759" s="517"/>
      <c r="H759" s="1969" t="s">
        <v>395</v>
      </c>
      <c r="I759" s="1969"/>
      <c r="J759" s="522">
        <v>2.5950483878799564E-3</v>
      </c>
      <c r="K759" s="517"/>
      <c r="L759" s="517"/>
      <c r="M759" s="1969" t="s">
        <v>392</v>
      </c>
      <c r="N759" s="1969"/>
      <c r="O759" s="523">
        <v>-1.302787701804003E-2</v>
      </c>
      <c r="P759" s="517"/>
      <c r="Q759" s="517"/>
      <c r="BA759" s="214"/>
      <c r="BB759" s="288"/>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1969"/>
      <c r="D760" s="1969"/>
      <c r="E760" s="517"/>
      <c r="F760" s="517"/>
      <c r="G760" s="517"/>
      <c r="H760" s="1969" t="s">
        <v>335</v>
      </c>
      <c r="I760" s="1969"/>
      <c r="J760" s="522">
        <v>-3.1149224622048955E-4</v>
      </c>
      <c r="K760" s="517"/>
      <c r="L760" s="517"/>
      <c r="M760" s="1969" t="s">
        <v>384</v>
      </c>
      <c r="N760" s="1969"/>
      <c r="O760" s="523">
        <v>-1.4776681987166635E-2</v>
      </c>
      <c r="P760" s="517"/>
      <c r="Q760" s="517"/>
      <c r="BA760" s="214"/>
      <c r="BB760" s="288"/>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1969"/>
      <c r="D761" s="1969"/>
      <c r="E761" s="517"/>
      <c r="F761" s="517"/>
      <c r="G761" s="517"/>
      <c r="H761" s="1969" t="s">
        <v>371</v>
      </c>
      <c r="I761" s="1969"/>
      <c r="J761" s="522">
        <v>-3.117147810528716E-3</v>
      </c>
      <c r="K761" s="517"/>
      <c r="L761" s="517"/>
      <c r="M761" s="1969" t="s">
        <v>373</v>
      </c>
      <c r="N761" s="1969"/>
      <c r="O761" s="523">
        <v>-1.9389406962418036E-2</v>
      </c>
      <c r="P761" s="517"/>
      <c r="Q761" s="517"/>
      <c r="BA761" s="214"/>
      <c r="BB761" s="288"/>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1969"/>
      <c r="D762" s="1969"/>
      <c r="E762" s="517"/>
      <c r="F762" s="517"/>
      <c r="G762" s="517"/>
      <c r="H762" s="1969" t="s">
        <v>375</v>
      </c>
      <c r="I762" s="1969"/>
      <c r="J762" s="522">
        <v>6.526343914663834E-5</v>
      </c>
      <c r="K762" s="517"/>
      <c r="L762" s="517"/>
      <c r="M762" s="1969" t="s">
        <v>337</v>
      </c>
      <c r="N762" s="1969"/>
      <c r="O762" s="523">
        <v>4.2215016790790996E-2</v>
      </c>
      <c r="P762" s="517"/>
      <c r="Q762" s="517"/>
      <c r="BA762" s="214"/>
      <c r="BB762" s="288"/>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1969"/>
      <c r="D763" s="1969"/>
      <c r="E763" s="517"/>
      <c r="F763" s="517"/>
      <c r="G763" s="517"/>
      <c r="H763" s="1969" t="s">
        <v>349</v>
      </c>
      <c r="I763" s="1969"/>
      <c r="J763" s="522">
        <v>2.9051115441539404E-3</v>
      </c>
      <c r="K763" s="517"/>
      <c r="L763" s="517"/>
      <c r="M763" s="1969" t="s">
        <v>377</v>
      </c>
      <c r="N763" s="1969"/>
      <c r="O763" s="523">
        <v>-1.7709033679139761E-2</v>
      </c>
      <c r="P763" s="517"/>
      <c r="Q763" s="517"/>
      <c r="BA763" s="214"/>
      <c r="BB763" s="288"/>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1969"/>
      <c r="D764" s="1969"/>
      <c r="E764" s="517"/>
      <c r="F764" s="517"/>
      <c r="G764" s="517"/>
      <c r="H764" s="1969" t="s">
        <v>353</v>
      </c>
      <c r="I764" s="1969"/>
      <c r="J764" s="522">
        <v>-5.0201294898984368E-3</v>
      </c>
      <c r="K764" s="517"/>
      <c r="L764" s="517"/>
      <c r="M764" s="1969" t="s">
        <v>358</v>
      </c>
      <c r="N764" s="1969"/>
      <c r="O764" s="523">
        <v>-2.5262194977417742E-2</v>
      </c>
      <c r="P764" s="517"/>
      <c r="Q764" s="517"/>
      <c r="BA764" s="214"/>
      <c r="BB764" s="288"/>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1969"/>
      <c r="D765" s="1969"/>
      <c r="E765" s="517"/>
      <c r="F765" s="517"/>
      <c r="G765" s="517"/>
      <c r="H765" s="1969" t="s">
        <v>392</v>
      </c>
      <c r="I765" s="1969"/>
      <c r="J765" s="522">
        <v>1.8866113429370571E-3</v>
      </c>
      <c r="K765" s="517"/>
      <c r="L765" s="517"/>
      <c r="M765" s="1969" t="s">
        <v>364</v>
      </c>
      <c r="N765" s="1969"/>
      <c r="O765" s="523">
        <v>-2.2789721460421783E-2</v>
      </c>
      <c r="P765" s="517"/>
      <c r="Q765" s="517"/>
      <c r="BA765" s="214"/>
      <c r="BB765" s="288"/>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1969"/>
      <c r="D766" s="1969"/>
      <c r="E766" s="517"/>
      <c r="F766" s="517"/>
      <c r="G766" s="517"/>
      <c r="H766" s="1969" t="s">
        <v>384</v>
      </c>
      <c r="I766" s="1969"/>
      <c r="J766" s="522">
        <v>1.7035846884256457E-3</v>
      </c>
      <c r="K766" s="517"/>
      <c r="L766" s="517"/>
      <c r="M766" s="1969" t="s">
        <v>338</v>
      </c>
      <c r="N766" s="1969"/>
      <c r="O766" s="523">
        <v>4.0355454380665852E-2</v>
      </c>
      <c r="P766" s="517"/>
      <c r="Q766" s="517"/>
      <c r="BA766" s="214"/>
      <c r="BB766" s="288"/>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1969"/>
      <c r="D767" s="1969"/>
      <c r="E767" s="517"/>
      <c r="F767" s="517"/>
      <c r="G767" s="517"/>
      <c r="H767" s="1969" t="s">
        <v>373</v>
      </c>
      <c r="I767" s="1969"/>
      <c r="J767" s="522">
        <v>4.5512616130926279E-3</v>
      </c>
      <c r="K767" s="517"/>
      <c r="L767" s="517"/>
      <c r="M767" s="1969" t="s">
        <v>345</v>
      </c>
      <c r="N767" s="1969"/>
      <c r="O767" s="523">
        <v>-3.484104713748138E-2</v>
      </c>
      <c r="P767" s="517"/>
      <c r="Q767" s="517"/>
      <c r="BA767" s="214"/>
      <c r="BB767" s="288"/>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1969"/>
      <c r="D768" s="1969"/>
      <c r="E768" s="517"/>
      <c r="F768" s="517"/>
      <c r="G768" s="517"/>
      <c r="H768" s="1969" t="s">
        <v>337</v>
      </c>
      <c r="I768" s="1969"/>
      <c r="J768" s="522">
        <v>5.7678037563005588E-3</v>
      </c>
      <c r="K768" s="517"/>
      <c r="L768" s="517"/>
      <c r="M768" s="1969" t="s">
        <v>357</v>
      </c>
      <c r="N768" s="1969"/>
      <c r="O768" s="523">
        <v>-2.6177731728751014E-2</v>
      </c>
      <c r="P768" s="517"/>
      <c r="Q768" s="517"/>
      <c r="BA768" s="212"/>
      <c r="BB768" s="289"/>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1969"/>
      <c r="D769" s="1969"/>
      <c r="E769" s="517"/>
      <c r="F769" s="517"/>
      <c r="G769" s="517"/>
      <c r="H769" s="1969" t="s">
        <v>377</v>
      </c>
      <c r="I769" s="1969"/>
      <c r="J769" s="522">
        <v>-4.2599865702025244E-3</v>
      </c>
      <c r="K769" s="517"/>
      <c r="L769" s="517"/>
      <c r="M769" s="1969" t="s">
        <v>413</v>
      </c>
      <c r="N769" s="1969"/>
      <c r="O769" s="525">
        <v>-4.3824291670446405E-3</v>
      </c>
      <c r="P769" s="517"/>
      <c r="Q769" s="517"/>
      <c r="BA769" s="212"/>
      <c r="BB769" s="289"/>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1969"/>
      <c r="D770" s="1969"/>
      <c r="E770" s="517"/>
      <c r="F770" s="517"/>
      <c r="G770" s="517"/>
      <c r="H770" s="1969" t="s">
        <v>358</v>
      </c>
      <c r="I770" s="1969"/>
      <c r="J770" s="522">
        <v>-7.1385560417561549E-3</v>
      </c>
      <c r="K770" s="517"/>
      <c r="L770" s="517"/>
      <c r="M770" s="1969"/>
      <c r="N770" s="1969"/>
      <c r="O770" s="517"/>
      <c r="P770" s="517"/>
      <c r="Q770" s="517"/>
      <c r="BA770" s="212"/>
      <c r="BB770" s="289"/>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1969"/>
      <c r="D771" s="1969"/>
      <c r="E771" s="517"/>
      <c r="F771" s="517"/>
      <c r="G771" s="517"/>
      <c r="H771" s="1969" t="s">
        <v>364</v>
      </c>
      <c r="I771" s="1969"/>
      <c r="J771" s="522">
        <v>6.2160171070138105E-4</v>
      </c>
      <c r="K771" s="517"/>
      <c r="L771" s="517"/>
      <c r="M771" s="1969"/>
      <c r="N771" s="1969"/>
      <c r="O771" s="517"/>
      <c r="P771" s="517"/>
      <c r="Q771" s="517"/>
      <c r="BA771" s="212"/>
      <c r="BB771" s="289"/>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1969"/>
      <c r="D772" s="1969"/>
      <c r="E772" s="517"/>
      <c r="F772" s="517"/>
      <c r="G772" s="517"/>
      <c r="H772" s="1969" t="s">
        <v>338</v>
      </c>
      <c r="I772" s="1969"/>
      <c r="J772" s="522">
        <v>6.2578320667239587E-4</v>
      </c>
      <c r="K772" s="517"/>
      <c r="L772" s="517"/>
      <c r="M772" s="1969" t="s">
        <v>257</v>
      </c>
      <c r="N772" s="1969"/>
      <c r="O772" s="1969"/>
      <c r="P772" s="517"/>
      <c r="Q772" s="517"/>
      <c r="BA772" s="212"/>
      <c r="BB772" s="289"/>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1969"/>
      <c r="D773" s="1969"/>
      <c r="E773" s="517"/>
      <c r="F773" s="517"/>
      <c r="G773" s="517"/>
      <c r="H773" s="1969" t="s">
        <v>345</v>
      </c>
      <c r="I773" s="1969"/>
      <c r="J773" s="522">
        <v>-1.3318414798499836E-3</v>
      </c>
      <c r="K773" s="517"/>
      <c r="L773" s="517"/>
      <c r="M773" s="1969" t="s">
        <v>196</v>
      </c>
      <c r="N773" s="1969"/>
      <c r="O773" s="545" t="s">
        <v>197</v>
      </c>
      <c r="P773" s="517"/>
      <c r="Q773" s="517"/>
      <c r="BA773" s="212"/>
      <c r="BB773" s="289"/>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1969"/>
      <c r="D774" s="1969"/>
      <c r="E774" s="517"/>
      <c r="F774" s="517"/>
      <c r="G774" s="517"/>
      <c r="H774" s="1969" t="s">
        <v>357</v>
      </c>
      <c r="I774" s="1969"/>
      <c r="J774" s="522">
        <v>-5.3293543165232175E-4</v>
      </c>
      <c r="K774" s="517"/>
      <c r="L774" s="517"/>
      <c r="M774" s="1969" t="s">
        <v>197</v>
      </c>
      <c r="N774" s="1969"/>
      <c r="O774" s="546">
        <v>1</v>
      </c>
      <c r="P774" s="517"/>
      <c r="Q774" s="517"/>
      <c r="BA774" s="212"/>
      <c r="BB774" s="289"/>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1969"/>
      <c r="D775" s="1969"/>
      <c r="E775" s="517"/>
      <c r="F775" s="517"/>
      <c r="G775" s="517"/>
      <c r="H775" s="1969" t="s">
        <v>413</v>
      </c>
      <c r="I775" s="1969"/>
      <c r="J775" s="526">
        <v>2.6118255461840312E-4</v>
      </c>
      <c r="K775" s="517"/>
      <c r="L775" s="517"/>
      <c r="M775" s="1969"/>
      <c r="N775" s="1969"/>
      <c r="O775" s="517"/>
      <c r="P775" s="517"/>
      <c r="Q775" s="517"/>
      <c r="BA775" s="212"/>
      <c r="BB775" s="289"/>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1969"/>
      <c r="D776" s="1969"/>
      <c r="E776" s="517"/>
      <c r="F776" s="517"/>
      <c r="G776" s="517"/>
      <c r="H776" s="1969"/>
      <c r="I776" s="1969"/>
      <c r="J776" s="517"/>
      <c r="K776" s="517"/>
      <c r="L776" s="517"/>
      <c r="M776" s="1969"/>
      <c r="N776" s="1969"/>
      <c r="O776" s="517"/>
      <c r="P776" s="517"/>
      <c r="Q776" s="517"/>
      <c r="BA776" s="212"/>
      <c r="BB776" s="289"/>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1969"/>
      <c r="D777" s="1969"/>
      <c r="E777" s="517"/>
      <c r="F777" s="517"/>
      <c r="G777" s="517"/>
      <c r="H777" s="1969"/>
      <c r="I777" s="1969"/>
      <c r="J777" s="517"/>
      <c r="K777" s="517"/>
      <c r="L777" s="517"/>
      <c r="M777" s="1969"/>
      <c r="N777" s="1969"/>
      <c r="O777" s="517"/>
      <c r="P777" s="517"/>
      <c r="Q777" s="517"/>
      <c r="BA777" s="212"/>
      <c r="BB777" s="289"/>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1969"/>
      <c r="D778" s="1969"/>
      <c r="E778" s="517"/>
      <c r="F778" s="517"/>
      <c r="G778" s="517"/>
      <c r="H778" s="1969" t="s">
        <v>257</v>
      </c>
      <c r="I778" s="1969"/>
      <c r="J778" s="1969"/>
      <c r="K778" s="517"/>
      <c r="L778" s="517"/>
      <c r="M778" s="1969"/>
      <c r="N778" s="1969"/>
      <c r="O778" s="517"/>
      <c r="P778" s="517"/>
      <c r="Q778" s="517"/>
      <c r="BA778" s="212"/>
      <c r="BB778" s="289"/>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1969"/>
      <c r="D779" s="1969"/>
      <c r="E779" s="517"/>
      <c r="F779" s="517"/>
      <c r="G779" s="517"/>
      <c r="H779" s="1969" t="s">
        <v>196</v>
      </c>
      <c r="I779" s="1969"/>
      <c r="J779" s="547" t="s">
        <v>197</v>
      </c>
      <c r="K779" s="517"/>
      <c r="L779" s="517"/>
      <c r="M779" s="1969"/>
      <c r="N779" s="1969"/>
      <c r="O779" s="517"/>
      <c r="P779" s="517"/>
      <c r="Q779" s="517"/>
      <c r="BA779" s="212"/>
      <c r="BB779" s="289"/>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1969"/>
      <c r="D780" s="1969"/>
      <c r="E780" s="517"/>
      <c r="F780" s="517"/>
      <c r="G780" s="517"/>
      <c r="H780" s="1969" t="s">
        <v>197</v>
      </c>
      <c r="I780" s="1969"/>
      <c r="J780" s="548">
        <v>1.0000000000000002</v>
      </c>
      <c r="K780" s="517"/>
      <c r="L780" s="517"/>
      <c r="M780" s="1969"/>
      <c r="N780" s="1969"/>
      <c r="O780" s="517"/>
      <c r="P780" s="517"/>
      <c r="Q780" s="517"/>
      <c r="BA780" s="212"/>
      <c r="BB780" s="289"/>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1969"/>
      <c r="D781" s="1969"/>
      <c r="E781" s="517"/>
      <c r="F781" s="517"/>
      <c r="G781" s="517"/>
      <c r="H781" s="1969"/>
      <c r="I781" s="1969"/>
      <c r="J781" s="517"/>
      <c r="K781" s="517"/>
      <c r="L781" s="517"/>
      <c r="M781" s="1969"/>
      <c r="N781" s="1969"/>
      <c r="O781" s="517"/>
      <c r="P781" s="517"/>
      <c r="Q781" s="517"/>
      <c r="BA781" s="212"/>
      <c r="BB781" s="289"/>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1969"/>
      <c r="D782" s="1969"/>
      <c r="E782" s="517"/>
      <c r="F782" s="517"/>
      <c r="G782" s="517"/>
      <c r="H782" s="1969"/>
      <c r="I782" s="1969"/>
      <c r="J782" s="517"/>
      <c r="K782" s="517"/>
      <c r="L782" s="517"/>
      <c r="M782" s="1969"/>
      <c r="N782" s="1969"/>
      <c r="O782" s="517"/>
      <c r="P782" s="517"/>
      <c r="Q782" s="517"/>
      <c r="BA782" s="212"/>
      <c r="BB782" s="289"/>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1969"/>
      <c r="D783" s="1969"/>
      <c r="E783" s="517"/>
      <c r="F783" s="517"/>
      <c r="G783" s="517"/>
      <c r="H783" s="1969"/>
      <c r="I783" s="1969"/>
      <c r="J783" s="517"/>
      <c r="K783" s="517"/>
      <c r="L783" s="517"/>
      <c r="M783" s="1969"/>
      <c r="N783" s="1969"/>
      <c r="O783" s="517"/>
      <c r="P783" s="517"/>
      <c r="Q783" s="517"/>
      <c r="BA783" s="212"/>
      <c r="BB783" s="289"/>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1969"/>
      <c r="D784" s="1969"/>
      <c r="E784" s="517"/>
      <c r="F784" s="517"/>
      <c r="G784" s="517"/>
      <c r="H784" s="1969"/>
      <c r="I784" s="1969"/>
      <c r="J784" s="517"/>
      <c r="K784" s="517"/>
      <c r="L784" s="517"/>
      <c r="M784" s="1969"/>
      <c r="N784" s="1969"/>
      <c r="O784" s="517"/>
      <c r="P784" s="517"/>
      <c r="Q784" s="517"/>
      <c r="BA784" s="212"/>
      <c r="BB784" s="289"/>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1969"/>
      <c r="D785" s="1969"/>
      <c r="E785" s="517"/>
      <c r="F785" s="517"/>
      <c r="G785" s="517"/>
      <c r="H785" s="1969"/>
      <c r="I785" s="1969"/>
      <c r="J785" s="517"/>
      <c r="K785" s="517"/>
      <c r="L785" s="517"/>
      <c r="M785" s="1969"/>
      <c r="N785" s="1969"/>
      <c r="O785" s="517"/>
      <c r="P785" s="517"/>
      <c r="Q785" s="517"/>
      <c r="BA785" s="212"/>
      <c r="BB785" s="289"/>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1969"/>
      <c r="D786" s="1969"/>
      <c r="E786" s="517"/>
      <c r="F786" s="517"/>
      <c r="G786" s="517"/>
      <c r="H786" s="1969"/>
      <c r="I786" s="1969"/>
      <c r="J786" s="517"/>
      <c r="K786" s="517"/>
      <c r="L786" s="517"/>
      <c r="M786" s="1969"/>
      <c r="N786" s="1969"/>
      <c r="O786" s="517"/>
      <c r="P786" s="517"/>
      <c r="Q786" s="517"/>
      <c r="BA786" s="212"/>
      <c r="BB786" s="289"/>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1969"/>
      <c r="D787" s="1969"/>
      <c r="E787" s="517"/>
      <c r="F787" s="517"/>
      <c r="G787" s="517"/>
      <c r="H787" s="1969"/>
      <c r="I787" s="1969"/>
      <c r="J787" s="517"/>
      <c r="K787" s="517"/>
      <c r="L787" s="517"/>
      <c r="M787" s="1969"/>
      <c r="N787" s="1969"/>
      <c r="O787" s="517"/>
      <c r="P787" s="517"/>
      <c r="Q787" s="517"/>
      <c r="BA787" s="212"/>
      <c r="BB787" s="289"/>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1969"/>
      <c r="D788" s="1969"/>
      <c r="E788" s="517"/>
      <c r="F788" s="517"/>
      <c r="G788" s="517"/>
      <c r="H788" s="1969"/>
      <c r="I788" s="1969"/>
      <c r="J788" s="517"/>
      <c r="K788" s="517"/>
      <c r="L788" s="517"/>
      <c r="M788" s="1969"/>
      <c r="N788" s="1969"/>
      <c r="O788" s="517"/>
      <c r="P788" s="517"/>
      <c r="Q788" s="517"/>
      <c r="BA788" s="212"/>
      <c r="BB788" s="289"/>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1969"/>
      <c r="D789" s="1969"/>
      <c r="E789" s="517"/>
      <c r="F789" s="517"/>
      <c r="G789" s="517"/>
      <c r="H789" s="1969"/>
      <c r="I789" s="1969"/>
      <c r="J789" s="517"/>
      <c r="K789" s="517"/>
      <c r="L789" s="517"/>
      <c r="M789" s="1969"/>
      <c r="N789" s="1969"/>
      <c r="O789" s="517"/>
      <c r="P789" s="517"/>
      <c r="Q789" s="517"/>
      <c r="BA789" s="212"/>
      <c r="BB789" s="289"/>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1969"/>
      <c r="D790" s="1969"/>
      <c r="E790" s="517"/>
      <c r="F790" s="517"/>
      <c r="G790" s="517"/>
      <c r="H790" s="1969"/>
      <c r="I790" s="1969"/>
      <c r="J790" s="517"/>
      <c r="K790" s="517"/>
      <c r="L790" s="517"/>
      <c r="M790" s="1969"/>
      <c r="N790" s="1969"/>
      <c r="O790" s="517"/>
      <c r="P790" s="517"/>
      <c r="Q790" s="517"/>
      <c r="BA790" s="212"/>
      <c r="BB790" s="289"/>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1969"/>
      <c r="D791" s="1969"/>
      <c r="E791" s="517"/>
      <c r="F791" s="517"/>
      <c r="G791" s="517"/>
      <c r="H791" s="1969"/>
      <c r="I791" s="1969"/>
      <c r="J791" s="517"/>
      <c r="K791" s="517"/>
      <c r="L791" s="517"/>
      <c r="M791" s="1969"/>
      <c r="N791" s="1969"/>
      <c r="O791" s="517"/>
      <c r="P791" s="517"/>
      <c r="Q791" s="517"/>
      <c r="BA791" s="212"/>
      <c r="BB791" s="289"/>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1969"/>
      <c r="D792" s="1969"/>
      <c r="E792" s="517"/>
      <c r="F792" s="517"/>
      <c r="G792" s="517"/>
      <c r="H792" s="1969"/>
      <c r="I792" s="1969"/>
      <c r="J792" s="517"/>
      <c r="K792" s="517"/>
      <c r="L792" s="517"/>
      <c r="M792" s="1969"/>
      <c r="N792" s="1969"/>
      <c r="O792" s="517"/>
      <c r="P792" s="517"/>
      <c r="Q792" s="517"/>
      <c r="BA792" s="212"/>
      <c r="BB792" s="289"/>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1969"/>
      <c r="D793" s="1969"/>
      <c r="E793" s="517"/>
      <c r="F793" s="517"/>
      <c r="G793" s="517"/>
      <c r="H793" s="1969"/>
      <c r="I793" s="1969"/>
      <c r="J793" s="517"/>
      <c r="K793" s="517"/>
      <c r="L793" s="517"/>
      <c r="M793" s="1969"/>
      <c r="N793" s="1969"/>
      <c r="O793" s="517"/>
      <c r="P793" s="517"/>
      <c r="Q793" s="517"/>
      <c r="BA793" s="212"/>
      <c r="BB793" s="289"/>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1969"/>
      <c r="D794" s="1969"/>
      <c r="E794" s="517"/>
      <c r="F794" s="517"/>
      <c r="G794" s="517"/>
      <c r="H794" s="1969"/>
      <c r="I794" s="1969"/>
      <c r="J794" s="517"/>
      <c r="K794" s="517"/>
      <c r="L794" s="517"/>
      <c r="M794" s="1969"/>
      <c r="N794" s="1969"/>
      <c r="O794" s="517"/>
      <c r="P794" s="517"/>
      <c r="Q794" s="517"/>
      <c r="BA794" s="212"/>
      <c r="BB794" s="289"/>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1969"/>
      <c r="D795" s="1969"/>
      <c r="E795" s="517"/>
      <c r="F795" s="517"/>
      <c r="G795" s="517"/>
      <c r="H795" s="1969"/>
      <c r="I795" s="1969"/>
      <c r="J795" s="517"/>
      <c r="K795" s="517"/>
      <c r="L795" s="517"/>
      <c r="M795" s="1969"/>
      <c r="N795" s="1969"/>
      <c r="O795" s="517"/>
      <c r="P795" s="517"/>
      <c r="Q795" s="517"/>
      <c r="BA795" s="212"/>
      <c r="BB795" s="289"/>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1969"/>
      <c r="D796" s="1969"/>
      <c r="E796" s="517"/>
      <c r="F796" s="517"/>
      <c r="G796" s="517"/>
      <c r="H796" s="1969"/>
      <c r="I796" s="1969"/>
      <c r="J796" s="517"/>
      <c r="K796" s="517"/>
      <c r="L796" s="517"/>
      <c r="M796" s="1969"/>
      <c r="N796" s="1969"/>
      <c r="O796" s="517"/>
      <c r="P796" s="517"/>
      <c r="Q796" s="517"/>
      <c r="BA796" s="212"/>
      <c r="BB796" s="289"/>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1969"/>
      <c r="D797" s="1969"/>
      <c r="E797" s="517"/>
      <c r="F797" s="517"/>
      <c r="G797" s="517"/>
      <c r="H797" s="1969"/>
      <c r="I797" s="1969"/>
      <c r="J797" s="517"/>
      <c r="K797" s="517"/>
      <c r="L797" s="517"/>
      <c r="M797" s="1969"/>
      <c r="N797" s="1969"/>
      <c r="O797" s="517"/>
      <c r="P797" s="517"/>
      <c r="Q797" s="517"/>
      <c r="BA797" s="212"/>
      <c r="BB797" s="289"/>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1969"/>
      <c r="D798" s="1969"/>
      <c r="E798" s="517"/>
      <c r="F798" s="517"/>
      <c r="G798" s="517"/>
      <c r="H798" s="1969"/>
      <c r="I798" s="1969"/>
      <c r="J798" s="517"/>
      <c r="K798" s="517"/>
      <c r="L798" s="517"/>
      <c r="M798" s="1969"/>
      <c r="N798" s="1969"/>
      <c r="O798" s="517"/>
      <c r="P798" s="517"/>
      <c r="Q798" s="517"/>
      <c r="BA798" s="212"/>
      <c r="BB798" s="289"/>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1969"/>
      <c r="D799" s="1969"/>
      <c r="E799" s="517"/>
      <c r="F799" s="517"/>
      <c r="G799" s="517"/>
      <c r="H799" s="1969"/>
      <c r="I799" s="1969"/>
      <c r="J799" s="517"/>
      <c r="K799" s="517"/>
      <c r="L799" s="517"/>
      <c r="M799" s="1969"/>
      <c r="N799" s="1969"/>
      <c r="O799" s="517"/>
      <c r="P799" s="517"/>
      <c r="Q799" s="517"/>
      <c r="BA799" s="212"/>
      <c r="BB799" s="289"/>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517"/>
      <c r="D800" s="517"/>
      <c r="E800" s="517"/>
      <c r="F800" s="517"/>
      <c r="G800" s="517"/>
      <c r="H800" s="517"/>
      <c r="I800" s="517"/>
      <c r="J800" s="517"/>
      <c r="K800" s="517"/>
      <c r="L800" s="517"/>
      <c r="M800" s="517"/>
      <c r="N800" s="517"/>
      <c r="O800" s="517"/>
      <c r="P800" s="517"/>
      <c r="Q800" s="517"/>
      <c r="BA800" s="212"/>
      <c r="BB800" s="289"/>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517"/>
      <c r="D801" s="517"/>
      <c r="E801" s="517"/>
      <c r="F801" s="517"/>
      <c r="G801" s="517"/>
      <c r="H801" s="517"/>
      <c r="I801" s="517"/>
      <c r="J801" s="517"/>
      <c r="K801" s="517"/>
      <c r="L801" s="517"/>
      <c r="M801" s="517"/>
      <c r="N801" s="517"/>
      <c r="O801" s="517"/>
      <c r="P801" s="517"/>
      <c r="Q801" s="517"/>
    </row>
    <row r="802" ht="25.15" customHeight="true" x14ac:dyDescent="0.2">
      <c r="C802" s="517"/>
      <c r="D802" s="517"/>
      <c r="E802" s="517"/>
      <c r="F802" s="517"/>
      <c r="G802" s="517"/>
      <c r="H802" s="517"/>
      <c r="I802" s="517"/>
      <c r="J802" s="517"/>
      <c r="K802" s="517"/>
      <c r="L802" s="517"/>
      <c r="M802" s="517"/>
      <c r="N802" s="517"/>
      <c r="O802" s="517"/>
      <c r="P802" s="517"/>
      <c r="Q802" s="517"/>
    </row>
    <row r="803" ht="25.15" customHeight="true" x14ac:dyDescent="0.2">
      <c r="C803" s="517"/>
      <c r="D803" s="517"/>
      <c r="E803" s="517"/>
      <c r="F803" s="517"/>
      <c r="G803" s="517"/>
      <c r="H803" s="517"/>
      <c r="I803" s="517"/>
      <c r="J803" s="517"/>
      <c r="K803" s="517"/>
      <c r="L803" s="517"/>
      <c r="M803" s="517"/>
      <c r="N803" s="517"/>
      <c r="O803" s="517"/>
      <c r="P803" s="517"/>
      <c r="Q803" s="517"/>
    </row>
    <row r="804" ht="25.15" customHeight="true" x14ac:dyDescent="0.2">
      <c r="C804" s="517"/>
      <c r="D804" s="517"/>
      <c r="E804" s="517"/>
      <c r="F804" s="517"/>
      <c r="G804" s="517"/>
      <c r="H804" s="517"/>
      <c r="I804" s="517"/>
      <c r="J804" s="517"/>
      <c r="K804" s="517"/>
      <c r="L804" s="517"/>
      <c r="M804" s="517"/>
      <c r="N804" s="517"/>
      <c r="O804" s="517"/>
      <c r="P804" s="517"/>
      <c r="Q804" s="517"/>
    </row>
    <row r="805" ht="25.15" customHeight="true" x14ac:dyDescent="0.2">
      <c r="C805" s="517"/>
      <c r="D805" s="517"/>
      <c r="E805" s="517"/>
      <c r="F805" s="517"/>
      <c r="G805" s="517"/>
      <c r="H805" s="517"/>
      <c r="I805" s="517"/>
      <c r="J805" s="517"/>
      <c r="K805" s="517"/>
      <c r="L805" s="517"/>
      <c r="M805" s="517"/>
      <c r="N805" s="517"/>
      <c r="O805" s="517"/>
      <c r="P805" s="517"/>
      <c r="Q805" s="517"/>
    </row>
    <row r="806" ht="25.15" customHeight="true" x14ac:dyDescent="0.2">
      <c r="C806" s="517"/>
      <c r="D806" s="517"/>
      <c r="E806" s="517"/>
      <c r="F806" s="517"/>
      <c r="G806" s="517"/>
      <c r="H806" s="517"/>
      <c r="I806" s="517"/>
      <c r="J806" s="517"/>
      <c r="K806" s="517"/>
      <c r="L806" s="517"/>
      <c r="M806" s="517"/>
      <c r="N806" s="517"/>
      <c r="O806" s="517"/>
      <c r="P806" s="517"/>
      <c r="Q806" s="517"/>
    </row>
    <row r="807" ht="25.15" customHeight="true" x14ac:dyDescent="0.2">
      <c r="C807" s="517"/>
      <c r="D807" s="517"/>
      <c r="E807" s="517"/>
      <c r="F807" s="517"/>
      <c r="G807" s="517"/>
      <c r="H807" s="517"/>
      <c r="I807" s="517"/>
      <c r="J807" s="517"/>
      <c r="K807" s="517"/>
      <c r="L807" s="517"/>
      <c r="M807" s="517"/>
      <c r="N807" s="517"/>
      <c r="O807" s="517"/>
      <c r="P807" s="517"/>
      <c r="Q807" s="517"/>
    </row>
    <row r="808" ht="25.15" customHeight="true" x14ac:dyDescent="0.2">
      <c r="C808" s="517"/>
      <c r="D808" s="517"/>
      <c r="E808" s="517"/>
      <c r="F808" s="517"/>
      <c r="G808" s="517"/>
      <c r="H808" s="517"/>
      <c r="I808" s="517"/>
      <c r="J808" s="517"/>
      <c r="K808" s="517"/>
      <c r="L808" s="517"/>
      <c r="M808" s="517"/>
      <c r="N808" s="517"/>
      <c r="O808" s="517"/>
      <c r="P808" s="517"/>
      <c r="Q808" s="517"/>
    </row>
    <row r="809" ht="25.15" customHeight="true" x14ac:dyDescent="0.2">
      <c r="C809" s="517"/>
      <c r="D809" s="517"/>
      <c r="E809" s="517"/>
      <c r="F809" s="517"/>
      <c r="G809" s="517"/>
      <c r="H809" s="517"/>
      <c r="I809" s="517"/>
      <c r="J809" s="517"/>
      <c r="K809" s="517"/>
      <c r="L809" s="517"/>
      <c r="M809" s="517"/>
      <c r="N809" s="517"/>
      <c r="O809" s="517"/>
      <c r="P809" s="517"/>
      <c r="Q809" s="517"/>
    </row>
    <row r="810" ht="25.15" customHeight="true" x14ac:dyDescent="0.2">
      <c r="C810" s="517"/>
      <c r="D810" s="517"/>
      <c r="E810" s="517"/>
      <c r="F810" s="517"/>
      <c r="G810" s="517"/>
      <c r="H810" s="517"/>
      <c r="I810" s="517"/>
      <c r="J810" s="517"/>
      <c r="K810" s="517"/>
      <c r="L810" s="517"/>
      <c r="M810" s="517"/>
      <c r="N810" s="517"/>
      <c r="O810" s="517"/>
      <c r="P810" s="517"/>
      <c r="Q810" s="517"/>
    </row>
    <row r="811" ht="25.15" customHeight="true" x14ac:dyDescent="0.2">
      <c r="C811" s="517"/>
      <c r="D811" s="517"/>
      <c r="E811" s="517"/>
      <c r="F811" s="517"/>
      <c r="G811" s="517"/>
      <c r="H811" s="517"/>
      <c r="I811" s="517"/>
      <c r="J811" s="517"/>
      <c r="K811" s="517"/>
      <c r="L811" s="517"/>
      <c r="M811" s="517"/>
      <c r="N811" s="517"/>
      <c r="O811" s="517"/>
      <c r="P811" s="517"/>
      <c r="Q811" s="517"/>
    </row>
    <row r="812" ht="25.15" customHeight="true" x14ac:dyDescent="0.2">
      <c r="C812" s="517"/>
      <c r="D812" s="517"/>
      <c r="E812" s="517"/>
      <c r="F812" s="517"/>
      <c r="G812" s="517"/>
      <c r="H812" s="517"/>
      <c r="I812" s="517"/>
      <c r="J812" s="517"/>
      <c r="K812" s="517"/>
      <c r="L812" s="517"/>
      <c r="M812" s="517"/>
      <c r="N812" s="517"/>
      <c r="O812" s="517"/>
      <c r="P812" s="517"/>
      <c r="Q812" s="517"/>
    </row>
    <row r="813" ht="25.15" customHeight="true" x14ac:dyDescent="0.2">
      <c r="C813" s="517"/>
      <c r="D813" s="517"/>
      <c r="E813" s="517"/>
      <c r="F813" s="517"/>
      <c r="G813" s="517"/>
      <c r="H813" s="517"/>
      <c r="I813" s="517"/>
      <c r="J813" s="517"/>
      <c r="K813" s="517"/>
      <c r="L813" s="517"/>
      <c r="M813" s="517"/>
      <c r="N813" s="517"/>
      <c r="O813" s="517"/>
      <c r="P813" s="517"/>
      <c r="Q813" s="517"/>
    </row>
    <row r="814" ht="25.15" customHeight="true" x14ac:dyDescent="0.2">
      <c r="C814" s="517"/>
      <c r="D814" s="517"/>
      <c r="E814" s="517"/>
      <c r="F814" s="517"/>
      <c r="G814" s="517"/>
      <c r="H814" s="517"/>
      <c r="I814" s="517"/>
      <c r="J814" s="517"/>
      <c r="K814" s="517"/>
      <c r="L814" s="517"/>
      <c r="M814" s="517"/>
      <c r="N814" s="517"/>
      <c r="O814" s="517"/>
      <c r="P814" s="517"/>
      <c r="Q814" s="517"/>
    </row>
    <row r="815" ht="25.15" customHeight="true" x14ac:dyDescent="0.2">
      <c r="C815" s="517"/>
      <c r="D815" s="517"/>
      <c r="E815" s="517"/>
      <c r="F815" s="517"/>
      <c r="G815" s="517"/>
      <c r="H815" s="517"/>
      <c r="I815" s="517"/>
      <c r="J815" s="517"/>
      <c r="K815" s="517"/>
      <c r="L815" s="517"/>
      <c r="M815" s="517"/>
      <c r="N815" s="517"/>
      <c r="O815" s="517"/>
      <c r="P815" s="517"/>
      <c r="Q815" s="517"/>
    </row>
    <row r="816" ht="25.15" customHeight="true" x14ac:dyDescent="0.2">
      <c r="C816" s="517"/>
      <c r="D816" s="517"/>
      <c r="E816" s="517"/>
      <c r="F816" s="517"/>
      <c r="G816" s="517"/>
      <c r="H816" s="517"/>
      <c r="I816" s="517"/>
      <c r="J816" s="517"/>
      <c r="K816" s="517"/>
      <c r="L816" s="517"/>
      <c r="M816" s="517"/>
      <c r="N816" s="517"/>
      <c r="O816" s="517"/>
      <c r="P816" s="517"/>
      <c r="Q816" s="517"/>
    </row>
    <row r="817" ht="25.15" customHeight="true" x14ac:dyDescent="0.2">
      <c r="C817" s="517"/>
      <c r="D817" s="517"/>
      <c r="E817" s="517"/>
      <c r="F817" s="517"/>
      <c r="G817" s="517"/>
      <c r="H817" s="517"/>
      <c r="I817" s="517"/>
      <c r="J817" s="517"/>
      <c r="K817" s="517"/>
      <c r="L817" s="517"/>
      <c r="M817" s="517"/>
      <c r="N817" s="517"/>
      <c r="O817" s="517"/>
      <c r="P817" s="517"/>
      <c r="Q817" s="517"/>
    </row>
    <row r="818" ht="25.15" customHeight="true" x14ac:dyDescent="0.2">
      <c r="C818" s="517"/>
      <c r="D818" s="517"/>
      <c r="E818" s="517"/>
      <c r="F818" s="517"/>
      <c r="G818" s="517"/>
      <c r="H818" s="517"/>
      <c r="I818" s="517"/>
      <c r="J818" s="517"/>
      <c r="K818" s="517"/>
      <c r="L818" s="517"/>
      <c r="M818" s="517"/>
      <c r="N818" s="517"/>
      <c r="O818" s="517"/>
      <c r="P818" s="517"/>
      <c r="Q818" s="517"/>
    </row>
    <row r="819" ht="25.15" customHeight="true" x14ac:dyDescent="0.2">
      <c r="C819" s="517"/>
      <c r="D819" s="517"/>
      <c r="E819" s="517"/>
      <c r="F819" s="517"/>
      <c r="G819" s="517"/>
      <c r="H819" s="517"/>
      <c r="I819" s="517"/>
      <c r="J819" s="517"/>
      <c r="K819" s="517"/>
      <c r="L819" s="517"/>
      <c r="M819" s="517"/>
      <c r="N819" s="517"/>
      <c r="O819" s="517"/>
      <c r="P819" s="517"/>
      <c r="Q819" s="517"/>
    </row>
    <row r="820" ht="25.15" customHeight="true" x14ac:dyDescent="0.2">
      <c r="C820" s="517"/>
      <c r="D820" s="517"/>
      <c r="E820" s="517"/>
      <c r="F820" s="517"/>
      <c r="G820" s="517"/>
      <c r="H820" s="517"/>
      <c r="I820" s="517"/>
      <c r="J820" s="517"/>
      <c r="K820" s="517"/>
      <c r="L820" s="517"/>
      <c r="M820" s="517"/>
      <c r="N820" s="517"/>
      <c r="O820" s="517"/>
      <c r="P820" s="517"/>
      <c r="Q820" s="517"/>
    </row>
    <row r="821" ht="25.15" customHeight="true" x14ac:dyDescent="0.2">
      <c r="C821" s="517"/>
      <c r="D821" s="517"/>
      <c r="E821" s="517"/>
      <c r="F821" s="517"/>
      <c r="G821" s="517"/>
      <c r="H821" s="517"/>
      <c r="I821" s="517"/>
      <c r="J821" s="517"/>
      <c r="K821" s="517"/>
      <c r="L821" s="517"/>
      <c r="M821" s="517"/>
      <c r="N821" s="517"/>
      <c r="O821" s="517"/>
      <c r="P821" s="517"/>
      <c r="Q821" s="517"/>
    </row>
    <row r="822" ht="25.15" customHeight="true" x14ac:dyDescent="0.2">
      <c r="C822" s="517"/>
      <c r="D822" s="517"/>
      <c r="E822" s="517"/>
      <c r="F822" s="517"/>
      <c r="G822" s="517"/>
      <c r="H822" s="517"/>
      <c r="I822" s="517"/>
      <c r="J822" s="517"/>
      <c r="K822" s="517"/>
      <c r="L822" s="517"/>
      <c r="M822" s="517"/>
      <c r="N822" s="517"/>
      <c r="O822" s="517"/>
      <c r="P822" s="517"/>
      <c r="Q822" s="517"/>
    </row>
    <row r="823" ht="25.15" customHeight="true" x14ac:dyDescent="0.2">
      <c r="C823" s="517"/>
      <c r="D823" s="517"/>
      <c r="E823" s="517"/>
      <c r="F823" s="517"/>
      <c r="G823" s="517"/>
      <c r="H823" s="517"/>
      <c r="I823" s="517"/>
      <c r="J823" s="517"/>
      <c r="K823" s="517"/>
      <c r="L823" s="517"/>
      <c r="M823" s="517"/>
      <c r="N823" s="517"/>
      <c r="O823" s="517"/>
      <c r="P823" s="517"/>
      <c r="Q823" s="517"/>
    </row>
    <row r="824" ht="25.15" customHeight="true" x14ac:dyDescent="0.2">
      <c r="C824" s="517"/>
      <c r="D824" s="517"/>
      <c r="E824" s="517"/>
      <c r="F824" s="517"/>
      <c r="G824" s="517"/>
      <c r="H824" s="517"/>
      <c r="I824" s="517"/>
      <c r="J824" s="517"/>
      <c r="K824" s="517"/>
      <c r="L824" s="517"/>
      <c r="M824" s="517"/>
      <c r="N824" s="517"/>
      <c r="O824" s="517"/>
      <c r="P824" s="517"/>
      <c r="Q824" s="517"/>
    </row>
    <row r="825" ht="25.15" customHeight="true" x14ac:dyDescent="0.2">
      <c r="C825" s="517"/>
      <c r="D825" s="517"/>
      <c r="E825" s="517"/>
      <c r="F825" s="517"/>
      <c r="G825" s="517"/>
      <c r="H825" s="517"/>
      <c r="I825" s="517"/>
      <c r="J825" s="517"/>
      <c r="K825" s="517"/>
      <c r="L825" s="517"/>
      <c r="M825" s="517"/>
      <c r="N825" s="517"/>
      <c r="O825" s="517"/>
      <c r="P825" s="517"/>
      <c r="Q825" s="517"/>
    </row>
    <row r="826" ht="25.15" customHeight="true" x14ac:dyDescent="0.2">
      <c r="C826" s="517"/>
      <c r="D826" s="517"/>
      <c r="E826" s="517"/>
      <c r="F826" s="517"/>
      <c r="G826" s="517"/>
      <c r="H826" s="517"/>
      <c r="I826" s="517"/>
      <c r="J826" s="517"/>
      <c r="K826" s="517"/>
      <c r="L826" s="517"/>
      <c r="M826" s="517"/>
      <c r="N826" s="517"/>
      <c r="O826" s="517"/>
      <c r="P826" s="517"/>
      <c r="Q826" s="517"/>
    </row>
    <row r="827" ht="25.15" customHeight="true" x14ac:dyDescent="0.2">
      <c r="C827" s="517"/>
      <c r="D827" s="517"/>
      <c r="E827" s="517"/>
      <c r="F827" s="517"/>
      <c r="G827" s="517"/>
      <c r="H827" s="517"/>
      <c r="I827" s="517"/>
      <c r="J827" s="517"/>
      <c r="K827" s="517"/>
      <c r="L827" s="517"/>
      <c r="M827" s="517"/>
      <c r="N827" s="517"/>
      <c r="O827" s="517"/>
      <c r="P827" s="517"/>
      <c r="Q827" s="517"/>
    </row>
    <row r="828" ht="25.15" customHeight="true" x14ac:dyDescent="0.2">
      <c r="C828" s="517"/>
      <c r="D828" s="517"/>
      <c r="E828" s="517"/>
      <c r="F828" s="517"/>
      <c r="G828" s="517"/>
      <c r="H828" s="517"/>
      <c r="I828" s="517"/>
      <c r="J828" s="517"/>
      <c r="K828" s="517"/>
      <c r="L828" s="517"/>
      <c r="M828" s="517"/>
      <c r="N828" s="517"/>
      <c r="O828" s="517"/>
      <c r="P828" s="517"/>
      <c r="Q828" s="517"/>
    </row>
    <row r="829" ht="25.15" customHeight="true" x14ac:dyDescent="0.2">
      <c r="C829" s="517"/>
      <c r="D829" s="517"/>
      <c r="E829" s="517"/>
      <c r="F829" s="517"/>
      <c r="G829" s="517"/>
      <c r="H829" s="517"/>
      <c r="I829" s="517"/>
      <c r="J829" s="517"/>
      <c r="K829" s="517"/>
      <c r="L829" s="517"/>
      <c r="M829" s="517"/>
      <c r="N829" s="517"/>
      <c r="O829" s="517"/>
      <c r="P829" s="517"/>
      <c r="Q829" s="517"/>
    </row>
    <row r="830" ht="25.15" customHeight="true" x14ac:dyDescent="0.2">
      <c r="C830" s="517"/>
      <c r="D830" s="517"/>
      <c r="E830" s="517"/>
      <c r="F830" s="517"/>
      <c r="G830" s="517"/>
      <c r="H830" s="517"/>
      <c r="I830" s="517"/>
      <c r="J830" s="517"/>
      <c r="K830" s="517"/>
      <c r="L830" s="517"/>
      <c r="M830" s="517"/>
      <c r="N830" s="517"/>
      <c r="O830" s="517"/>
      <c r="P830" s="517"/>
      <c r="Q830" s="517"/>
    </row>
    <row r="831" ht="25.15" customHeight="true" x14ac:dyDescent="0.2">
      <c r="C831" s="517"/>
      <c r="D831" s="517"/>
      <c r="E831" s="517"/>
      <c r="F831" s="517"/>
      <c r="G831" s="517"/>
      <c r="H831" s="517"/>
      <c r="I831" s="517"/>
      <c r="J831" s="517"/>
      <c r="K831" s="517"/>
      <c r="L831" s="517"/>
      <c r="M831" s="517"/>
      <c r="N831" s="517"/>
      <c r="O831" s="517"/>
      <c r="P831" s="517"/>
      <c r="Q831" s="517"/>
    </row>
    <row r="832" ht="25.15" customHeight="true" x14ac:dyDescent="0.2">
      <c r="C832" s="517"/>
      <c r="D832" s="517"/>
      <c r="E832" s="517"/>
      <c r="F832" s="517"/>
      <c r="G832" s="517"/>
      <c r="H832" s="517"/>
      <c r="I832" s="517"/>
      <c r="J832" s="517"/>
      <c r="K832" s="517"/>
      <c r="L832" s="517"/>
      <c r="M832" s="517"/>
      <c r="N832" s="517"/>
      <c r="O832" s="517"/>
      <c r="P832" s="517"/>
      <c r="Q832" s="517"/>
    </row>
    <row r="833" ht="25.15" customHeight="true" x14ac:dyDescent="0.2">
      <c r="C833" s="517"/>
      <c r="D833" s="517"/>
      <c r="E833" s="517"/>
      <c r="F833" s="517"/>
      <c r="G833" s="517"/>
      <c r="H833" s="517"/>
      <c r="I833" s="517"/>
      <c r="J833" s="517"/>
      <c r="K833" s="517"/>
      <c r="L833" s="517"/>
      <c r="M833" s="517"/>
      <c r="N833" s="517"/>
      <c r="O833" s="517"/>
      <c r="P833" s="517"/>
      <c r="Q833" s="517"/>
    </row>
    <row r="834" ht="25.15" customHeight="true" x14ac:dyDescent="0.2">
      <c r="C834" s="517"/>
      <c r="D834" s="517"/>
      <c r="E834" s="517"/>
      <c r="F834" s="517"/>
      <c r="G834" s="517"/>
      <c r="H834" s="517"/>
      <c r="I834" s="517"/>
      <c r="J834" s="517"/>
      <c r="K834" s="517"/>
      <c r="L834" s="517"/>
      <c r="M834" s="517"/>
      <c r="N834" s="517"/>
      <c r="O834" s="517"/>
      <c r="P834" s="517"/>
      <c r="Q834" s="517"/>
    </row>
    <row r="835" ht="25.15" customHeight="true" x14ac:dyDescent="0.2">
      <c r="C835" s="517"/>
      <c r="D835" s="517"/>
      <c r="E835" s="517"/>
      <c r="F835" s="517"/>
      <c r="G835" s="517"/>
      <c r="H835" s="517"/>
      <c r="I835" s="517"/>
      <c r="J835" s="517"/>
      <c r="K835" s="517"/>
      <c r="L835" s="517"/>
      <c r="M835" s="517"/>
      <c r="N835" s="517"/>
      <c r="O835" s="517"/>
      <c r="P835" s="517"/>
      <c r="Q835" s="517"/>
    </row>
    <row r="836" ht="25.15" customHeight="true" x14ac:dyDescent="0.2">
      <c r="C836" s="517"/>
      <c r="D836" s="517"/>
      <c r="E836" s="517"/>
      <c r="F836" s="517"/>
      <c r="G836" s="517"/>
      <c r="H836" s="517"/>
      <c r="I836" s="517"/>
      <c r="J836" s="517"/>
      <c r="K836" s="517"/>
      <c r="L836" s="517"/>
      <c r="M836" s="517"/>
      <c r="N836" s="517"/>
      <c r="O836" s="517"/>
      <c r="P836" s="517"/>
      <c r="Q836" s="517"/>
    </row>
    <row r="837" ht="25.15" customHeight="true" x14ac:dyDescent="0.2">
      <c r="C837" s="517"/>
      <c r="D837" s="517"/>
      <c r="E837" s="517"/>
      <c r="F837" s="517"/>
      <c r="G837" s="517"/>
      <c r="H837" s="517"/>
      <c r="I837" s="517"/>
      <c r="J837" s="517"/>
      <c r="K837" s="517"/>
      <c r="L837" s="517"/>
      <c r="M837" s="517"/>
      <c r="N837" s="517"/>
      <c r="O837" s="517"/>
      <c r="P837" s="517"/>
      <c r="Q837" s="517"/>
    </row>
    <row r="838" ht="25.15" customHeight="true" x14ac:dyDescent="0.2">
      <c r="C838" s="517"/>
      <c r="D838" s="517"/>
      <c r="E838" s="517"/>
      <c r="F838" s="517"/>
      <c r="G838" s="517"/>
      <c r="H838" s="517"/>
      <c r="I838" s="517"/>
      <c r="J838" s="517"/>
      <c r="K838" s="517"/>
      <c r="L838" s="517"/>
      <c r="M838" s="517"/>
      <c r="N838" s="517"/>
      <c r="O838" s="517"/>
      <c r="P838" s="517"/>
      <c r="Q838" s="517"/>
    </row>
    <row r="839" ht="25.15" customHeight="true" x14ac:dyDescent="0.2">
      <c r="C839" s="517"/>
      <c r="D839" s="517"/>
      <c r="E839" s="517"/>
      <c r="F839" s="517"/>
      <c r="G839" s="517"/>
      <c r="H839" s="517"/>
      <c r="I839" s="517"/>
      <c r="J839" s="517"/>
      <c r="K839" s="517"/>
      <c r="L839" s="517"/>
      <c r="M839" s="517"/>
      <c r="N839" s="517"/>
      <c r="O839" s="517"/>
      <c r="P839" s="517"/>
      <c r="Q839" s="517"/>
    </row>
    <row r="840" ht="25.15" customHeight="true" x14ac:dyDescent="0.2">
      <c r="C840" s="517"/>
      <c r="D840" s="517"/>
      <c r="E840" s="517"/>
      <c r="F840" s="517"/>
      <c r="G840" s="517"/>
      <c r="H840" s="517"/>
      <c r="I840" s="517"/>
      <c r="J840" s="517"/>
      <c r="K840" s="517"/>
      <c r="L840" s="517"/>
      <c r="M840" s="517"/>
      <c r="N840" s="517"/>
      <c r="O840" s="517"/>
      <c r="P840" s="517"/>
      <c r="Q840" s="517"/>
    </row>
    <row r="841" ht="25.15" customHeight="true" x14ac:dyDescent="0.2">
      <c r="C841" s="517"/>
      <c r="D841" s="517"/>
      <c r="E841" s="517"/>
      <c r="F841" s="517"/>
      <c r="G841" s="517"/>
      <c r="H841" s="517"/>
      <c r="I841" s="517"/>
      <c r="J841" s="517"/>
      <c r="K841" s="517"/>
      <c r="L841" s="517"/>
      <c r="M841" s="517"/>
      <c r="N841" s="517"/>
      <c r="O841" s="517"/>
      <c r="P841" s="517"/>
      <c r="Q841" s="517"/>
    </row>
    <row r="842" ht="25.15" customHeight="true" x14ac:dyDescent="0.2">
      <c r="C842" s="517"/>
      <c r="D842" s="517"/>
      <c r="E842" s="517"/>
      <c r="F842" s="517"/>
      <c r="G842" s="517"/>
      <c r="H842" s="517"/>
      <c r="I842" s="517"/>
      <c r="J842" s="517"/>
      <c r="K842" s="517"/>
      <c r="L842" s="517"/>
      <c r="M842" s="517"/>
      <c r="N842" s="517"/>
      <c r="O842" s="517"/>
      <c r="P842" s="517"/>
      <c r="Q842" s="517"/>
    </row>
    <row r="843" ht="25.15" customHeight="true" x14ac:dyDescent="0.2">
      <c r="C843" s="517"/>
      <c r="D843" s="517"/>
      <c r="E843" s="517"/>
      <c r="F843" s="517"/>
      <c r="G843" s="517"/>
      <c r="H843" s="517"/>
      <c r="I843" s="517"/>
      <c r="J843" s="517"/>
      <c r="K843" s="517"/>
      <c r="L843" s="517"/>
      <c r="M843" s="517"/>
      <c r="N843" s="517"/>
      <c r="O843" s="517"/>
      <c r="P843" s="517"/>
      <c r="Q843" s="517"/>
    </row>
    <row r="844" ht="25.15" customHeight="true" x14ac:dyDescent="0.2">
      <c r="C844" s="517"/>
      <c r="D844" s="517"/>
      <c r="E844" s="517"/>
      <c r="F844" s="517"/>
      <c r="G844" s="517"/>
      <c r="H844" s="517"/>
      <c r="I844" s="517"/>
      <c r="J844" s="517"/>
      <c r="K844" s="517"/>
      <c r="L844" s="517"/>
      <c r="M844" s="517"/>
      <c r="N844" s="517"/>
      <c r="O844" s="517"/>
      <c r="P844" s="517"/>
      <c r="Q844" s="517"/>
    </row>
    <row r="845" ht="25.15" customHeight="true" x14ac:dyDescent="0.2">
      <c r="C845" s="517"/>
      <c r="D845" s="517"/>
      <c r="E845" s="517"/>
      <c r="F845" s="517"/>
      <c r="G845" s="517"/>
      <c r="H845" s="517"/>
      <c r="I845" s="517"/>
      <c r="J845" s="517"/>
      <c r="K845" s="517"/>
      <c r="L845" s="517"/>
      <c r="M845" s="517"/>
      <c r="N845" s="517"/>
      <c r="O845" s="517"/>
      <c r="P845" s="517"/>
      <c r="Q845" s="517"/>
    </row>
    <row r="846" ht="25.15" customHeight="true" x14ac:dyDescent="0.2">
      <c r="C846" s="517"/>
      <c r="D846" s="517"/>
      <c r="E846" s="517"/>
      <c r="F846" s="517"/>
      <c r="G846" s="517"/>
      <c r="H846" s="517"/>
      <c r="I846" s="517"/>
      <c r="J846" s="517"/>
      <c r="K846" s="517"/>
      <c r="L846" s="517"/>
      <c r="M846" s="517"/>
      <c r="N846" s="517"/>
      <c r="O846" s="517"/>
      <c r="P846" s="517"/>
      <c r="Q846" s="517"/>
    </row>
    <row r="847" ht="25.15" customHeight="true" x14ac:dyDescent="0.2">
      <c r="C847" s="517"/>
      <c r="D847" s="517"/>
      <c r="E847" s="517"/>
      <c r="F847" s="517"/>
      <c r="G847" s="517"/>
      <c r="H847" s="517"/>
      <c r="I847" s="517"/>
      <c r="J847" s="517"/>
      <c r="K847" s="517"/>
      <c r="L847" s="517"/>
      <c r="M847" s="517"/>
      <c r="N847" s="517"/>
      <c r="O847" s="517"/>
      <c r="P847" s="517"/>
      <c r="Q847" s="517"/>
    </row>
    <row r="848" ht="25.15" customHeight="true" x14ac:dyDescent="0.2">
      <c r="C848" s="517"/>
      <c r="D848" s="517"/>
      <c r="E848" s="517"/>
      <c r="F848" s="517"/>
      <c r="G848" s="517"/>
      <c r="H848" s="517"/>
      <c r="I848" s="517"/>
      <c r="J848" s="517"/>
      <c r="K848" s="517"/>
      <c r="L848" s="517"/>
      <c r="M848" s="517"/>
      <c r="N848" s="517"/>
      <c r="O848" s="517"/>
      <c r="P848" s="517"/>
      <c r="Q848" s="517"/>
    </row>
    <row r="849" ht="25.15" customHeight="true" x14ac:dyDescent="0.2">
      <c r="C849" s="517"/>
      <c r="D849" s="517"/>
      <c r="E849" s="517"/>
      <c r="F849" s="517"/>
      <c r="G849" s="517"/>
      <c r="H849" s="517"/>
      <c r="I849" s="517"/>
      <c r="J849" s="517"/>
      <c r="K849" s="517"/>
      <c r="L849" s="517"/>
      <c r="M849" s="517"/>
      <c r="N849" s="517"/>
      <c r="O849" s="517"/>
      <c r="P849" s="517"/>
      <c r="Q849" s="517"/>
    </row>
    <row r="850" ht="25.15" customHeight="true" x14ac:dyDescent="0.2">
      <c r="C850" s="517"/>
      <c r="D850" s="517"/>
      <c r="E850" s="517"/>
      <c r="F850" s="517"/>
      <c r="G850" s="517"/>
      <c r="H850" s="517"/>
      <c r="I850" s="517"/>
      <c r="J850" s="517"/>
      <c r="K850" s="517"/>
      <c r="L850" s="517"/>
      <c r="M850" s="517"/>
      <c r="N850" s="517"/>
      <c r="O850" s="517"/>
      <c r="P850" s="517"/>
      <c r="Q850" s="517"/>
    </row>
    <row r="851" ht="25.15" customHeight="true" x14ac:dyDescent="0.2">
      <c r="C851" s="517"/>
      <c r="D851" s="517"/>
      <c r="E851" s="517"/>
      <c r="F851" s="517"/>
      <c r="G851" s="517"/>
      <c r="H851" s="517"/>
      <c r="I851" s="517"/>
      <c r="J851" s="517"/>
      <c r="K851" s="517"/>
      <c r="L851" s="517"/>
      <c r="M851" s="517"/>
      <c r="N851" s="517"/>
      <c r="O851" s="517"/>
      <c r="P851" s="517"/>
      <c r="Q851" s="517"/>
    </row>
    <row r="852" ht="25.15" customHeight="true" x14ac:dyDescent="0.2">
      <c r="C852" s="517"/>
      <c r="D852" s="517"/>
      <c r="E852" s="517"/>
      <c r="F852" s="517"/>
      <c r="G852" s="517"/>
      <c r="H852" s="517"/>
      <c r="I852" s="517"/>
      <c r="J852" s="517"/>
      <c r="K852" s="517"/>
      <c r="L852" s="517"/>
      <c r="M852" s="517"/>
      <c r="N852" s="517"/>
      <c r="O852" s="517"/>
      <c r="P852" s="517"/>
      <c r="Q852" s="517"/>
    </row>
    <row r="853" ht="25.15" customHeight="true" x14ac:dyDescent="0.2">
      <c r="C853" s="517"/>
      <c r="D853" s="517"/>
      <c r="E853" s="517"/>
      <c r="F853" s="517"/>
      <c r="G853" s="517"/>
      <c r="H853" s="517"/>
      <c r="I853" s="517"/>
      <c r="J853" s="517"/>
      <c r="K853" s="517"/>
      <c r="L853" s="517"/>
      <c r="M853" s="517"/>
      <c r="N853" s="517"/>
      <c r="O853" s="517"/>
      <c r="P853" s="517"/>
      <c r="Q853" s="517"/>
    </row>
    <row r="854" ht="25.15" customHeight="true" x14ac:dyDescent="0.2">
      <c r="C854" s="517"/>
      <c r="D854" s="517"/>
      <c r="E854" s="517"/>
      <c r="F854" s="517"/>
      <c r="G854" s="517"/>
      <c r="H854" s="517"/>
      <c r="I854" s="517"/>
      <c r="J854" s="517"/>
      <c r="K854" s="517"/>
      <c r="L854" s="517"/>
      <c r="M854" s="517"/>
      <c r="N854" s="517"/>
      <c r="O854" s="517"/>
      <c r="P854" s="517"/>
      <c r="Q854" s="517"/>
    </row>
    <row r="855" ht="25.15" customHeight="true" x14ac:dyDescent="0.2">
      <c r="C855" s="517"/>
      <c r="D855" s="517"/>
      <c r="E855" s="517"/>
      <c r="F855" s="517"/>
      <c r="G855" s="517"/>
      <c r="H855" s="517"/>
      <c r="I855" s="517"/>
      <c r="J855" s="517"/>
      <c r="K855" s="517"/>
      <c r="L855" s="517"/>
      <c r="M855" s="517"/>
      <c r="N855" s="517"/>
      <c r="O855" s="517"/>
      <c r="P855" s="517"/>
      <c r="Q855" s="517"/>
    </row>
    <row r="856" ht="25.15" customHeight="true" x14ac:dyDescent="0.2">
      <c r="C856" s="517"/>
      <c r="D856" s="517"/>
      <c r="E856" s="517"/>
      <c r="F856" s="517"/>
      <c r="G856" s="517"/>
      <c r="H856" s="517"/>
      <c r="I856" s="517"/>
      <c r="J856" s="517"/>
      <c r="K856" s="517"/>
      <c r="L856" s="517"/>
      <c r="M856" s="517"/>
      <c r="N856" s="517"/>
      <c r="O856" s="517"/>
      <c r="P856" s="517"/>
      <c r="Q856" s="517"/>
    </row>
    <row r="857" ht="25.15" customHeight="true" x14ac:dyDescent="0.2">
      <c r="C857" s="517"/>
      <c r="D857" s="517"/>
      <c r="E857" s="517"/>
      <c r="F857" s="517"/>
      <c r="G857" s="517"/>
      <c r="H857" s="517"/>
      <c r="I857" s="517"/>
      <c r="J857" s="517"/>
      <c r="K857" s="517"/>
      <c r="L857" s="517"/>
      <c r="M857" s="517"/>
      <c r="N857" s="517"/>
      <c r="O857" s="517"/>
      <c r="P857" s="517"/>
      <c r="Q857" s="517"/>
    </row>
    <row r="858" ht="25.15" customHeight="true" x14ac:dyDescent="0.2">
      <c r="C858" s="517"/>
      <c r="D858" s="517"/>
      <c r="E858" s="517"/>
      <c r="F858" s="517"/>
      <c r="G858" s="517"/>
      <c r="H858" s="517"/>
      <c r="I858" s="517"/>
      <c r="J858" s="517"/>
      <c r="K858" s="517"/>
      <c r="L858" s="517"/>
      <c r="M858" s="517"/>
      <c r="N858" s="517"/>
      <c r="O858" s="517"/>
      <c r="P858" s="517"/>
      <c r="Q858" s="517"/>
    </row>
    <row r="859" ht="25.15" customHeight="true" x14ac:dyDescent="0.2">
      <c r="C859" s="517"/>
      <c r="D859" s="517"/>
      <c r="E859" s="517"/>
      <c r="F859" s="517"/>
      <c r="G859" s="517"/>
      <c r="H859" s="517"/>
      <c r="I859" s="517"/>
      <c r="J859" s="517"/>
      <c r="K859" s="517"/>
      <c r="L859" s="517"/>
      <c r="M859" s="517"/>
      <c r="N859" s="517"/>
      <c r="O859" s="517"/>
      <c r="P859" s="517"/>
      <c r="Q859" s="517"/>
    </row>
    <row r="860" ht="25.15" customHeight="true" x14ac:dyDescent="0.2">
      <c r="C860" s="517"/>
      <c r="D860" s="517"/>
      <c r="E860" s="517"/>
      <c r="F860" s="517"/>
      <c r="G860" s="517"/>
      <c r="H860" s="517"/>
      <c r="I860" s="517"/>
      <c r="J860" s="517"/>
      <c r="K860" s="517"/>
      <c r="L860" s="517"/>
      <c r="M860" s="517"/>
      <c r="N860" s="517"/>
      <c r="O860" s="517"/>
      <c r="P860" s="517"/>
      <c r="Q860" s="517"/>
    </row>
    <row r="861" ht="25.15" customHeight="true" x14ac:dyDescent="0.2">
      <c r="C861" s="517"/>
      <c r="D861" s="517"/>
      <c r="E861" s="517"/>
      <c r="F861" s="517"/>
      <c r="G861" s="517"/>
      <c r="H861" s="517"/>
      <c r="I861" s="517"/>
      <c r="J861" s="517"/>
      <c r="K861" s="517"/>
      <c r="L861" s="517"/>
      <c r="M861" s="517"/>
      <c r="N861" s="517"/>
      <c r="O861" s="517"/>
      <c r="P861" s="517"/>
      <c r="Q861" s="517"/>
    </row>
    <row r="862" ht="25.15" customHeight="true" x14ac:dyDescent="0.2">
      <c r="C862" s="517"/>
      <c r="D862" s="517"/>
      <c r="E862" s="517"/>
      <c r="F862" s="517"/>
      <c r="G862" s="517"/>
      <c r="H862" s="517"/>
      <c r="I862" s="517"/>
      <c r="J862" s="517"/>
      <c r="K862" s="517"/>
      <c r="L862" s="517"/>
      <c r="M862" s="517"/>
      <c r="N862" s="517"/>
      <c r="O862" s="517"/>
      <c r="P862" s="517"/>
      <c r="Q862" s="517"/>
    </row>
    <row r="863" ht="25.15" customHeight="true" x14ac:dyDescent="0.2">
      <c r="C863" s="517"/>
      <c r="D863" s="517"/>
      <c r="E863" s="517"/>
      <c r="F863" s="517"/>
      <c r="G863" s="517"/>
      <c r="H863" s="517"/>
      <c r="I863" s="517"/>
      <c r="J863" s="517"/>
      <c r="K863" s="517"/>
      <c r="L863" s="517"/>
      <c r="M863" s="517"/>
      <c r="N863" s="517"/>
      <c r="O863" s="517"/>
      <c r="P863" s="517"/>
      <c r="Q863" s="517"/>
    </row>
    <row r="864" ht="25.15" customHeight="true" x14ac:dyDescent="0.2">
      <c r="C864" s="517"/>
      <c r="D864" s="517"/>
      <c r="E864" s="517"/>
      <c r="F864" s="517"/>
      <c r="G864" s="517"/>
      <c r="H864" s="517"/>
      <c r="I864" s="517"/>
      <c r="J864" s="517"/>
      <c r="K864" s="517"/>
      <c r="L864" s="517"/>
      <c r="M864" s="517"/>
      <c r="N864" s="517"/>
      <c r="O864" s="517"/>
      <c r="P864" s="517"/>
      <c r="Q864" s="517"/>
    </row>
    <row r="865" ht="25.15" customHeight="true" x14ac:dyDescent="0.2">
      <c r="C865" s="517"/>
      <c r="D865" s="517"/>
      <c r="E865" s="517"/>
      <c r="F865" s="517"/>
      <c r="G865" s="517"/>
      <c r="H865" s="517"/>
      <c r="I865" s="517"/>
      <c r="J865" s="517"/>
      <c r="K865" s="517"/>
      <c r="L865" s="517"/>
      <c r="M865" s="517"/>
      <c r="N865" s="517"/>
      <c r="O865" s="517"/>
      <c r="P865" s="517"/>
      <c r="Q865" s="517"/>
    </row>
    <row r="866" ht="25.15" customHeight="true" x14ac:dyDescent="0.2">
      <c r="C866" s="517"/>
      <c r="D866" s="517"/>
      <c r="E866" s="517"/>
      <c r="F866" s="517"/>
      <c r="G866" s="517"/>
      <c r="H866" s="517"/>
      <c r="I866" s="517"/>
      <c r="J866" s="517"/>
      <c r="K866" s="517"/>
      <c r="L866" s="517"/>
      <c r="M866" s="517"/>
      <c r="N866" s="517"/>
      <c r="O866" s="517"/>
      <c r="P866" s="517"/>
      <c r="Q866" s="517"/>
    </row>
    <row r="867" ht="25.15" customHeight="true" x14ac:dyDescent="0.2">
      <c r="C867" s="517"/>
      <c r="D867" s="517"/>
      <c r="E867" s="517"/>
      <c r="F867" s="517"/>
      <c r="G867" s="517"/>
      <c r="H867" s="517"/>
      <c r="I867" s="517"/>
      <c r="J867" s="517"/>
      <c r="K867" s="517"/>
      <c r="L867" s="517"/>
      <c r="M867" s="517"/>
      <c r="N867" s="517"/>
      <c r="O867" s="517"/>
      <c r="P867" s="517"/>
      <c r="Q867" s="517"/>
    </row>
    <row r="868" ht="25.15" customHeight="true" x14ac:dyDescent="0.2">
      <c r="C868" s="517"/>
      <c r="D868" s="517"/>
      <c r="E868" s="517"/>
      <c r="F868" s="517"/>
      <c r="G868" s="517"/>
      <c r="H868" s="517"/>
      <c r="I868" s="517"/>
      <c r="J868" s="517"/>
      <c r="K868" s="517"/>
      <c r="L868" s="517"/>
      <c r="M868" s="517"/>
      <c r="N868" s="517"/>
      <c r="O868" s="517"/>
      <c r="P868" s="517"/>
      <c r="Q868" s="517"/>
    </row>
    <row r="869" ht="25.15" customHeight="true" x14ac:dyDescent="0.2">
      <c r="C869" s="517"/>
      <c r="D869" s="517"/>
      <c r="E869" s="517"/>
      <c r="F869" s="517"/>
      <c r="G869" s="517"/>
      <c r="H869" s="517"/>
      <c r="I869" s="517"/>
      <c r="J869" s="517"/>
      <c r="K869" s="517"/>
      <c r="L869" s="517"/>
      <c r="M869" s="517"/>
      <c r="N869" s="517"/>
      <c r="O869" s="517"/>
      <c r="P869" s="517"/>
      <c r="Q869" s="517"/>
    </row>
    <row r="870" ht="25.15" customHeight="true" x14ac:dyDescent="0.2">
      <c r="C870" s="517"/>
      <c r="D870" s="517"/>
      <c r="E870" s="517"/>
      <c r="F870" s="517"/>
      <c r="G870" s="517"/>
      <c r="H870" s="517"/>
      <c r="I870" s="517"/>
      <c r="J870" s="517"/>
      <c r="K870" s="517"/>
      <c r="L870" s="517"/>
      <c r="M870" s="517"/>
      <c r="N870" s="517"/>
      <c r="O870" s="517"/>
      <c r="P870" s="517"/>
      <c r="Q870" s="517"/>
    </row>
    <row r="871" ht="25.15" customHeight="true" x14ac:dyDescent="0.2">
      <c r="C871" s="517"/>
      <c r="D871" s="517"/>
      <c r="E871" s="517"/>
      <c r="F871" s="517"/>
      <c r="G871" s="517"/>
      <c r="H871" s="517"/>
      <c r="I871" s="517"/>
      <c r="J871" s="517"/>
      <c r="K871" s="517"/>
      <c r="L871" s="517"/>
      <c r="M871" s="517"/>
      <c r="N871" s="517"/>
      <c r="O871" s="517"/>
      <c r="P871" s="517"/>
      <c r="Q871" s="517"/>
    </row>
    <row r="872" ht="25.15" customHeight="true" x14ac:dyDescent="0.2">
      <c r="C872" s="517"/>
      <c r="D872" s="517"/>
      <c r="E872" s="517"/>
      <c r="F872" s="517"/>
      <c r="G872" s="517"/>
      <c r="H872" s="517"/>
      <c r="I872" s="517"/>
      <c r="J872" s="517"/>
      <c r="K872" s="517"/>
      <c r="L872" s="517"/>
      <c r="M872" s="517"/>
      <c r="N872" s="517"/>
      <c r="O872" s="517"/>
      <c r="P872" s="517"/>
      <c r="Q872" s="517"/>
    </row>
    <row r="873" ht="25.15" customHeight="true" x14ac:dyDescent="0.2">
      <c r="C873" s="517"/>
      <c r="D873" s="517"/>
      <c r="E873" s="517"/>
      <c r="F873" s="517"/>
      <c r="G873" s="517"/>
      <c r="H873" s="517"/>
      <c r="I873" s="517"/>
      <c r="J873" s="517"/>
      <c r="K873" s="517"/>
      <c r="L873" s="517"/>
      <c r="M873" s="517"/>
      <c r="N873" s="517"/>
      <c r="O873" s="517"/>
      <c r="P873" s="517"/>
      <c r="Q873" s="517"/>
    </row>
    <row r="874" ht="25.15" customHeight="true" x14ac:dyDescent="0.2">
      <c r="C874" s="517"/>
      <c r="D874" s="517"/>
      <c r="E874" s="517"/>
      <c r="F874" s="517"/>
      <c r="G874" s="517"/>
      <c r="H874" s="517"/>
      <c r="I874" s="517"/>
      <c r="J874" s="517"/>
      <c r="K874" s="517"/>
      <c r="L874" s="517"/>
      <c r="M874" s="517"/>
      <c r="N874" s="517"/>
      <c r="O874" s="517"/>
      <c r="P874" s="517"/>
      <c r="Q874" s="517"/>
    </row>
    <row r="875" ht="25.15" customHeight="true" x14ac:dyDescent="0.2">
      <c r="C875" s="517"/>
      <c r="D875" s="517"/>
      <c r="E875" s="517"/>
      <c r="F875" s="517"/>
      <c r="G875" s="517"/>
      <c r="H875" s="517"/>
      <c r="I875" s="517"/>
      <c r="J875" s="517"/>
      <c r="K875" s="517"/>
      <c r="L875" s="517"/>
      <c r="M875" s="517"/>
      <c r="N875" s="517"/>
      <c r="O875" s="517"/>
      <c r="P875" s="517"/>
      <c r="Q875" s="517"/>
    </row>
    <row r="876" ht="25.15" customHeight="true" x14ac:dyDescent="0.2">
      <c r="C876" s="517"/>
      <c r="D876" s="517"/>
      <c r="E876" s="517"/>
      <c r="F876" s="517"/>
      <c r="G876" s="517"/>
      <c r="H876" s="517"/>
      <c r="I876" s="517"/>
      <c r="J876" s="517"/>
      <c r="K876" s="517"/>
      <c r="L876" s="517"/>
      <c r="M876" s="517"/>
      <c r="N876" s="517"/>
      <c r="O876" s="517"/>
      <c r="P876" s="517"/>
      <c r="Q876" s="517"/>
    </row>
    <row r="877" ht="25.15" customHeight="true" x14ac:dyDescent="0.2">
      <c r="C877" s="517"/>
      <c r="D877" s="517"/>
      <c r="E877" s="517"/>
      <c r="F877" s="517"/>
      <c r="G877" s="517"/>
      <c r="H877" s="517"/>
      <c r="I877" s="517"/>
      <c r="J877" s="517"/>
      <c r="K877" s="517"/>
      <c r="L877" s="517"/>
      <c r="M877" s="517"/>
      <c r="N877" s="517"/>
      <c r="O877" s="517"/>
      <c r="P877" s="517"/>
      <c r="Q877" s="517"/>
    </row>
    <row r="878" ht="25.15" customHeight="true" x14ac:dyDescent="0.2">
      <c r="C878" s="517"/>
      <c r="D878" s="517"/>
      <c r="E878" s="517"/>
      <c r="F878" s="517"/>
      <c r="G878" s="517"/>
      <c r="H878" s="517"/>
      <c r="I878" s="517"/>
      <c r="J878" s="517"/>
      <c r="K878" s="517"/>
      <c r="L878" s="517"/>
      <c r="M878" s="517"/>
      <c r="N878" s="517"/>
      <c r="O878" s="517"/>
      <c r="P878" s="517"/>
      <c r="Q878" s="517"/>
    </row>
    <row r="879" ht="25.15" customHeight="true" x14ac:dyDescent="0.2">
      <c r="C879" s="517"/>
      <c r="D879" s="517"/>
      <c r="E879" s="517"/>
      <c r="F879" s="517"/>
      <c r="G879" s="517"/>
      <c r="H879" s="517"/>
      <c r="I879" s="517"/>
      <c r="J879" s="517"/>
      <c r="K879" s="517"/>
      <c r="L879" s="517"/>
      <c r="M879" s="517"/>
      <c r="N879" s="517"/>
      <c r="O879" s="517"/>
      <c r="P879" s="517"/>
      <c r="Q879" s="517"/>
    </row>
    <row r="880" ht="25.15" customHeight="true" x14ac:dyDescent="0.2">
      <c r="C880" s="517"/>
      <c r="D880" s="517"/>
      <c r="E880" s="517"/>
      <c r="F880" s="517"/>
      <c r="G880" s="517"/>
      <c r="H880" s="517"/>
      <c r="I880" s="517"/>
      <c r="J880" s="517"/>
      <c r="K880" s="517"/>
      <c r="L880" s="517"/>
      <c r="M880" s="517"/>
      <c r="N880" s="517"/>
      <c r="O880" s="517"/>
      <c r="P880" s="517"/>
      <c r="Q880" s="517"/>
    </row>
    <row r="881" ht="25.15" customHeight="true" x14ac:dyDescent="0.2">
      <c r="C881" s="517"/>
      <c r="D881" s="517"/>
      <c r="E881" s="517"/>
      <c r="F881" s="517"/>
      <c r="G881" s="517"/>
      <c r="H881" s="517"/>
      <c r="I881" s="517"/>
      <c r="J881" s="517"/>
      <c r="K881" s="517"/>
      <c r="L881" s="517"/>
      <c r="M881" s="517"/>
      <c r="N881" s="517"/>
      <c r="O881" s="517"/>
      <c r="P881" s="517"/>
      <c r="Q881" s="517"/>
    </row>
    <row r="882" ht="25.15" customHeight="true" x14ac:dyDescent="0.2">
      <c r="C882" s="517"/>
      <c r="D882" s="517"/>
      <c r="E882" s="517"/>
      <c r="F882" s="517"/>
      <c r="G882" s="517"/>
      <c r="H882" s="517"/>
      <c r="I882" s="517"/>
      <c r="J882" s="517"/>
      <c r="K882" s="517"/>
      <c r="L882" s="517"/>
      <c r="M882" s="517"/>
      <c r="N882" s="517"/>
      <c r="O882" s="517"/>
      <c r="P882" s="517"/>
      <c r="Q882" s="517"/>
    </row>
    <row r="883" ht="25.15" customHeight="true" x14ac:dyDescent="0.2">
      <c r="C883" s="517"/>
      <c r="D883" s="517"/>
      <c r="E883" s="517"/>
      <c r="F883" s="517"/>
      <c r="G883" s="517"/>
      <c r="H883" s="517"/>
      <c r="I883" s="517"/>
      <c r="J883" s="517"/>
      <c r="K883" s="517"/>
      <c r="L883" s="517"/>
      <c r="M883" s="517"/>
      <c r="N883" s="517"/>
      <c r="O883" s="517"/>
      <c r="P883" s="517"/>
      <c r="Q883" s="517"/>
    </row>
    <row r="884" ht="25.15" customHeight="true" x14ac:dyDescent="0.2">
      <c r="C884" s="517"/>
      <c r="D884" s="517"/>
      <c r="E884" s="517"/>
      <c r="F884" s="517"/>
      <c r="G884" s="517"/>
      <c r="H884" s="517"/>
      <c r="I884" s="517"/>
      <c r="J884" s="517"/>
      <c r="K884" s="517"/>
      <c r="L884" s="517"/>
      <c r="M884" s="517"/>
      <c r="N884" s="517"/>
      <c r="O884" s="517"/>
      <c r="P884" s="517"/>
      <c r="Q884" s="517"/>
    </row>
    <row r="885" ht="25.15" customHeight="true" x14ac:dyDescent="0.2">
      <c r="C885" s="517"/>
      <c r="D885" s="517"/>
      <c r="E885" s="517"/>
      <c r="F885" s="517"/>
      <c r="G885" s="517"/>
      <c r="H885" s="517"/>
      <c r="I885" s="517"/>
      <c r="J885" s="517"/>
      <c r="K885" s="517"/>
      <c r="L885" s="517"/>
      <c r="M885" s="517"/>
      <c r="N885" s="517"/>
      <c r="O885" s="517"/>
      <c r="P885" s="517"/>
      <c r="Q885" s="517"/>
    </row>
    <row r="886" ht="25.15" customHeight="true" x14ac:dyDescent="0.2">
      <c r="C886" s="517"/>
      <c r="D886" s="517"/>
      <c r="E886" s="517"/>
      <c r="F886" s="517"/>
      <c r="G886" s="517"/>
      <c r="H886" s="517"/>
      <c r="I886" s="517"/>
      <c r="J886" s="517"/>
      <c r="K886" s="517"/>
      <c r="L886" s="517"/>
      <c r="M886" s="517"/>
      <c r="N886" s="517"/>
      <c r="O886" s="517"/>
      <c r="P886" s="517"/>
      <c r="Q886" s="517"/>
    </row>
    <row r="887" ht="25.15" customHeight="true" x14ac:dyDescent="0.2">
      <c r="C887" s="517"/>
      <c r="D887" s="517"/>
      <c r="E887" s="517"/>
      <c r="F887" s="517"/>
      <c r="G887" s="517"/>
      <c r="H887" s="517"/>
      <c r="I887" s="517"/>
      <c r="J887" s="517"/>
      <c r="K887" s="517"/>
      <c r="L887" s="517"/>
      <c r="M887" s="517"/>
      <c r="N887" s="517"/>
      <c r="O887" s="517"/>
      <c r="P887" s="517"/>
      <c r="Q887" s="517"/>
    </row>
    <row r="888" ht="25.15" customHeight="true" x14ac:dyDescent="0.2">
      <c r="C888" s="517"/>
      <c r="D888" s="517"/>
      <c r="E888" s="517"/>
      <c r="F888" s="517"/>
      <c r="G888" s="517"/>
      <c r="H888" s="517"/>
      <c r="I888" s="517"/>
      <c r="J888" s="517"/>
      <c r="K888" s="517"/>
      <c r="L888" s="517"/>
      <c r="M888" s="517"/>
      <c r="N888" s="517"/>
      <c r="O888" s="517"/>
      <c r="P888" s="517"/>
      <c r="Q888" s="517"/>
    </row>
    <row r="889" ht="25.15" customHeight="true" x14ac:dyDescent="0.2">
      <c r="C889" s="517"/>
      <c r="D889" s="517"/>
      <c r="E889" s="517"/>
      <c r="F889" s="517"/>
      <c r="G889" s="517"/>
      <c r="H889" s="517"/>
      <c r="I889" s="517"/>
      <c r="J889" s="517"/>
      <c r="K889" s="517"/>
      <c r="L889" s="517"/>
      <c r="M889" s="517"/>
      <c r="N889" s="517"/>
      <c r="O889" s="517"/>
      <c r="P889" s="517"/>
      <c r="Q889" s="517"/>
    </row>
    <row r="890" ht="25.15" customHeight="true" x14ac:dyDescent="0.2">
      <c r="C890" s="517"/>
      <c r="D890" s="517"/>
      <c r="E890" s="517"/>
      <c r="F890" s="517"/>
      <c r="G890" s="517"/>
      <c r="H890" s="517"/>
      <c r="I890" s="517"/>
      <c r="J890" s="517"/>
      <c r="K890" s="517"/>
      <c r="L890" s="517"/>
      <c r="M890" s="517"/>
      <c r="N890" s="517"/>
      <c r="O890" s="517"/>
      <c r="P890" s="517"/>
      <c r="Q890" s="517"/>
    </row>
    <row r="891" ht="25.15" customHeight="true" x14ac:dyDescent="0.2">
      <c r="C891" s="517"/>
      <c r="D891" s="517"/>
      <c r="E891" s="517"/>
      <c r="F891" s="517"/>
      <c r="G891" s="517"/>
      <c r="H891" s="517"/>
      <c r="I891" s="517"/>
      <c r="J891" s="517"/>
      <c r="K891" s="517"/>
      <c r="L891" s="517"/>
      <c r="M891" s="517"/>
      <c r="N891" s="517"/>
      <c r="O891" s="517"/>
      <c r="P891" s="517"/>
      <c r="Q891" s="517"/>
    </row>
    <row r="892" ht="25.15" customHeight="true" x14ac:dyDescent="0.2">
      <c r="C892" s="517"/>
      <c r="D892" s="517"/>
      <c r="E892" s="517"/>
      <c r="F892" s="517"/>
      <c r="G892" s="517"/>
      <c r="H892" s="517"/>
      <c r="I892" s="517"/>
      <c r="J892" s="517"/>
      <c r="K892" s="517"/>
      <c r="L892" s="517"/>
      <c r="M892" s="517"/>
      <c r="N892" s="517"/>
      <c r="O892" s="517"/>
      <c r="P892" s="517"/>
      <c r="Q892" s="517"/>
    </row>
    <row r="893" ht="25.15" customHeight="true" x14ac:dyDescent="0.2">
      <c r="C893" s="517"/>
      <c r="D893" s="517"/>
      <c r="E893" s="517"/>
      <c r="F893" s="517"/>
      <c r="G893" s="517"/>
      <c r="H893" s="517"/>
      <c r="I893" s="517"/>
      <c r="J893" s="517"/>
      <c r="K893" s="517"/>
      <c r="L893" s="517"/>
      <c r="M893" s="517"/>
      <c r="N893" s="517"/>
      <c r="O893" s="517"/>
      <c r="P893" s="517"/>
      <c r="Q893" s="517"/>
    </row>
    <row r="894" ht="25.15" customHeight="true" x14ac:dyDescent="0.2">
      <c r="C894" s="517"/>
      <c r="D894" s="517"/>
      <c r="E894" s="517"/>
      <c r="F894" s="517"/>
      <c r="G894" s="517"/>
      <c r="H894" s="517"/>
      <c r="I894" s="517"/>
      <c r="J894" s="517"/>
      <c r="K894" s="517"/>
      <c r="L894" s="517"/>
      <c r="M894" s="517"/>
      <c r="N894" s="517"/>
      <c r="O894" s="517"/>
      <c r="P894" s="517"/>
      <c r="Q894" s="517"/>
    </row>
    <row r="895" ht="25.15" customHeight="true" x14ac:dyDescent="0.2">
      <c r="C895" s="517"/>
      <c r="D895" s="517"/>
      <c r="E895" s="517"/>
      <c r="F895" s="517"/>
      <c r="G895" s="517"/>
      <c r="H895" s="517"/>
      <c r="I895" s="517"/>
      <c r="J895" s="517"/>
      <c r="K895" s="517"/>
      <c r="L895" s="517"/>
      <c r="M895" s="517"/>
      <c r="N895" s="517"/>
      <c r="O895" s="517"/>
      <c r="P895" s="517"/>
      <c r="Q895" s="517"/>
    </row>
    <row r="896" ht="25.15" customHeight="true" x14ac:dyDescent="0.2">
      <c r="C896" s="517"/>
      <c r="D896" s="517"/>
      <c r="E896" s="517"/>
      <c r="F896" s="517"/>
      <c r="G896" s="517"/>
      <c r="H896" s="517"/>
      <c r="I896" s="517"/>
      <c r="J896" s="517"/>
      <c r="K896" s="517"/>
      <c r="L896" s="517"/>
      <c r="M896" s="517"/>
      <c r="N896" s="517"/>
      <c r="O896" s="517"/>
      <c r="P896" s="517"/>
      <c r="Q896" s="517"/>
    </row>
    <row r="897" ht="25.15" customHeight="true" x14ac:dyDescent="0.2">
      <c r="C897" s="517"/>
      <c r="D897" s="517"/>
      <c r="E897" s="517"/>
      <c r="F897" s="517"/>
      <c r="G897" s="517"/>
      <c r="H897" s="517"/>
      <c r="I897" s="517"/>
      <c r="J897" s="517"/>
      <c r="K897" s="517"/>
      <c r="L897" s="517"/>
      <c r="M897" s="517"/>
      <c r="N897" s="517"/>
      <c r="O897" s="517"/>
      <c r="P897" s="517"/>
      <c r="Q897" s="517"/>
    </row>
    <row r="898" ht="25.15" customHeight="true" x14ac:dyDescent="0.2">
      <c r="C898" s="517"/>
      <c r="D898" s="517"/>
      <c r="E898" s="517"/>
      <c r="F898" s="517"/>
      <c r="G898" s="517"/>
      <c r="H898" s="517"/>
      <c r="I898" s="517"/>
      <c r="J898" s="517"/>
      <c r="K898" s="517"/>
      <c r="L898" s="517"/>
      <c r="M898" s="517"/>
      <c r="N898" s="517"/>
      <c r="O898" s="517"/>
      <c r="P898" s="517"/>
      <c r="Q898" s="517"/>
    </row>
    <row r="899" ht="25.15" customHeight="true" x14ac:dyDescent="0.2">
      <c r="C899" s="517"/>
      <c r="D899" s="517"/>
      <c r="E899" s="517"/>
      <c r="F899" s="517"/>
      <c r="G899" s="517"/>
      <c r="H899" s="517"/>
      <c r="I899" s="517"/>
      <c r="J899" s="517"/>
      <c r="K899" s="517"/>
      <c r="L899" s="517"/>
      <c r="M899" s="517"/>
      <c r="N899" s="517"/>
      <c r="O899" s="517"/>
      <c r="P899" s="517"/>
      <c r="Q899" s="517"/>
    </row>
    <row r="900" ht="25.15" customHeight="true" x14ac:dyDescent="0.2">
      <c r="C900" s="517"/>
      <c r="D900" s="517"/>
      <c r="E900" s="517"/>
      <c r="F900" s="517"/>
      <c r="G900" s="517"/>
      <c r="H900" s="517"/>
      <c r="I900" s="517"/>
      <c r="J900" s="517"/>
      <c r="K900" s="517"/>
      <c r="L900" s="517"/>
      <c r="M900" s="517"/>
      <c r="N900" s="517"/>
      <c r="O900" s="517"/>
      <c r="P900" s="517"/>
      <c r="Q900" s="517"/>
    </row>
    <row r="901" ht="25.15" customHeight="true" x14ac:dyDescent="0.2">
      <c r="C901" s="517"/>
      <c r="D901" s="517"/>
      <c r="E901" s="517"/>
      <c r="F901" s="517"/>
      <c r="G901" s="517"/>
      <c r="H901" s="517"/>
      <c r="I901" s="517"/>
      <c r="J901" s="517"/>
      <c r="K901" s="517"/>
      <c r="L901" s="517"/>
      <c r="M901" s="517"/>
      <c r="N901" s="517"/>
      <c r="O901" s="517"/>
      <c r="P901" s="517"/>
      <c r="Q901" s="517"/>
    </row>
    <row r="902" ht="25.15" customHeight="true" x14ac:dyDescent="0.2">
      <c r="C902" s="517"/>
      <c r="D902" s="517"/>
      <c r="E902" s="517"/>
      <c r="F902" s="517"/>
      <c r="G902" s="517"/>
      <c r="H902" s="517"/>
      <c r="I902" s="517"/>
      <c r="J902" s="517"/>
      <c r="K902" s="517"/>
      <c r="L902" s="517"/>
      <c r="M902" s="517"/>
      <c r="N902" s="517"/>
      <c r="O902" s="517"/>
      <c r="P902" s="517"/>
      <c r="Q902" s="517"/>
    </row>
    <row r="903" ht="25.15" customHeight="true" x14ac:dyDescent="0.2">
      <c r="C903" s="517"/>
      <c r="D903" s="517"/>
      <c r="E903" s="517"/>
      <c r="F903" s="517"/>
      <c r="G903" s="517"/>
      <c r="H903" s="517"/>
      <c r="I903" s="517"/>
      <c r="J903" s="517"/>
      <c r="K903" s="517"/>
      <c r="L903" s="517"/>
      <c r="M903" s="517"/>
      <c r="N903" s="517"/>
      <c r="O903" s="517"/>
      <c r="P903" s="517"/>
      <c r="Q903" s="517"/>
    </row>
    <row r="904" ht="25.15" customHeight="true" x14ac:dyDescent="0.2">
      <c r="C904" s="517"/>
      <c r="D904" s="517"/>
      <c r="E904" s="517"/>
      <c r="F904" s="517"/>
      <c r="G904" s="517"/>
      <c r="H904" s="517"/>
      <c r="I904" s="517"/>
      <c r="J904" s="517"/>
      <c r="K904" s="517"/>
      <c r="L904" s="517"/>
      <c r="M904" s="517"/>
      <c r="N904" s="517"/>
      <c r="O904" s="517"/>
      <c r="P904" s="517"/>
      <c r="Q904" s="517"/>
    </row>
    <row r="905" ht="25.15" customHeight="true" x14ac:dyDescent="0.2">
      <c r="C905" s="517"/>
      <c r="D905" s="517"/>
      <c r="E905" s="517"/>
      <c r="F905" s="517"/>
      <c r="G905" s="517"/>
      <c r="H905" s="517"/>
      <c r="I905" s="517"/>
      <c r="J905" s="517"/>
      <c r="K905" s="517"/>
      <c r="L905" s="517"/>
      <c r="M905" s="517"/>
      <c r="N905" s="517"/>
      <c r="O905" s="517"/>
      <c r="P905" s="517"/>
      <c r="Q905" s="517"/>
    </row>
    <row r="906" ht="25.15" customHeight="true" x14ac:dyDescent="0.2">
      <c r="C906" s="517"/>
      <c r="D906" s="517"/>
      <c r="E906" s="517"/>
      <c r="F906" s="517"/>
      <c r="G906" s="517"/>
      <c r="H906" s="517"/>
      <c r="I906" s="517"/>
      <c r="J906" s="517"/>
      <c r="K906" s="517"/>
      <c r="L906" s="517"/>
      <c r="M906" s="517"/>
      <c r="N906" s="517"/>
      <c r="O906" s="517"/>
      <c r="P906" s="517"/>
      <c r="Q906" s="517"/>
    </row>
    <row r="907" ht="25.15" customHeight="true" x14ac:dyDescent="0.2">
      <c r="C907" s="517"/>
      <c r="D907" s="517"/>
      <c r="E907" s="517"/>
      <c r="F907" s="517"/>
      <c r="G907" s="517"/>
      <c r="H907" s="517"/>
      <c r="I907" s="517"/>
      <c r="J907" s="517"/>
      <c r="K907" s="517"/>
      <c r="L907" s="517"/>
      <c r="M907" s="517"/>
      <c r="N907" s="517"/>
      <c r="O907" s="517"/>
      <c r="P907" s="517"/>
      <c r="Q907" s="517"/>
    </row>
    <row r="908" ht="25.15" customHeight="true" x14ac:dyDescent="0.2">
      <c r="C908" s="517"/>
      <c r="D908" s="517"/>
      <c r="E908" s="517"/>
      <c r="F908" s="517"/>
      <c r="G908" s="517"/>
      <c r="H908" s="517"/>
      <c r="I908" s="517"/>
      <c r="J908" s="517"/>
      <c r="K908" s="517"/>
      <c r="L908" s="517"/>
      <c r="M908" s="517"/>
      <c r="N908" s="517"/>
      <c r="O908" s="517"/>
      <c r="P908" s="517"/>
      <c r="Q908" s="517"/>
    </row>
    <row r="909" ht="25.15" customHeight="true" x14ac:dyDescent="0.2">
      <c r="C909" s="517"/>
      <c r="D909" s="517"/>
      <c r="E909" s="517"/>
      <c r="F909" s="517"/>
      <c r="G909" s="517"/>
      <c r="H909" s="517"/>
      <c r="I909" s="517"/>
      <c r="J909" s="517"/>
      <c r="K909" s="517"/>
      <c r="L909" s="517"/>
      <c r="M909" s="517"/>
      <c r="N909" s="517"/>
      <c r="O909" s="517"/>
      <c r="P909" s="517"/>
      <c r="Q909" s="517"/>
    </row>
    <row r="910" ht="25.15" customHeight="true" x14ac:dyDescent="0.2">
      <c r="C910" s="517"/>
      <c r="D910" s="517"/>
      <c r="E910" s="517"/>
      <c r="F910" s="517"/>
      <c r="G910" s="517"/>
      <c r="H910" s="517"/>
      <c r="I910" s="517"/>
      <c r="J910" s="517"/>
      <c r="K910" s="517"/>
      <c r="L910" s="517"/>
      <c r="M910" s="517"/>
      <c r="N910" s="517"/>
      <c r="O910" s="517"/>
      <c r="P910" s="517"/>
      <c r="Q910" s="517"/>
    </row>
    <row r="911" ht="25.15" customHeight="true" x14ac:dyDescent="0.2">
      <c r="C911" s="517"/>
      <c r="D911" s="517"/>
      <c r="E911" s="517"/>
      <c r="F911" s="517"/>
      <c r="G911" s="517"/>
      <c r="H911" s="517"/>
      <c r="I911" s="517"/>
      <c r="J911" s="517"/>
      <c r="K911" s="517"/>
      <c r="L911" s="517"/>
      <c r="M911" s="517"/>
      <c r="N911" s="517"/>
      <c r="O911" s="517"/>
      <c r="P911" s="517"/>
      <c r="Q911" s="517"/>
    </row>
    <row r="912" ht="25.15" customHeight="true" x14ac:dyDescent="0.2">
      <c r="C912" s="517"/>
      <c r="D912" s="517"/>
      <c r="E912" s="517"/>
      <c r="F912" s="517"/>
      <c r="G912" s="517"/>
      <c r="H912" s="517"/>
      <c r="I912" s="517"/>
      <c r="J912" s="517"/>
      <c r="K912" s="517"/>
      <c r="L912" s="517"/>
      <c r="M912" s="517"/>
      <c r="N912" s="517"/>
      <c r="O912" s="517"/>
      <c r="P912" s="517"/>
      <c r="Q912" s="517"/>
    </row>
    <row r="913" ht="25.15" customHeight="true" x14ac:dyDescent="0.2">
      <c r="C913" s="517"/>
      <c r="D913" s="517"/>
      <c r="E913" s="517"/>
      <c r="F913" s="517"/>
      <c r="G913" s="517"/>
      <c r="H913" s="517"/>
      <c r="I913" s="517"/>
      <c r="J913" s="517"/>
      <c r="K913" s="517"/>
      <c r="L913" s="517"/>
      <c r="M913" s="517"/>
      <c r="N913" s="517"/>
      <c r="O913" s="517"/>
      <c r="P913" s="517"/>
      <c r="Q913" s="517"/>
    </row>
    <row r="914" ht="25.15" customHeight="true" x14ac:dyDescent="0.2">
      <c r="C914" s="517"/>
      <c r="D914" s="517"/>
      <c r="E914" s="517"/>
      <c r="F914" s="517"/>
      <c r="G914" s="517"/>
      <c r="H914" s="517"/>
      <c r="I914" s="517"/>
      <c r="J914" s="517"/>
      <c r="K914" s="517"/>
      <c r="L914" s="517"/>
      <c r="M914" s="517"/>
      <c r="N914" s="517"/>
      <c r="O914" s="517"/>
      <c r="P914" s="517"/>
      <c r="Q914" s="517"/>
    </row>
    <row r="915" ht="25.15" customHeight="true" x14ac:dyDescent="0.2">
      <c r="C915" s="517"/>
      <c r="D915" s="517"/>
      <c r="E915" s="517"/>
      <c r="F915" s="517"/>
      <c r="G915" s="517"/>
      <c r="H915" s="517"/>
      <c r="I915" s="517"/>
      <c r="J915" s="517"/>
      <c r="K915" s="517"/>
      <c r="L915" s="517"/>
      <c r="M915" s="517"/>
      <c r="N915" s="517"/>
      <c r="O915" s="517"/>
      <c r="P915" s="517"/>
      <c r="Q915" s="517"/>
    </row>
    <row r="916" ht="25.15" customHeight="true" x14ac:dyDescent="0.2">
      <c r="C916" s="517"/>
      <c r="D916" s="517"/>
      <c r="E916" s="517"/>
      <c r="F916" s="517"/>
      <c r="G916" s="517"/>
      <c r="H916" s="517"/>
      <c r="I916" s="517"/>
      <c r="J916" s="517"/>
      <c r="K916" s="517"/>
      <c r="L916" s="517"/>
      <c r="M916" s="517"/>
      <c r="N916" s="517"/>
      <c r="O916" s="517"/>
      <c r="P916" s="517"/>
      <c r="Q916" s="517"/>
    </row>
    <row r="917" ht="25.15" customHeight="true" x14ac:dyDescent="0.2">
      <c r="C917" s="517"/>
      <c r="D917" s="517"/>
      <c r="E917" s="517"/>
      <c r="F917" s="517"/>
      <c r="G917" s="517"/>
      <c r="H917" s="517"/>
      <c r="I917" s="517"/>
      <c r="J917" s="517"/>
      <c r="K917" s="517"/>
      <c r="L917" s="517"/>
      <c r="M917" s="517"/>
      <c r="N917" s="517"/>
      <c r="O917" s="517"/>
      <c r="P917" s="517"/>
      <c r="Q917" s="517"/>
    </row>
    <row r="918" ht="25.15" customHeight="true" x14ac:dyDescent="0.2">
      <c r="C918" s="517"/>
      <c r="D918" s="517"/>
      <c r="E918" s="517"/>
      <c r="F918" s="517"/>
      <c r="G918" s="517"/>
      <c r="H918" s="517"/>
      <c r="I918" s="517"/>
      <c r="J918" s="517"/>
      <c r="K918" s="517"/>
      <c r="L918" s="517"/>
      <c r="M918" s="517"/>
      <c r="N918" s="517"/>
      <c r="O918" s="517"/>
      <c r="P918" s="517"/>
      <c r="Q918" s="517"/>
    </row>
    <row r="919" ht="25.15" customHeight="true" x14ac:dyDescent="0.2">
      <c r="C919" s="517"/>
      <c r="D919" s="517"/>
      <c r="E919" s="517"/>
      <c r="F919" s="517"/>
      <c r="G919" s="517"/>
      <c r="H919" s="517"/>
      <c r="I919" s="517"/>
      <c r="J919" s="517"/>
      <c r="K919" s="517"/>
      <c r="L919" s="517"/>
      <c r="M919" s="517"/>
      <c r="N919" s="517"/>
      <c r="O919" s="517"/>
      <c r="P919" s="517"/>
      <c r="Q919" s="517"/>
    </row>
    <row r="920" ht="25.15" customHeight="true" x14ac:dyDescent="0.2">
      <c r="C920" s="517"/>
      <c r="D920" s="517"/>
      <c r="E920" s="517"/>
      <c r="F920" s="517"/>
      <c r="G920" s="517"/>
      <c r="H920" s="517"/>
      <c r="I920" s="517"/>
      <c r="J920" s="517"/>
      <c r="K920" s="517"/>
      <c r="L920" s="517"/>
      <c r="M920" s="517"/>
      <c r="N920" s="517"/>
      <c r="O920" s="517"/>
      <c r="P920" s="517"/>
      <c r="Q920" s="517"/>
    </row>
    <row r="921" ht="25.15" customHeight="true" x14ac:dyDescent="0.2">
      <c r="C921" s="517"/>
      <c r="D921" s="517"/>
      <c r="E921" s="517"/>
      <c r="F921" s="517"/>
      <c r="G921" s="517"/>
      <c r="H921" s="517"/>
      <c r="I921" s="517"/>
      <c r="J921" s="517"/>
      <c r="K921" s="517"/>
      <c r="L921" s="517"/>
      <c r="M921" s="517"/>
      <c r="N921" s="517"/>
      <c r="O921" s="517"/>
      <c r="P921" s="517"/>
      <c r="Q921" s="517"/>
    </row>
    <row r="922" ht="25.15" customHeight="true" x14ac:dyDescent="0.2">
      <c r="C922" s="517"/>
      <c r="D922" s="517"/>
      <c r="E922" s="517"/>
      <c r="F922" s="517"/>
      <c r="G922" s="517"/>
      <c r="H922" s="517"/>
      <c r="I922" s="517"/>
      <c r="J922" s="517"/>
      <c r="K922" s="517"/>
      <c r="L922" s="517"/>
      <c r="M922" s="517"/>
      <c r="N922" s="517"/>
      <c r="O922" s="517"/>
      <c r="P922" s="517"/>
      <c r="Q922" s="517"/>
    </row>
    <row r="923" ht="25.15" customHeight="true" x14ac:dyDescent="0.2">
      <c r="C923" s="517"/>
      <c r="D923" s="517"/>
      <c r="E923" s="517"/>
      <c r="F923" s="517"/>
      <c r="G923" s="517"/>
      <c r="H923" s="517"/>
      <c r="I923" s="517"/>
      <c r="J923" s="517"/>
      <c r="K923" s="517"/>
      <c r="L923" s="517"/>
      <c r="M923" s="517"/>
      <c r="N923" s="517"/>
      <c r="O923" s="517"/>
      <c r="P923" s="517"/>
      <c r="Q923" s="517"/>
    </row>
    <row r="924" ht="25.15" customHeight="true" x14ac:dyDescent="0.2">
      <c r="C924" s="517"/>
      <c r="D924" s="517"/>
      <c r="E924" s="517"/>
      <c r="F924" s="517"/>
      <c r="G924" s="517"/>
      <c r="H924" s="517"/>
      <c r="I924" s="517"/>
      <c r="J924" s="517"/>
      <c r="K924" s="517"/>
      <c r="L924" s="517"/>
      <c r="M924" s="517"/>
      <c r="N924" s="517"/>
      <c r="O924" s="517"/>
      <c r="P924" s="517"/>
      <c r="Q924" s="517"/>
    </row>
    <row r="925" ht="25.15" customHeight="true" x14ac:dyDescent="0.2">
      <c r="C925" s="517"/>
      <c r="D925" s="517"/>
      <c r="E925" s="517"/>
      <c r="F925" s="517"/>
      <c r="G925" s="517"/>
      <c r="H925" s="517"/>
      <c r="I925" s="517"/>
      <c r="J925" s="517"/>
      <c r="K925" s="517"/>
      <c r="L925" s="517"/>
      <c r="M925" s="517"/>
      <c r="N925" s="517"/>
      <c r="O925" s="517"/>
      <c r="P925" s="517"/>
      <c r="Q925" s="517"/>
    </row>
    <row r="926" ht="25.15" customHeight="true" x14ac:dyDescent="0.2">
      <c r="C926" s="517"/>
      <c r="D926" s="517"/>
      <c r="E926" s="517"/>
      <c r="F926" s="517"/>
      <c r="G926" s="517"/>
      <c r="H926" s="517"/>
      <c r="I926" s="517"/>
      <c r="J926" s="517"/>
      <c r="K926" s="517"/>
      <c r="L926" s="517"/>
      <c r="M926" s="517"/>
      <c r="N926" s="517"/>
      <c r="O926" s="517"/>
      <c r="P926" s="517"/>
      <c r="Q926" s="517"/>
    </row>
    <row r="927" ht="25.15" customHeight="true" x14ac:dyDescent="0.2">
      <c r="C927" s="517"/>
      <c r="D927" s="517"/>
      <c r="E927" s="517"/>
      <c r="F927" s="517"/>
      <c r="G927" s="517"/>
      <c r="H927" s="517"/>
      <c r="I927" s="517"/>
      <c r="J927" s="517"/>
      <c r="K927" s="517"/>
      <c r="L927" s="517"/>
      <c r="M927" s="517"/>
      <c r="N927" s="517"/>
      <c r="O927" s="517"/>
      <c r="P927" s="517"/>
      <c r="Q927" s="517"/>
    </row>
    <row r="928" ht="25.15" customHeight="true" x14ac:dyDescent="0.2">
      <c r="C928" s="517"/>
      <c r="D928" s="517"/>
      <c r="E928" s="517"/>
      <c r="F928" s="517"/>
      <c r="G928" s="517"/>
      <c r="H928" s="517"/>
      <c r="I928" s="517"/>
      <c r="J928" s="517"/>
      <c r="K928" s="517"/>
      <c r="L928" s="517"/>
      <c r="M928" s="517"/>
      <c r="N928" s="517"/>
      <c r="O928" s="517"/>
      <c r="P928" s="517"/>
      <c r="Q928" s="517"/>
    </row>
    <row r="929" ht="25.15" customHeight="true" x14ac:dyDescent="0.2">
      <c r="C929" s="517"/>
      <c r="D929" s="517"/>
      <c r="E929" s="517"/>
      <c r="F929" s="517"/>
      <c r="G929" s="517"/>
      <c r="H929" s="517"/>
      <c r="I929" s="517"/>
      <c r="J929" s="517"/>
      <c r="K929" s="517"/>
      <c r="L929" s="517"/>
      <c r="M929" s="517"/>
      <c r="N929" s="517"/>
      <c r="O929" s="517"/>
      <c r="P929" s="517"/>
      <c r="Q929" s="517"/>
    </row>
    <row r="930" ht="25.15" customHeight="true" x14ac:dyDescent="0.2">
      <c r="C930" s="517"/>
      <c r="D930" s="517"/>
      <c r="E930" s="517"/>
      <c r="F930" s="517"/>
      <c r="G930" s="517"/>
      <c r="H930" s="517"/>
      <c r="I930" s="517"/>
      <c r="J930" s="517"/>
      <c r="K930" s="517"/>
      <c r="L930" s="517"/>
      <c r="M930" s="517"/>
      <c r="N930" s="517"/>
      <c r="O930" s="517"/>
      <c r="P930" s="517"/>
      <c r="Q930" s="517"/>
    </row>
    <row r="931" ht="25.15" customHeight="true" x14ac:dyDescent="0.2">
      <c r="C931" s="517"/>
      <c r="D931" s="517"/>
      <c r="E931" s="517"/>
      <c r="F931" s="517"/>
      <c r="G931" s="517"/>
      <c r="H931" s="517"/>
      <c r="I931" s="517"/>
      <c r="J931" s="517"/>
      <c r="K931" s="517"/>
      <c r="L931" s="517"/>
      <c r="M931" s="517"/>
      <c r="N931" s="517"/>
      <c r="O931" s="517"/>
      <c r="P931" s="517"/>
      <c r="Q931" s="517"/>
    </row>
    <row r="932" ht="25.15" customHeight="true" x14ac:dyDescent="0.2">
      <c r="C932" s="517"/>
      <c r="D932" s="517"/>
      <c r="E932" s="517"/>
      <c r="F932" s="517"/>
      <c r="G932" s="517"/>
      <c r="H932" s="517"/>
      <c r="I932" s="517"/>
      <c r="J932" s="517"/>
      <c r="K932" s="517"/>
      <c r="L932" s="517"/>
      <c r="M932" s="517"/>
      <c r="N932" s="517"/>
      <c r="O932" s="517"/>
      <c r="P932" s="517"/>
      <c r="Q932" s="517"/>
    </row>
    <row r="933" ht="25.15" customHeight="true" x14ac:dyDescent="0.2">
      <c r="C933" s="517"/>
      <c r="D933" s="517"/>
      <c r="E933" s="517"/>
      <c r="F933" s="517"/>
      <c r="G933" s="517"/>
      <c r="H933" s="517"/>
      <c r="I933" s="517"/>
      <c r="J933" s="517"/>
      <c r="K933" s="517"/>
      <c r="L933" s="517"/>
      <c r="M933" s="517"/>
      <c r="N933" s="517"/>
      <c r="O933" s="517"/>
      <c r="P933" s="517"/>
      <c r="Q933" s="517"/>
    </row>
    <row r="934" ht="25.15" customHeight="true" x14ac:dyDescent="0.2">
      <c r="C934" s="517"/>
      <c r="D934" s="517"/>
      <c r="E934" s="517"/>
      <c r="F934" s="517"/>
      <c r="G934" s="517"/>
      <c r="H934" s="517"/>
      <c r="I934" s="517"/>
      <c r="J934" s="517"/>
      <c r="K934" s="517"/>
      <c r="L934" s="517"/>
      <c r="M934" s="517"/>
      <c r="N934" s="517"/>
      <c r="O934" s="517"/>
      <c r="P934" s="517"/>
      <c r="Q934" s="517"/>
    </row>
    <row r="935" ht="25.15" customHeight="true" x14ac:dyDescent="0.2">
      <c r="C935" s="517"/>
      <c r="D935" s="517"/>
      <c r="E935" s="517"/>
      <c r="F935" s="517"/>
      <c r="G935" s="517"/>
      <c r="H935" s="517"/>
      <c r="I935" s="517"/>
      <c r="J935" s="517"/>
      <c r="K935" s="517"/>
      <c r="L935" s="517"/>
      <c r="M935" s="517"/>
      <c r="N935" s="517"/>
      <c r="O935" s="517"/>
      <c r="P935" s="517"/>
      <c r="Q935" s="517"/>
    </row>
    <row r="936" ht="25.15" customHeight="true" x14ac:dyDescent="0.2">
      <c r="C936" s="517"/>
      <c r="D936" s="517"/>
      <c r="E936" s="517"/>
      <c r="F936" s="517"/>
      <c r="G936" s="517"/>
      <c r="H936" s="517"/>
      <c r="I936" s="517"/>
      <c r="J936" s="517"/>
      <c r="K936" s="517"/>
      <c r="L936" s="517"/>
      <c r="M936" s="517"/>
      <c r="N936" s="517"/>
      <c r="O936" s="517"/>
      <c r="P936" s="517"/>
      <c r="Q936" s="517"/>
    </row>
    <row r="937" ht="25.15" customHeight="true" x14ac:dyDescent="0.2">
      <c r="C937" s="517"/>
      <c r="D937" s="517"/>
      <c r="E937" s="517"/>
      <c r="F937" s="517"/>
      <c r="G937" s="517"/>
      <c r="H937" s="517"/>
      <c r="I937" s="517"/>
      <c r="J937" s="517"/>
      <c r="K937" s="517"/>
      <c r="L937" s="517"/>
      <c r="M937" s="517"/>
      <c r="N937" s="517"/>
      <c r="O937" s="517"/>
      <c r="P937" s="517"/>
      <c r="Q937" s="517"/>
    </row>
    <row r="938" ht="25.15" customHeight="true" x14ac:dyDescent="0.2">
      <c r="C938" s="517"/>
      <c r="D938" s="517"/>
      <c r="E938" s="517"/>
      <c r="F938" s="517"/>
      <c r="G938" s="517"/>
      <c r="H938" s="517"/>
      <c r="I938" s="517"/>
      <c r="J938" s="517"/>
      <c r="K938" s="517"/>
      <c r="L938" s="517"/>
      <c r="M938" s="517"/>
      <c r="N938" s="517"/>
      <c r="O938" s="517"/>
      <c r="P938" s="517"/>
      <c r="Q938" s="517"/>
    </row>
    <row r="939" ht="25.15" customHeight="true" x14ac:dyDescent="0.2">
      <c r="C939" s="517"/>
      <c r="D939" s="517"/>
      <c r="E939" s="517"/>
      <c r="F939" s="517"/>
      <c r="G939" s="517"/>
      <c r="H939" s="517"/>
      <c r="I939" s="517"/>
      <c r="J939" s="517"/>
      <c r="K939" s="517"/>
      <c r="L939" s="517"/>
      <c r="M939" s="517"/>
      <c r="N939" s="517"/>
      <c r="O939" s="517"/>
      <c r="P939" s="517"/>
      <c r="Q939" s="517"/>
    </row>
    <row r="940" ht="25.15" customHeight="true" x14ac:dyDescent="0.2">
      <c r="C940" s="517"/>
      <c r="D940" s="517"/>
      <c r="E940" s="517"/>
      <c r="F940" s="517"/>
      <c r="G940" s="517"/>
      <c r="H940" s="517"/>
      <c r="I940" s="517"/>
      <c r="J940" s="517"/>
      <c r="K940" s="517"/>
      <c r="L940" s="517"/>
      <c r="M940" s="517"/>
      <c r="N940" s="517"/>
      <c r="O940" s="517"/>
      <c r="P940" s="517"/>
      <c r="Q940" s="517"/>
    </row>
    <row r="941" ht="25.15" customHeight="true" x14ac:dyDescent="0.2">
      <c r="C941" s="517"/>
      <c r="D941" s="517"/>
      <c r="E941" s="517"/>
      <c r="F941" s="517"/>
      <c r="G941" s="517"/>
      <c r="H941" s="517"/>
      <c r="I941" s="517"/>
      <c r="J941" s="517"/>
      <c r="K941" s="517"/>
      <c r="L941" s="517"/>
      <c r="M941" s="517"/>
      <c r="N941" s="517"/>
      <c r="O941" s="517"/>
      <c r="P941" s="517"/>
      <c r="Q941" s="517"/>
    </row>
    <row r="942" ht="25.15" customHeight="true" x14ac:dyDescent="0.2">
      <c r="C942" s="517"/>
      <c r="D942" s="517"/>
      <c r="E942" s="517"/>
      <c r="F942" s="517"/>
      <c r="G942" s="517"/>
      <c r="H942" s="517"/>
      <c r="I942" s="517"/>
      <c r="J942" s="517"/>
      <c r="K942" s="517"/>
      <c r="L942" s="517"/>
      <c r="M942" s="517"/>
      <c r="N942" s="517"/>
      <c r="O942" s="517"/>
      <c r="P942" s="517"/>
      <c r="Q942" s="517"/>
    </row>
    <row r="943" ht="25.15" customHeight="true" x14ac:dyDescent="0.2">
      <c r="C943" s="517"/>
      <c r="D943" s="517"/>
      <c r="E943" s="517"/>
      <c r="F943" s="517"/>
      <c r="G943" s="517"/>
      <c r="H943" s="517"/>
      <c r="I943" s="517"/>
      <c r="J943" s="517"/>
      <c r="K943" s="517"/>
      <c r="L943" s="517"/>
      <c r="M943" s="517"/>
      <c r="N943" s="517"/>
      <c r="O943" s="517"/>
      <c r="P943" s="517"/>
      <c r="Q943" s="517"/>
    </row>
    <row r="944" ht="25.15" customHeight="true" x14ac:dyDescent="0.2">
      <c r="C944" s="517"/>
      <c r="D944" s="517"/>
      <c r="E944" s="517"/>
      <c r="F944" s="517"/>
      <c r="G944" s="517"/>
      <c r="H944" s="517"/>
      <c r="I944" s="517"/>
      <c r="J944" s="517"/>
      <c r="K944" s="517"/>
      <c r="L944" s="517"/>
      <c r="M944" s="517"/>
      <c r="N944" s="517"/>
      <c r="O944" s="517"/>
      <c r="P944" s="517"/>
      <c r="Q944" s="517"/>
    </row>
    <row r="945" ht="25.15" customHeight="true" x14ac:dyDescent="0.2">
      <c r="C945" s="517"/>
      <c r="D945" s="517"/>
      <c r="E945" s="517"/>
      <c r="F945" s="517"/>
      <c r="G945" s="517"/>
      <c r="H945" s="517"/>
      <c r="I945" s="517"/>
      <c r="J945" s="517"/>
      <c r="K945" s="517"/>
      <c r="L945" s="517"/>
      <c r="M945" s="517"/>
      <c r="N945" s="517"/>
      <c r="O945" s="517"/>
      <c r="P945" s="517"/>
      <c r="Q945" s="517"/>
    </row>
    <row r="946" ht="25.15" customHeight="true" x14ac:dyDescent="0.2">
      <c r="C946" s="517"/>
      <c r="D946" s="517"/>
      <c r="E946" s="517"/>
      <c r="F946" s="517"/>
      <c r="G946" s="517"/>
      <c r="H946" s="517"/>
      <c r="I946" s="517"/>
      <c r="J946" s="517"/>
      <c r="K946" s="517"/>
      <c r="L946" s="517"/>
      <c r="M946" s="517"/>
      <c r="N946" s="517"/>
      <c r="O946" s="517"/>
      <c r="P946" s="517"/>
      <c r="Q946" s="517"/>
    </row>
    <row r="947" ht="25.15" customHeight="true" x14ac:dyDescent="0.2">
      <c r="C947" s="517"/>
      <c r="D947" s="517"/>
      <c r="E947" s="517"/>
      <c r="F947" s="517"/>
      <c r="G947" s="517"/>
      <c r="H947" s="517"/>
      <c r="I947" s="517"/>
      <c r="J947" s="517"/>
      <c r="K947" s="517"/>
      <c r="L947" s="517"/>
      <c r="M947" s="517"/>
      <c r="N947" s="517"/>
      <c r="O947" s="517"/>
      <c r="P947" s="517"/>
      <c r="Q947" s="517"/>
    </row>
    <row r="948" ht="25.15" customHeight="true" x14ac:dyDescent="0.2">
      <c r="C948" s="517"/>
      <c r="D948" s="517"/>
      <c r="E948" s="517"/>
      <c r="F948" s="517"/>
      <c r="G948" s="517"/>
      <c r="H948" s="517"/>
      <c r="I948" s="517"/>
      <c r="J948" s="517"/>
      <c r="K948" s="517"/>
      <c r="L948" s="517"/>
      <c r="M948" s="517"/>
      <c r="N948" s="517"/>
      <c r="O948" s="517"/>
      <c r="P948" s="517"/>
      <c r="Q948" s="517"/>
    </row>
    <row r="949" ht="25.15" customHeight="true" x14ac:dyDescent="0.2">
      <c r="C949" s="517"/>
      <c r="D949" s="517"/>
      <c r="E949" s="517"/>
      <c r="F949" s="517"/>
      <c r="G949" s="517"/>
      <c r="H949" s="517"/>
      <c r="I949" s="517"/>
      <c r="J949" s="517"/>
      <c r="K949" s="517"/>
      <c r="L949" s="517"/>
      <c r="M949" s="517"/>
      <c r="N949" s="517"/>
      <c r="O949" s="517"/>
      <c r="P949" s="517"/>
      <c r="Q949" s="517"/>
    </row>
    <row r="950" ht="25.15" customHeight="true" x14ac:dyDescent="0.2">
      <c r="C950" s="517"/>
      <c r="D950" s="517"/>
      <c r="E950" s="517"/>
      <c r="F950" s="517"/>
      <c r="G950" s="517"/>
      <c r="H950" s="517"/>
      <c r="I950" s="517"/>
      <c r="J950" s="517"/>
      <c r="K950" s="517"/>
      <c r="L950" s="517"/>
      <c r="M950" s="517"/>
      <c r="N950" s="517"/>
      <c r="O950" s="517"/>
      <c r="P950" s="517"/>
      <c r="Q950" s="517"/>
    </row>
    <row r="951" ht="25.15" customHeight="true" x14ac:dyDescent="0.2">
      <c r="C951" s="517"/>
      <c r="D951" s="517"/>
      <c r="E951" s="517"/>
      <c r="F951" s="517"/>
      <c r="G951" s="517"/>
      <c r="H951" s="517"/>
      <c r="I951" s="517"/>
      <c r="J951" s="517"/>
      <c r="K951" s="517"/>
      <c r="L951" s="517"/>
      <c r="M951" s="517"/>
      <c r="N951" s="517"/>
      <c r="O951" s="517"/>
      <c r="P951" s="517"/>
      <c r="Q951" s="517"/>
    </row>
    <row r="952" ht="25.15" customHeight="true" x14ac:dyDescent="0.2">
      <c r="C952" s="517"/>
      <c r="D952" s="517"/>
      <c r="E952" s="517"/>
      <c r="F952" s="517"/>
      <c r="G952" s="517"/>
      <c r="H952" s="517"/>
      <c r="I952" s="517"/>
      <c r="J952" s="517"/>
      <c r="K952" s="517"/>
      <c r="L952" s="517"/>
      <c r="M952" s="517"/>
      <c r="N952" s="517"/>
      <c r="O952" s="517"/>
      <c r="P952" s="517"/>
      <c r="Q952" s="517"/>
    </row>
    <row r="953" ht="25.15" customHeight="true" x14ac:dyDescent="0.2">
      <c r="C953" s="517"/>
      <c r="D953" s="517"/>
      <c r="E953" s="517"/>
      <c r="F953" s="517"/>
      <c r="G953" s="517"/>
      <c r="H953" s="517"/>
      <c r="I953" s="517"/>
      <c r="J953" s="517"/>
      <c r="K953" s="517"/>
      <c r="L953" s="517"/>
      <c r="M953" s="517"/>
      <c r="N953" s="517"/>
      <c r="O953" s="517"/>
      <c r="P953" s="517"/>
      <c r="Q953" s="517"/>
    </row>
    <row r="954" ht="25.15" customHeight="true" x14ac:dyDescent="0.2">
      <c r="C954" s="517"/>
      <c r="D954" s="517"/>
      <c r="E954" s="517"/>
      <c r="F954" s="517"/>
      <c r="G954" s="517"/>
      <c r="H954" s="517"/>
      <c r="I954" s="517"/>
      <c r="J954" s="517"/>
      <c r="K954" s="517"/>
      <c r="L954" s="517"/>
      <c r="M954" s="517"/>
      <c r="N954" s="517"/>
      <c r="O954" s="517"/>
      <c r="P954" s="517"/>
      <c r="Q954" s="517"/>
    </row>
    <row r="955" ht="25.15" customHeight="true" x14ac:dyDescent="0.2">
      <c r="C955" s="517"/>
      <c r="D955" s="517"/>
      <c r="E955" s="517"/>
      <c r="F955" s="517"/>
      <c r="G955" s="517"/>
      <c r="H955" s="517"/>
      <c r="I955" s="517"/>
      <c r="J955" s="517"/>
      <c r="K955" s="517"/>
      <c r="L955" s="517"/>
      <c r="M955" s="517"/>
      <c r="N955" s="517"/>
      <c r="O955" s="517"/>
      <c r="P955" s="517"/>
      <c r="Q955" s="517"/>
    </row>
    <row r="956" ht="25.15" customHeight="true" x14ac:dyDescent="0.2">
      <c r="C956" s="517"/>
      <c r="D956" s="517"/>
      <c r="E956" s="517"/>
      <c r="F956" s="517"/>
      <c r="G956" s="517"/>
      <c r="H956" s="517"/>
      <c r="I956" s="517"/>
      <c r="J956" s="517"/>
      <c r="K956" s="517"/>
      <c r="L956" s="517"/>
      <c r="M956" s="517"/>
      <c r="N956" s="517"/>
      <c r="O956" s="517"/>
      <c r="P956" s="517"/>
      <c r="Q956" s="517"/>
    </row>
    <row r="957" ht="25.15" customHeight="true" x14ac:dyDescent="0.2">
      <c r="C957" s="517"/>
      <c r="D957" s="517"/>
      <c r="E957" s="517"/>
      <c r="F957" s="517"/>
      <c r="G957" s="517"/>
      <c r="H957" s="517"/>
      <c r="I957" s="517"/>
      <c r="J957" s="517"/>
      <c r="K957" s="517"/>
      <c r="L957" s="517"/>
      <c r="M957" s="517"/>
      <c r="N957" s="517"/>
      <c r="O957" s="517"/>
      <c r="P957" s="517"/>
      <c r="Q957" s="517"/>
    </row>
    <row r="958" ht="25.15" customHeight="true" x14ac:dyDescent="0.2">
      <c r="C958" s="517"/>
      <c r="D958" s="517"/>
      <c r="E958" s="517"/>
      <c r="F958" s="517"/>
      <c r="G958" s="517"/>
      <c r="H958" s="517"/>
      <c r="I958" s="517"/>
      <c r="J958" s="517"/>
      <c r="K958" s="517"/>
      <c r="L958" s="517"/>
      <c r="M958" s="517"/>
      <c r="N958" s="517"/>
      <c r="O958" s="517"/>
      <c r="P958" s="517"/>
      <c r="Q958" s="517"/>
    </row>
    <row r="959" ht="25.15" customHeight="true" x14ac:dyDescent="0.2">
      <c r="C959" s="517"/>
      <c r="D959" s="517"/>
      <c r="E959" s="517"/>
      <c r="F959" s="517"/>
      <c r="G959" s="517"/>
      <c r="H959" s="517"/>
      <c r="I959" s="517"/>
      <c r="J959" s="517"/>
      <c r="K959" s="517"/>
      <c r="L959" s="517"/>
      <c r="M959" s="517"/>
      <c r="N959" s="517"/>
      <c r="O959" s="517"/>
      <c r="P959" s="517"/>
      <c r="Q959" s="517"/>
    </row>
    <row r="960" ht="25.15" customHeight="true" x14ac:dyDescent="0.2">
      <c r="C960" s="517"/>
      <c r="D960" s="517"/>
      <c r="E960" s="517"/>
      <c r="F960" s="517"/>
      <c r="G960" s="517"/>
      <c r="H960" s="517"/>
      <c r="I960" s="517"/>
      <c r="J960" s="517"/>
      <c r="K960" s="517"/>
      <c r="L960" s="517"/>
      <c r="M960" s="517"/>
      <c r="N960" s="517"/>
      <c r="O960" s="517"/>
      <c r="P960" s="517"/>
      <c r="Q960" s="517"/>
    </row>
    <row r="961" ht="25.15" customHeight="true" x14ac:dyDescent="0.2">
      <c r="C961" s="517"/>
      <c r="D961" s="517"/>
      <c r="E961" s="517"/>
      <c r="F961" s="517"/>
      <c r="G961" s="517"/>
      <c r="H961" s="517"/>
      <c r="I961" s="517"/>
      <c r="J961" s="517"/>
      <c r="K961" s="517"/>
      <c r="L961" s="517"/>
      <c r="M961" s="517"/>
      <c r="N961" s="517"/>
      <c r="O961" s="517"/>
      <c r="P961" s="517"/>
      <c r="Q961" s="517"/>
    </row>
    <row r="962" ht="25.15" customHeight="true" x14ac:dyDescent="0.2">
      <c r="C962" s="517"/>
      <c r="D962" s="517"/>
      <c r="E962" s="517"/>
      <c r="F962" s="517"/>
      <c r="G962" s="517"/>
      <c r="H962" s="517"/>
      <c r="I962" s="517"/>
      <c r="J962" s="517"/>
      <c r="K962" s="517"/>
      <c r="L962" s="517"/>
      <c r="M962" s="517"/>
      <c r="N962" s="517"/>
      <c r="O962" s="517"/>
      <c r="P962" s="517"/>
      <c r="Q962" s="517"/>
    </row>
    <row r="963" ht="25.15" customHeight="true" x14ac:dyDescent="0.2">
      <c r="C963" s="517"/>
      <c r="D963" s="517"/>
      <c r="E963" s="517"/>
      <c r="F963" s="517"/>
      <c r="G963" s="517"/>
      <c r="H963" s="517"/>
      <c r="I963" s="517"/>
      <c r="J963" s="517"/>
      <c r="K963" s="517"/>
      <c r="L963" s="517"/>
      <c r="M963" s="517"/>
      <c r="N963" s="517"/>
      <c r="O963" s="517"/>
      <c r="P963" s="517"/>
      <c r="Q963" s="517"/>
    </row>
    <row r="964" ht="25.15" customHeight="true" x14ac:dyDescent="0.2">
      <c r="C964" s="517"/>
      <c r="D964" s="517"/>
      <c r="E964" s="517"/>
      <c r="F964" s="517"/>
      <c r="G964" s="517"/>
      <c r="H964" s="517"/>
      <c r="I964" s="517"/>
      <c r="J964" s="517"/>
      <c r="K964" s="517"/>
      <c r="L964" s="517"/>
      <c r="M964" s="517"/>
      <c r="N964" s="517"/>
      <c r="O964" s="517"/>
      <c r="P964" s="517"/>
      <c r="Q964" s="517"/>
    </row>
    <row r="965" ht="25.15" customHeight="true" x14ac:dyDescent="0.2">
      <c r="C965" s="517"/>
      <c r="D965" s="517"/>
      <c r="E965" s="517"/>
      <c r="F965" s="517"/>
      <c r="G965" s="517"/>
      <c r="H965" s="517"/>
      <c r="I965" s="517"/>
      <c r="J965" s="517"/>
      <c r="K965" s="517"/>
      <c r="L965" s="517"/>
      <c r="M965" s="517"/>
      <c r="N965" s="517"/>
      <c r="O965" s="517"/>
      <c r="P965" s="517"/>
      <c r="Q965" s="517"/>
    </row>
    <row r="966" ht="25.15" customHeight="true" x14ac:dyDescent="0.2">
      <c r="C966" s="517"/>
      <c r="D966" s="517"/>
      <c r="E966" s="517"/>
      <c r="F966" s="517"/>
      <c r="G966" s="517"/>
      <c r="H966" s="517"/>
      <c r="I966" s="517"/>
      <c r="J966" s="517"/>
      <c r="K966" s="517"/>
      <c r="L966" s="517"/>
      <c r="M966" s="517"/>
      <c r="N966" s="517"/>
      <c r="O966" s="517"/>
      <c r="P966" s="517"/>
      <c r="Q966" s="517"/>
    </row>
    <row r="967" ht="25.15" customHeight="true" x14ac:dyDescent="0.2">
      <c r="C967" s="517"/>
      <c r="D967" s="517"/>
      <c r="E967" s="517"/>
      <c r="F967" s="517"/>
      <c r="G967" s="517"/>
      <c r="H967" s="517"/>
      <c r="I967" s="517"/>
      <c r="J967" s="517"/>
      <c r="K967" s="517"/>
      <c r="L967" s="517"/>
      <c r="M967" s="517"/>
      <c r="N967" s="517"/>
      <c r="O967" s="517"/>
      <c r="P967" s="517"/>
      <c r="Q967" s="517"/>
    </row>
    <row r="968" ht="25.15" customHeight="true" x14ac:dyDescent="0.2">
      <c r="C968" s="517"/>
      <c r="D968" s="517"/>
      <c r="E968" s="517"/>
      <c r="F968" s="517"/>
      <c r="G968" s="517"/>
      <c r="H968" s="517"/>
      <c r="I968" s="517"/>
      <c r="J968" s="517"/>
      <c r="K968" s="517"/>
      <c r="L968" s="517"/>
      <c r="M968" s="517"/>
      <c r="N968" s="517"/>
      <c r="O968" s="517"/>
      <c r="P968" s="517"/>
      <c r="Q968" s="517"/>
    </row>
    <row r="969" ht="25.15" customHeight="true" x14ac:dyDescent="0.2">
      <c r="C969" s="517"/>
      <c r="D969" s="517"/>
      <c r="E969" s="517"/>
      <c r="F969" s="517"/>
      <c r="G969" s="517"/>
      <c r="H969" s="517"/>
      <c r="I969" s="517"/>
      <c r="J969" s="517"/>
      <c r="K969" s="517"/>
      <c r="L969" s="517"/>
      <c r="M969" s="517"/>
      <c r="N969" s="517"/>
      <c r="O969" s="517"/>
      <c r="P969" s="517"/>
      <c r="Q969" s="517"/>
    </row>
    <row r="970" ht="25.15" customHeight="true" x14ac:dyDescent="0.2">
      <c r="C970" s="517"/>
      <c r="D970" s="517"/>
      <c r="E970" s="517"/>
      <c r="F970" s="517"/>
      <c r="G970" s="517"/>
      <c r="H970" s="517"/>
      <c r="I970" s="517"/>
      <c r="J970" s="517"/>
      <c r="K970" s="517"/>
      <c r="L970" s="517"/>
      <c r="M970" s="517"/>
      <c r="N970" s="517"/>
      <c r="O970" s="517"/>
      <c r="P970" s="517"/>
      <c r="Q970" s="517"/>
    </row>
    <row r="971" ht="25.15" customHeight="true" x14ac:dyDescent="0.2">
      <c r="C971" s="517"/>
      <c r="D971" s="517"/>
      <c r="E971" s="517"/>
      <c r="F971" s="517"/>
      <c r="G971" s="517"/>
      <c r="H971" s="517"/>
      <c r="I971" s="517"/>
      <c r="J971" s="517"/>
      <c r="K971" s="517"/>
      <c r="L971" s="517"/>
      <c r="M971" s="517"/>
      <c r="N971" s="517"/>
      <c r="O971" s="517"/>
      <c r="P971" s="517"/>
      <c r="Q971" s="517"/>
    </row>
    <row r="972" ht="25.15" customHeight="true" x14ac:dyDescent="0.2">
      <c r="C972" s="517"/>
      <c r="D972" s="517"/>
      <c r="E972" s="517"/>
      <c r="F972" s="517"/>
      <c r="G972" s="517"/>
      <c r="H972" s="517"/>
      <c r="I972" s="517"/>
      <c r="J972" s="517"/>
      <c r="K972" s="517"/>
      <c r="L972" s="517"/>
      <c r="M972" s="517"/>
      <c r="N972" s="517"/>
      <c r="O972" s="517"/>
      <c r="P972" s="517"/>
      <c r="Q972" s="517"/>
    </row>
    <row r="973" ht="25.15" customHeight="true" x14ac:dyDescent="0.2">
      <c r="C973" s="517"/>
      <c r="D973" s="517"/>
      <c r="E973" s="517"/>
      <c r="F973" s="517"/>
      <c r="G973" s="517"/>
      <c r="H973" s="517"/>
      <c r="I973" s="517"/>
      <c r="J973" s="517"/>
      <c r="K973" s="517"/>
      <c r="L973" s="517"/>
      <c r="M973" s="517"/>
      <c r="N973" s="517"/>
      <c r="O973" s="517"/>
      <c r="P973" s="517"/>
      <c r="Q973" s="517"/>
    </row>
    <row r="974" ht="25.15" customHeight="true" x14ac:dyDescent="0.2">
      <c r="C974" s="517"/>
      <c r="D974" s="517"/>
      <c r="E974" s="517"/>
      <c r="F974" s="517"/>
      <c r="G974" s="517"/>
      <c r="H974" s="517"/>
      <c r="I974" s="517"/>
      <c r="J974" s="517"/>
      <c r="K974" s="517"/>
      <c r="L974" s="517"/>
      <c r="M974" s="517"/>
      <c r="N974" s="517"/>
      <c r="O974" s="517"/>
      <c r="P974" s="517"/>
      <c r="Q974" s="517"/>
    </row>
    <row r="975" ht="25.15" customHeight="true" x14ac:dyDescent="0.2">
      <c r="C975" s="517"/>
      <c r="D975" s="517"/>
      <c r="E975" s="517"/>
      <c r="F975" s="517"/>
      <c r="G975" s="517"/>
      <c r="H975" s="517"/>
      <c r="I975" s="517"/>
      <c r="J975" s="517"/>
      <c r="K975" s="517"/>
      <c r="L975" s="517"/>
      <c r="M975" s="517"/>
      <c r="N975" s="517"/>
      <c r="O975" s="517"/>
      <c r="P975" s="517"/>
      <c r="Q975" s="517"/>
    </row>
    <row r="976" ht="25.15" customHeight="true" x14ac:dyDescent="0.2">
      <c r="C976" s="517"/>
      <c r="D976" s="517"/>
      <c r="E976" s="517"/>
      <c r="F976" s="517"/>
      <c r="G976" s="517"/>
      <c r="H976" s="517"/>
      <c r="I976" s="517"/>
      <c r="J976" s="517"/>
      <c r="K976" s="517"/>
      <c r="L976" s="517"/>
      <c r="M976" s="517"/>
      <c r="N976" s="517"/>
      <c r="O976" s="517"/>
      <c r="P976" s="517"/>
      <c r="Q976" s="517"/>
    </row>
    <row r="977" ht="25.15" customHeight="true" x14ac:dyDescent="0.2">
      <c r="C977" s="517"/>
      <c r="D977" s="517"/>
      <c r="E977" s="517"/>
      <c r="F977" s="517"/>
      <c r="G977" s="517"/>
      <c r="H977" s="517"/>
      <c r="I977" s="517"/>
      <c r="J977" s="517"/>
      <c r="K977" s="517"/>
      <c r="L977" s="517"/>
      <c r="M977" s="517"/>
      <c r="N977" s="517"/>
      <c r="O977" s="517"/>
      <c r="P977" s="517"/>
      <c r="Q977" s="517"/>
    </row>
    <row r="978" ht="25.15" customHeight="true" x14ac:dyDescent="0.2">
      <c r="C978" s="517"/>
      <c r="D978" s="517"/>
      <c r="E978" s="517"/>
      <c r="F978" s="517"/>
      <c r="G978" s="517"/>
      <c r="H978" s="517"/>
      <c r="I978" s="517"/>
      <c r="J978" s="517"/>
      <c r="K978" s="517"/>
      <c r="L978" s="517"/>
      <c r="M978" s="517"/>
      <c r="N978" s="517"/>
      <c r="O978" s="517"/>
      <c r="P978" s="517"/>
      <c r="Q978" s="517"/>
    </row>
    <row r="979" ht="25.15" customHeight="true" x14ac:dyDescent="0.2">
      <c r="C979" s="517"/>
      <c r="D979" s="517"/>
      <c r="E979" s="517"/>
      <c r="F979" s="517"/>
      <c r="G979" s="517"/>
      <c r="H979" s="517"/>
      <c r="I979" s="517"/>
      <c r="J979" s="517"/>
      <c r="K979" s="517"/>
      <c r="L979" s="517"/>
      <c r="M979" s="517"/>
      <c r="N979" s="517"/>
      <c r="O979" s="517"/>
      <c r="P979" s="517"/>
      <c r="Q979" s="517"/>
    </row>
    <row r="980" ht="25.15" customHeight="true" x14ac:dyDescent="0.2">
      <c r="C980" s="517"/>
      <c r="D980" s="517"/>
      <c r="E980" s="517"/>
      <c r="F980" s="517"/>
      <c r="G980" s="517"/>
      <c r="H980" s="517"/>
      <c r="I980" s="517"/>
      <c r="J980" s="517"/>
      <c r="K980" s="517"/>
      <c r="L980" s="517"/>
      <c r="M980" s="517"/>
      <c r="N980" s="517"/>
      <c r="O980" s="517"/>
      <c r="P980" s="517"/>
      <c r="Q980" s="517"/>
    </row>
    <row r="981" ht="25.15" customHeight="true" x14ac:dyDescent="0.2">
      <c r="C981" s="517"/>
      <c r="D981" s="517"/>
      <c r="E981" s="517"/>
      <c r="F981" s="517"/>
      <c r="G981" s="517"/>
      <c r="H981" s="517"/>
      <c r="I981" s="517"/>
      <c r="J981" s="517"/>
      <c r="K981" s="517"/>
      <c r="L981" s="517"/>
      <c r="M981" s="517"/>
      <c r="N981" s="517"/>
      <c r="O981" s="517"/>
      <c r="P981" s="517"/>
      <c r="Q981" s="517"/>
    </row>
    <row r="982" ht="25.15" customHeight="true" x14ac:dyDescent="0.2">
      <c r="C982" s="517"/>
      <c r="D982" s="517"/>
      <c r="E982" s="517"/>
      <c r="F982" s="517"/>
      <c r="G982" s="517"/>
      <c r="H982" s="517"/>
      <c r="I982" s="517"/>
      <c r="J982" s="517"/>
      <c r="K982" s="517"/>
      <c r="L982" s="517"/>
      <c r="M982" s="517"/>
      <c r="N982" s="517"/>
      <c r="O982" s="517"/>
      <c r="P982" s="517"/>
      <c r="Q982" s="517"/>
    </row>
    <row r="983" ht="25.15" customHeight="true" x14ac:dyDescent="0.2">
      <c r="C983" s="517"/>
      <c r="D983" s="517"/>
      <c r="E983" s="517"/>
      <c r="F983" s="517"/>
      <c r="G983" s="517"/>
      <c r="H983" s="517"/>
      <c r="I983" s="517"/>
      <c r="J983" s="517"/>
      <c r="K983" s="517"/>
      <c r="L983" s="517"/>
      <c r="M983" s="517"/>
      <c r="N983" s="517"/>
      <c r="O983" s="517"/>
      <c r="P983" s="517"/>
      <c r="Q983" s="517"/>
    </row>
    <row r="984" ht="25.15" customHeight="true" x14ac:dyDescent="0.2">
      <c r="C984" s="517"/>
      <c r="D984" s="517"/>
      <c r="E984" s="517"/>
      <c r="F984" s="517"/>
      <c r="G984" s="517"/>
      <c r="H984" s="517"/>
      <c r="I984" s="517"/>
      <c r="J984" s="517"/>
      <c r="K984" s="517"/>
      <c r="L984" s="517"/>
      <c r="M984" s="517"/>
      <c r="N984" s="517"/>
      <c r="O984" s="517"/>
      <c r="P984" s="517"/>
      <c r="Q984" s="517"/>
    </row>
    <row r="985" ht="25.15" customHeight="true" x14ac:dyDescent="0.2">
      <c r="C985" s="517"/>
      <c r="D985" s="517"/>
      <c r="E985" s="517"/>
      <c r="F985" s="517"/>
      <c r="G985" s="517"/>
      <c r="H985" s="517"/>
      <c r="I985" s="517"/>
      <c r="J985" s="517"/>
      <c r="K985" s="517"/>
      <c r="L985" s="517"/>
      <c r="M985" s="517"/>
      <c r="N985" s="517"/>
      <c r="O985" s="517"/>
      <c r="P985" s="517"/>
      <c r="Q985" s="517"/>
    </row>
    <row r="986" ht="25.15" customHeight="true" x14ac:dyDescent="0.2">
      <c r="C986" s="517"/>
      <c r="D986" s="517"/>
      <c r="E986" s="517"/>
      <c r="F986" s="517"/>
      <c r="G986" s="517"/>
      <c r="H986" s="517"/>
      <c r="I986" s="517"/>
      <c r="J986" s="517"/>
      <c r="K986" s="517"/>
      <c r="L986" s="517"/>
      <c r="M986" s="517"/>
      <c r="N986" s="517"/>
      <c r="O986" s="517"/>
      <c r="P986" s="517"/>
      <c r="Q986" s="517"/>
    </row>
    <row r="987" ht="25.15" customHeight="true" x14ac:dyDescent="0.2">
      <c r="C987" s="517"/>
      <c r="D987" s="517"/>
      <c r="E987" s="517"/>
      <c r="F987" s="517"/>
      <c r="G987" s="517"/>
      <c r="H987" s="517"/>
      <c r="I987" s="517"/>
      <c r="J987" s="517"/>
      <c r="K987" s="517"/>
      <c r="L987" s="517"/>
      <c r="M987" s="517"/>
      <c r="N987" s="517"/>
      <c r="O987" s="517"/>
      <c r="P987" s="517"/>
      <c r="Q987" s="517"/>
    </row>
    <row r="988" ht="25.15" customHeight="true" x14ac:dyDescent="0.2">
      <c r="C988" s="517"/>
      <c r="D988" s="517"/>
      <c r="E988" s="517"/>
      <c r="F988" s="517"/>
      <c r="G988" s="517"/>
      <c r="H988" s="517"/>
      <c r="I988" s="517"/>
      <c r="J988" s="517"/>
      <c r="K988" s="517"/>
      <c r="L988" s="517"/>
      <c r="M988" s="517"/>
      <c r="N988" s="517"/>
      <c r="O988" s="517"/>
      <c r="P988" s="517"/>
      <c r="Q988" s="517"/>
    </row>
    <row r="989" ht="25.15" customHeight="true" x14ac:dyDescent="0.2">
      <c r="C989" s="517"/>
      <c r="D989" s="517"/>
      <c r="E989" s="517"/>
      <c r="F989" s="517"/>
      <c r="G989" s="517"/>
      <c r="H989" s="517"/>
      <c r="I989" s="517"/>
      <c r="J989" s="517"/>
      <c r="K989" s="517"/>
      <c r="L989" s="517"/>
      <c r="M989" s="517"/>
      <c r="N989" s="517"/>
      <c r="O989" s="517"/>
      <c r="P989" s="517"/>
      <c r="Q989" s="517"/>
    </row>
    <row r="990" ht="25.15" customHeight="true" x14ac:dyDescent="0.2">
      <c r="C990" s="517"/>
      <c r="D990" s="517"/>
      <c r="E990" s="517"/>
      <c r="F990" s="517"/>
      <c r="G990" s="517"/>
      <c r="H990" s="517"/>
      <c r="I990" s="517"/>
      <c r="J990" s="517"/>
      <c r="K990" s="517"/>
      <c r="L990" s="517"/>
      <c r="M990" s="517"/>
      <c r="N990" s="517"/>
      <c r="O990" s="517"/>
      <c r="P990" s="517"/>
      <c r="Q990" s="517"/>
    </row>
    <row r="991" ht="25.15" customHeight="true" x14ac:dyDescent="0.2">
      <c r="C991" s="517"/>
      <c r="D991" s="517"/>
      <c r="E991" s="517"/>
      <c r="F991" s="517"/>
      <c r="G991" s="517"/>
      <c r="H991" s="517"/>
      <c r="I991" s="517"/>
      <c r="J991" s="517"/>
      <c r="K991" s="517"/>
      <c r="L991" s="517"/>
      <c r="M991" s="517"/>
      <c r="N991" s="517"/>
      <c r="O991" s="517"/>
      <c r="P991" s="517"/>
      <c r="Q991" s="517"/>
    </row>
    <row r="992" ht="25.15" customHeight="true" x14ac:dyDescent="0.2">
      <c r="C992" s="517"/>
      <c r="D992" s="517"/>
      <c r="E992" s="517"/>
      <c r="F992" s="517"/>
      <c r="G992" s="517"/>
      <c r="H992" s="517"/>
      <c r="I992" s="517"/>
      <c r="J992" s="517"/>
      <c r="K992" s="517"/>
      <c r="L992" s="517"/>
      <c r="M992" s="517"/>
      <c r="N992" s="517"/>
      <c r="O992" s="517"/>
      <c r="P992" s="517"/>
      <c r="Q992" s="517"/>
    </row>
    <row r="993" ht="25.15" customHeight="true" x14ac:dyDescent="0.2">
      <c r="C993" s="517"/>
      <c r="D993" s="517"/>
      <c r="E993" s="517"/>
      <c r="F993" s="517"/>
      <c r="G993" s="517"/>
      <c r="H993" s="517"/>
      <c r="I993" s="517"/>
      <c r="J993" s="517"/>
      <c r="K993" s="517"/>
      <c r="L993" s="517"/>
      <c r="M993" s="517"/>
      <c r="N993" s="517"/>
      <c r="O993" s="517"/>
      <c r="P993" s="517"/>
      <c r="Q993" s="517"/>
    </row>
    <row r="994" ht="25.15" customHeight="true" x14ac:dyDescent="0.2">
      <c r="C994" s="517"/>
      <c r="D994" s="517"/>
      <c r="E994" s="517"/>
      <c r="F994" s="517"/>
      <c r="G994" s="517"/>
      <c r="H994" s="517"/>
      <c r="I994" s="517"/>
      <c r="J994" s="517"/>
      <c r="K994" s="517"/>
      <c r="L994" s="517"/>
      <c r="M994" s="517"/>
      <c r="N994" s="517"/>
      <c r="O994" s="517"/>
      <c r="P994" s="517"/>
      <c r="Q994" s="517"/>
    </row>
    <row r="995" ht="25.15" customHeight="true" x14ac:dyDescent="0.2">
      <c r="C995" s="517"/>
      <c r="D995" s="517"/>
      <c r="E995" s="517"/>
      <c r="F995" s="517"/>
      <c r="G995" s="517"/>
      <c r="H995" s="517"/>
      <c r="I995" s="517"/>
      <c r="J995" s="517"/>
      <c r="K995" s="517"/>
      <c r="L995" s="517"/>
      <c r="M995" s="517"/>
      <c r="N995" s="517"/>
      <c r="O995" s="517"/>
      <c r="P995" s="517"/>
      <c r="Q995" s="517"/>
    </row>
    <row r="996" ht="25.15" customHeight="true" x14ac:dyDescent="0.2">
      <c r="C996" s="517"/>
      <c r="D996" s="517"/>
      <c r="E996" s="517"/>
      <c r="F996" s="517"/>
      <c r="G996" s="517"/>
      <c r="H996" s="517"/>
      <c r="I996" s="517"/>
      <c r="J996" s="517"/>
      <c r="K996" s="517"/>
      <c r="L996" s="517"/>
      <c r="M996" s="517"/>
      <c r="N996" s="517"/>
      <c r="O996" s="517"/>
      <c r="P996" s="517"/>
      <c r="Q996" s="517"/>
    </row>
    <row r="997" ht="25.15" customHeight="true" x14ac:dyDescent="0.2">
      <c r="C997" s="517"/>
      <c r="D997" s="517"/>
      <c r="E997" s="517"/>
      <c r="F997" s="517"/>
      <c r="G997" s="517"/>
      <c r="H997" s="517"/>
      <c r="I997" s="517"/>
      <c r="J997" s="517"/>
      <c r="K997" s="517"/>
      <c r="L997" s="517"/>
      <c r="M997" s="517"/>
      <c r="N997" s="517"/>
      <c r="O997" s="517"/>
      <c r="P997" s="517"/>
      <c r="Q997" s="517"/>
    </row>
    <row r="998" ht="25.15" customHeight="true" x14ac:dyDescent="0.2">
      <c r="C998" s="517"/>
      <c r="D998" s="517"/>
      <c r="E998" s="517"/>
      <c r="F998" s="517"/>
      <c r="G998" s="517"/>
      <c r="H998" s="517"/>
      <c r="I998" s="517"/>
      <c r="J998" s="517"/>
      <c r="K998" s="517"/>
      <c r="L998" s="517"/>
      <c r="M998" s="517"/>
      <c r="N998" s="517"/>
      <c r="O998" s="517"/>
      <c r="P998" s="517"/>
      <c r="Q998" s="517"/>
    </row>
    <row r="999" ht="25.15" customHeight="true" x14ac:dyDescent="0.2">
      <c r="C999" s="517"/>
      <c r="D999" s="517"/>
      <c r="E999" s="517"/>
      <c r="F999" s="517"/>
      <c r="G999" s="517"/>
      <c r="H999" s="517"/>
      <c r="I999" s="517"/>
      <c r="J999" s="517"/>
      <c r="K999" s="517"/>
      <c r="L999" s="517"/>
      <c r="M999" s="517"/>
      <c r="N999" s="517"/>
      <c r="O999" s="517"/>
      <c r="P999" s="517"/>
      <c r="Q999" s="517"/>
    </row>
    <row r="1000" ht="25.15" customHeight="true" x14ac:dyDescent="0.2">
      <c r="C1000" s="517"/>
      <c r="D1000" s="517"/>
      <c r="E1000" s="517"/>
      <c r="F1000" s="517"/>
      <c r="G1000" s="517"/>
      <c r="H1000" s="517"/>
      <c r="I1000" s="517"/>
      <c r="J1000" s="517"/>
      <c r="K1000" s="517"/>
      <c r="L1000" s="517"/>
      <c r="M1000" s="517"/>
      <c r="N1000" s="517"/>
      <c r="O1000" s="517"/>
      <c r="P1000" s="517"/>
      <c r="Q1000" s="517"/>
    </row>
    <row r="1001" ht="25.15" customHeight="true" x14ac:dyDescent="0.2">
      <c r="C1001" s="517"/>
      <c r="D1001" s="517"/>
      <c r="E1001" s="517"/>
      <c r="F1001" s="517"/>
      <c r="G1001" s="517"/>
      <c r="H1001" s="517"/>
      <c r="I1001" s="517"/>
      <c r="J1001" s="517"/>
      <c r="K1001" s="517"/>
      <c r="L1001" s="517"/>
      <c r="M1001" s="517"/>
      <c r="N1001" s="517"/>
      <c r="O1001" s="517"/>
      <c r="P1001" s="517"/>
      <c r="Q1001" s="517"/>
    </row>
    <row r="1002" ht="25.15" customHeight="true" x14ac:dyDescent="0.2">
      <c r="C1002" s="517"/>
      <c r="D1002" s="517"/>
      <c r="E1002" s="517"/>
      <c r="F1002" s="517"/>
      <c r="G1002" s="517"/>
      <c r="H1002" s="517"/>
      <c r="I1002" s="517"/>
      <c r="J1002" s="517"/>
      <c r="K1002" s="517"/>
      <c r="L1002" s="517"/>
      <c r="M1002" s="517"/>
      <c r="N1002" s="517"/>
      <c r="O1002" s="517"/>
      <c r="P1002" s="517"/>
      <c r="Q1002" s="517"/>
    </row>
    <row r="1003" ht="25.15" customHeight="true" x14ac:dyDescent="0.2">
      <c r="C1003" s="517"/>
      <c r="D1003" s="517"/>
      <c r="E1003" s="517"/>
      <c r="F1003" s="517"/>
      <c r="G1003" s="517"/>
      <c r="H1003" s="517"/>
      <c r="I1003" s="517"/>
      <c r="J1003" s="517"/>
      <c r="K1003" s="517"/>
      <c r="L1003" s="517"/>
      <c r="M1003" s="517"/>
      <c r="N1003" s="517"/>
      <c r="O1003" s="517"/>
      <c r="P1003" s="517"/>
      <c r="Q1003" s="517"/>
    </row>
    <row r="1004" ht="25.15" customHeight="true" x14ac:dyDescent="0.2">
      <c r="C1004" s="517"/>
      <c r="D1004" s="517"/>
      <c r="E1004" s="517"/>
      <c r="F1004" s="517"/>
      <c r="G1004" s="517"/>
      <c r="H1004" s="517"/>
      <c r="I1004" s="517"/>
      <c r="J1004" s="517"/>
      <c r="K1004" s="517"/>
      <c r="L1004" s="517"/>
      <c r="M1004" s="517"/>
      <c r="N1004" s="517"/>
      <c r="O1004" s="517"/>
      <c r="P1004" s="517"/>
      <c r="Q1004" s="517"/>
    </row>
    <row r="1005" ht="25.15" customHeight="true" x14ac:dyDescent="0.2">
      <c r="C1005" s="517"/>
      <c r="D1005" s="517"/>
      <c r="E1005" s="517"/>
      <c r="F1005" s="517"/>
      <c r="G1005" s="517"/>
      <c r="H1005" s="517"/>
      <c r="I1005" s="517"/>
      <c r="J1005" s="517"/>
      <c r="K1005" s="517"/>
      <c r="L1005" s="517"/>
      <c r="M1005" s="517"/>
      <c r="N1005" s="517"/>
      <c r="O1005" s="517"/>
      <c r="P1005" s="517"/>
      <c r="Q1005" s="517"/>
    </row>
    <row r="1006" ht="25.15" customHeight="true" x14ac:dyDescent="0.2">
      <c r="C1006" s="517"/>
      <c r="D1006" s="517"/>
      <c r="E1006" s="517"/>
      <c r="F1006" s="517"/>
      <c r="G1006" s="517"/>
      <c r="H1006" s="517"/>
      <c r="I1006" s="517"/>
      <c r="J1006" s="517"/>
      <c r="K1006" s="517"/>
      <c r="L1006" s="517"/>
      <c r="M1006" s="517"/>
      <c r="N1006" s="517"/>
      <c r="O1006" s="517"/>
      <c r="P1006" s="517"/>
      <c r="Q1006" s="517"/>
    </row>
    <row r="1007" ht="25.15" customHeight="true" x14ac:dyDescent="0.2">
      <c r="C1007" s="517"/>
      <c r="D1007" s="517"/>
      <c r="E1007" s="517"/>
      <c r="F1007" s="517"/>
      <c r="G1007" s="517"/>
      <c r="H1007" s="517"/>
      <c r="I1007" s="517"/>
      <c r="J1007" s="517"/>
      <c r="K1007" s="517"/>
      <c r="L1007" s="517"/>
      <c r="M1007" s="517"/>
      <c r="N1007" s="517"/>
      <c r="O1007" s="517"/>
      <c r="P1007" s="517"/>
      <c r="Q1007" s="517"/>
    </row>
    <row r="1008" ht="25.15" customHeight="true" x14ac:dyDescent="0.2">
      <c r="C1008" s="517"/>
      <c r="D1008" s="517"/>
      <c r="E1008" s="517"/>
      <c r="F1008" s="517"/>
      <c r="G1008" s="517"/>
      <c r="H1008" s="517"/>
      <c r="I1008" s="517"/>
      <c r="J1008" s="517"/>
      <c r="K1008" s="517"/>
      <c r="L1008" s="517"/>
      <c r="M1008" s="517"/>
      <c r="N1008" s="517"/>
      <c r="O1008" s="517"/>
      <c r="P1008" s="517"/>
      <c r="Q1008" s="517"/>
    </row>
    <row r="1009" ht="25.15" customHeight="true" x14ac:dyDescent="0.2">
      <c r="C1009" s="517"/>
      <c r="D1009" s="517"/>
      <c r="E1009" s="517"/>
      <c r="F1009" s="517"/>
      <c r="G1009" s="517"/>
      <c r="H1009" s="517"/>
      <c r="I1009" s="517"/>
      <c r="J1009" s="517"/>
      <c r="K1009" s="517"/>
      <c r="L1009" s="517"/>
      <c r="M1009" s="517"/>
      <c r="N1009" s="517"/>
      <c r="O1009" s="517"/>
      <c r="P1009" s="517"/>
      <c r="Q1009" s="517"/>
    </row>
    <row r="1010" ht="25.15" customHeight="true" x14ac:dyDescent="0.2">
      <c r="C1010" s="517"/>
      <c r="D1010" s="517"/>
      <c r="E1010" s="517"/>
      <c r="F1010" s="517"/>
      <c r="G1010" s="517"/>
      <c r="H1010" s="517"/>
      <c r="I1010" s="517"/>
      <c r="J1010" s="517"/>
      <c r="K1010" s="517"/>
      <c r="L1010" s="517"/>
      <c r="M1010" s="517"/>
      <c r="N1010" s="517"/>
      <c r="O1010" s="517"/>
      <c r="P1010" s="517"/>
      <c r="Q1010" s="517"/>
    </row>
    <row r="1011" ht="25.15" customHeight="true" x14ac:dyDescent="0.2">
      <c r="C1011" s="517"/>
      <c r="D1011" s="517"/>
      <c r="E1011" s="517"/>
      <c r="F1011" s="517"/>
      <c r="G1011" s="517"/>
      <c r="H1011" s="517"/>
      <c r="I1011" s="517"/>
      <c r="J1011" s="517"/>
      <c r="K1011" s="517"/>
      <c r="L1011" s="517"/>
      <c r="M1011" s="517"/>
      <c r="N1011" s="517"/>
      <c r="O1011" s="517"/>
      <c r="P1011" s="517"/>
      <c r="Q1011" s="517"/>
    </row>
    <row r="1012" ht="25.15" customHeight="true" x14ac:dyDescent="0.2">
      <c r="C1012" s="517"/>
      <c r="D1012" s="517"/>
      <c r="E1012" s="517"/>
      <c r="F1012" s="517"/>
      <c r="G1012" s="517"/>
      <c r="H1012" s="517"/>
      <c r="I1012" s="517"/>
      <c r="J1012" s="517"/>
      <c r="K1012" s="517"/>
      <c r="L1012" s="517"/>
      <c r="M1012" s="517"/>
      <c r="N1012" s="517"/>
      <c r="O1012" s="517"/>
      <c r="P1012" s="517"/>
      <c r="Q1012" s="517"/>
    </row>
    <row r="1013" ht="25.15" customHeight="true" x14ac:dyDescent="0.2">
      <c r="C1013" s="517"/>
      <c r="D1013" s="517"/>
      <c r="E1013" s="517"/>
      <c r="F1013" s="517"/>
      <c r="G1013" s="517"/>
      <c r="H1013" s="517"/>
      <c r="I1013" s="517"/>
      <c r="J1013" s="517"/>
      <c r="K1013" s="517"/>
      <c r="L1013" s="517"/>
      <c r="M1013" s="517"/>
      <c r="N1013" s="517"/>
      <c r="O1013" s="517"/>
      <c r="P1013" s="517"/>
      <c r="Q1013" s="517"/>
    </row>
    <row r="1014" ht="25.15" customHeight="true" x14ac:dyDescent="0.2">
      <c r="C1014" s="517"/>
      <c r="D1014" s="517"/>
      <c r="E1014" s="517"/>
      <c r="F1014" s="517"/>
      <c r="G1014" s="517"/>
      <c r="H1014" s="517"/>
      <c r="I1014" s="517"/>
      <c r="J1014" s="517"/>
      <c r="K1014" s="517"/>
      <c r="L1014" s="517"/>
      <c r="M1014" s="517"/>
      <c r="N1014" s="517"/>
      <c r="O1014" s="517"/>
      <c r="P1014" s="517"/>
      <c r="Q1014" s="517"/>
    </row>
    <row r="1015" ht="25.15" customHeight="true" x14ac:dyDescent="0.2">
      <c r="C1015" s="517"/>
      <c r="D1015" s="517"/>
      <c r="E1015" s="517"/>
      <c r="F1015" s="517"/>
      <c r="G1015" s="517"/>
      <c r="H1015" s="517"/>
      <c r="I1015" s="517"/>
      <c r="J1015" s="517"/>
      <c r="K1015" s="517"/>
      <c r="L1015" s="517"/>
      <c r="M1015" s="517"/>
      <c r="N1015" s="517"/>
      <c r="O1015" s="517"/>
      <c r="P1015" s="517"/>
      <c r="Q1015" s="517"/>
    </row>
    <row r="1016" ht="25.15" customHeight="true" x14ac:dyDescent="0.2">
      <c r="C1016" s="517"/>
      <c r="D1016" s="517"/>
      <c r="E1016" s="517"/>
      <c r="F1016" s="517"/>
      <c r="G1016" s="517"/>
      <c r="H1016" s="517"/>
      <c r="I1016" s="517"/>
      <c r="J1016" s="517"/>
      <c r="K1016" s="517"/>
      <c r="L1016" s="517"/>
      <c r="M1016" s="517"/>
      <c r="N1016" s="517"/>
      <c r="O1016" s="517"/>
      <c r="P1016" s="517"/>
      <c r="Q1016" s="517"/>
    </row>
    <row r="1017" ht="25.15" customHeight="true" x14ac:dyDescent="0.2">
      <c r="C1017" s="517"/>
      <c r="D1017" s="517"/>
      <c r="E1017" s="517"/>
      <c r="F1017" s="517"/>
      <c r="G1017" s="517"/>
      <c r="H1017" s="517"/>
      <c r="I1017" s="517"/>
      <c r="J1017" s="517"/>
      <c r="K1017" s="517"/>
      <c r="L1017" s="517"/>
      <c r="M1017" s="517"/>
      <c r="N1017" s="517"/>
      <c r="O1017" s="517"/>
      <c r="P1017" s="517"/>
      <c r="Q1017" s="517"/>
    </row>
    <row r="1018" ht="25.15" customHeight="true" x14ac:dyDescent="0.2">
      <c r="C1018" s="517"/>
      <c r="D1018" s="517"/>
      <c r="E1018" s="517"/>
      <c r="F1018" s="517"/>
      <c r="G1018" s="517"/>
      <c r="H1018" s="517"/>
      <c r="I1018" s="517"/>
      <c r="J1018" s="517"/>
      <c r="K1018" s="517"/>
      <c r="L1018" s="517"/>
      <c r="M1018" s="517"/>
      <c r="N1018" s="517"/>
      <c r="O1018" s="517"/>
      <c r="P1018" s="517"/>
      <c r="Q1018" s="517"/>
    </row>
    <row r="1019" ht="25.15" customHeight="true" x14ac:dyDescent="0.2">
      <c r="C1019" s="517"/>
      <c r="D1019" s="517"/>
      <c r="E1019" s="517"/>
      <c r="F1019" s="517"/>
      <c r="G1019" s="517"/>
      <c r="H1019" s="517"/>
      <c r="I1019" s="517"/>
      <c r="J1019" s="517"/>
      <c r="K1019" s="517"/>
      <c r="L1019" s="517"/>
      <c r="M1019" s="517"/>
      <c r="N1019" s="517"/>
      <c r="O1019" s="517"/>
      <c r="P1019" s="517"/>
      <c r="Q1019" s="517"/>
    </row>
    <row r="1020" ht="25.15" customHeight="true" x14ac:dyDescent="0.2">
      <c r="C1020" s="517"/>
      <c r="D1020" s="517"/>
      <c r="E1020" s="517"/>
      <c r="F1020" s="517"/>
      <c r="G1020" s="517"/>
      <c r="H1020" s="517"/>
      <c r="I1020" s="517"/>
      <c r="J1020" s="517"/>
      <c r="K1020" s="517"/>
      <c r="L1020" s="517"/>
      <c r="M1020" s="517"/>
      <c r="N1020" s="517"/>
      <c r="O1020" s="517"/>
      <c r="P1020" s="517"/>
      <c r="Q1020" s="517"/>
    </row>
    <row r="1021" ht="25.15" customHeight="true" x14ac:dyDescent="0.2">
      <c r="C1021" s="517"/>
      <c r="D1021" s="517"/>
      <c r="E1021" s="517"/>
      <c r="F1021" s="517"/>
      <c r="G1021" s="517"/>
      <c r="H1021" s="517"/>
      <c r="I1021" s="517"/>
      <c r="J1021" s="517"/>
      <c r="K1021" s="517"/>
      <c r="L1021" s="517"/>
      <c r="M1021" s="517"/>
      <c r="N1021" s="517"/>
      <c r="O1021" s="517"/>
      <c r="P1021" s="517"/>
      <c r="Q1021" s="517"/>
    </row>
    <row r="1022" ht="25.15" customHeight="true" x14ac:dyDescent="0.2">
      <c r="C1022" s="517"/>
      <c r="D1022" s="517"/>
      <c r="E1022" s="517"/>
      <c r="F1022" s="517"/>
      <c r="G1022" s="517"/>
      <c r="H1022" s="517"/>
      <c r="I1022" s="517"/>
      <c r="J1022" s="517"/>
      <c r="K1022" s="517"/>
      <c r="L1022" s="517"/>
      <c r="M1022" s="517"/>
      <c r="N1022" s="517"/>
      <c r="O1022" s="517"/>
      <c r="P1022" s="517"/>
      <c r="Q1022" s="517"/>
    </row>
    <row r="1023" ht="25.15" customHeight="true" x14ac:dyDescent="0.2">
      <c r="C1023" s="517"/>
      <c r="D1023" s="517"/>
      <c r="E1023" s="517"/>
      <c r="F1023" s="517"/>
      <c r="G1023" s="517"/>
      <c r="H1023" s="517"/>
      <c r="I1023" s="517"/>
      <c r="J1023" s="517"/>
      <c r="K1023" s="517"/>
      <c r="L1023" s="517"/>
      <c r="M1023" s="517"/>
      <c r="N1023" s="517"/>
      <c r="O1023" s="517"/>
      <c r="P1023" s="517"/>
      <c r="Q1023" s="517"/>
    </row>
    <row r="1024" ht="25.15" customHeight="true" x14ac:dyDescent="0.2">
      <c r="C1024" s="517"/>
      <c r="D1024" s="517"/>
      <c r="E1024" s="517"/>
      <c r="F1024" s="517"/>
      <c r="G1024" s="517"/>
      <c r="H1024" s="517"/>
      <c r="I1024" s="517"/>
      <c r="J1024" s="517"/>
      <c r="K1024" s="517"/>
      <c r="L1024" s="517"/>
      <c r="M1024" s="517"/>
      <c r="N1024" s="517"/>
      <c r="O1024" s="517"/>
      <c r="P1024" s="517"/>
      <c r="Q1024" s="517"/>
    </row>
    <row r="1025" s="218" customFormat="true" ht="21" customHeight="true" x14ac:dyDescent="0.2">
      <c r="A1025" s="1980" t="s">
        <v>302</v>
      </c>
      <c r="B1025" s="1981"/>
      <c r="C1025" s="1982"/>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0"/>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1983" t="s">
        <v>184</v>
      </c>
      <c r="B1026" s="1984"/>
      <c r="C1026" s="426" t="s">
        <v>185</v>
      </c>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0"/>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7" t="s">
        <v>186</v>
      </c>
      <c r="B1027" s="428" t="s">
        <v>187</v>
      </c>
      <c r="C1027" s="429">
        <v>11083</v>
      </c>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0"/>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30" t="s">
        <v>188</v>
      </c>
      <c r="B1028" s="431" t="s">
        <v>187</v>
      </c>
      <c r="C1028" s="432">
        <v>11083</v>
      </c>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0"/>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30" t="s">
        <v>189</v>
      </c>
      <c r="B1029" s="431" t="s">
        <v>187</v>
      </c>
      <c r="C1029" s="432">
        <v>11083</v>
      </c>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0"/>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30" t="s">
        <v>190</v>
      </c>
      <c r="B1030" s="431" t="s">
        <v>187</v>
      </c>
      <c r="C1030" s="432">
        <v>11083</v>
      </c>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0"/>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1985" t="s">
        <v>191</v>
      </c>
      <c r="B1031" s="431" t="s">
        <v>192</v>
      </c>
      <c r="C1031" s="432">
        <v>6556</v>
      </c>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0"/>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1985"/>
      <c r="B1032" s="431" t="s">
        <v>193</v>
      </c>
      <c r="C1032" s="432">
        <v>4527</v>
      </c>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0"/>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1986"/>
      <c r="B1033" s="433" t="s">
        <v>303</v>
      </c>
      <c r="C1033" s="434">
        <v>0</v>
      </c>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42"/>
      <c r="BB1033" s="136"/>
      <c r="BC1033" s="442"/>
      <c r="BD1033" s="442"/>
      <c r="BE1033" s="442"/>
      <c r="BF1033" s="442"/>
      <c r="BG1033" s="442"/>
      <c r="BH1033" s="442"/>
      <c r="BI1033" s="442"/>
      <c r="BJ1033" s="442"/>
      <c r="BK1033" s="442"/>
      <c r="BL1033" s="442"/>
      <c r="BM1033" s="442"/>
      <c r="BN1033" s="442"/>
      <c r="BO1033" s="442"/>
      <c r="BP1033" s="442"/>
      <c r="BQ1033" s="442"/>
      <c r="BR1033" s="442"/>
      <c r="BS1033" s="442"/>
      <c r="BT1033" s="442"/>
      <c r="BU1033" s="442"/>
      <c r="BV1033" s="442"/>
      <c r="BW1033" s="442"/>
      <c r="BX1033" s="442"/>
      <c r="BY1033" s="442"/>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1987" t="s">
        <v>304</v>
      </c>
      <c r="B1034" s="1988"/>
      <c r="C1034" s="1989"/>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0"/>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422"/>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1" t="s">
        <v>120</v>
      </c>
      <c r="B1036" s="118" t="s">
        <v>121</v>
      </c>
    </row>
    <row r="1037" ht="15" customHeight="true" x14ac:dyDescent="0.2">
      <c r="A1037" s="292" t="str">
        <f>R15</f>
        <v>2 Eastern Cape</v>
      </c>
      <c r="B1037" s="292">
        <f>BR122+BR123</f>
        <v>4872.5035370000069</v>
      </c>
    </row>
    <row r="1038" ht="15" customHeight="true" x14ac:dyDescent="0.2">
      <c r="A1038" s="292" t="str">
        <f>S15</f>
        <v>4 Free State</v>
      </c>
      <c r="B1038" s="292">
        <f>BS122+BS123</f>
        <v>2002.7562650000002</v>
      </c>
    </row>
    <row r="1039" ht="15" customHeight="true" x14ac:dyDescent="0.2">
      <c r="A1039" s="292" t="str">
        <f>T15</f>
        <v>7 Gauteng</v>
      </c>
      <c r="B1039" s="292">
        <f>BT122+BT123</f>
        <v>9428.1718529999871</v>
      </c>
    </row>
    <row r="1040" ht="15" customHeight="true" x14ac:dyDescent="0.2">
      <c r="A1040" s="292" t="str">
        <f>U15</f>
        <v>5 Kwazulu-Natal</v>
      </c>
      <c r="B1040" s="292">
        <f>BU122+BU123</f>
        <v>7062.5202779999945</v>
      </c>
    </row>
    <row r="1041" ht="15" customHeight="true" x14ac:dyDescent="0.2">
      <c r="A1041" s="292" t="str">
        <f>V15</f>
        <v>9 Limpopo</v>
      </c>
      <c r="B1041" s="292">
        <f>BV122+BV123</f>
        <v>4017.1297170000012</v>
      </c>
    </row>
    <row r="1042" ht="15" customHeight="true" x14ac:dyDescent="0.2">
      <c r="A1042" s="292" t="str">
        <f>W15</f>
        <v>8 Mpumalanga</v>
      </c>
      <c r="B1042" s="292">
        <f>BW122+BW123</f>
        <v>3085.7377999999985</v>
      </c>
    </row>
    <row r="1043" ht="15" customHeight="true" x14ac:dyDescent="0.2">
      <c r="A1043" s="292" t="str">
        <f>X15</f>
        <v>6 North West</v>
      </c>
      <c r="B1043" s="292">
        <f>BX122+XR123</f>
        <v>1553.2953540000008</v>
      </c>
    </row>
    <row r="1044" ht="15" customHeight="true" x14ac:dyDescent="0.2">
      <c r="A1044" s="292" t="str">
        <f>Y15</f>
        <v>3 Northern Cape</v>
      </c>
      <c r="B1044" s="292">
        <f>BY122+BY123</f>
        <v>799.83790899999929</v>
      </c>
    </row>
    <row r="1045" ht="15" customHeight="true" x14ac:dyDescent="0.2">
      <c r="A1045" s="292" t="str">
        <f>Z15</f>
        <v>1 Western Cape</v>
      </c>
      <c r="B1045" s="292">
        <f>BZ122+BZ123</f>
        <v>4117.9318910000011</v>
      </c>
    </row>
    <row r="1046" ht="15" customHeight="true" x14ac:dyDescent="0.2">
      <c r="A1046" s="238">
        <f>AA15</f>
        <v>0</v>
      </c>
      <c r="B1046" s="292">
        <f>CA122+CA123</f>
        <v>0</v>
      </c>
    </row>
    <row r="1047" ht="15" customHeight="true" x14ac:dyDescent="0.2">
      <c r="A1047" s="238">
        <f>AB15</f>
        <v>0</v>
      </c>
      <c r="B1047" s="292">
        <f>CB122+CB123</f>
        <v>0</v>
      </c>
    </row>
    <row r="1048" ht="15" customHeight="true" x14ac:dyDescent="0.2">
      <c r="A1048" s="238">
        <f>AC15</f>
        <v>0</v>
      </c>
      <c r="B1048" s="292">
        <f>CC122+CC123</f>
        <v>0</v>
      </c>
    </row>
    <row r="1049" ht="15" customHeight="true" x14ac:dyDescent="0.2">
      <c r="A1049" s="238">
        <f>AD15</f>
        <v>0</v>
      </c>
      <c r="B1049" s="292">
        <f>CD122+CD123</f>
        <v>0</v>
      </c>
    </row>
    <row r="1050" ht="15" customHeight="true" x14ac:dyDescent="0.2">
      <c r="A1050" s="238">
        <f>AE15</f>
        <v>0</v>
      </c>
      <c r="B1050" s="292">
        <f>CE122+CE123</f>
        <v>0</v>
      </c>
    </row>
    <row r="1051" ht="15" customHeight="true" x14ac:dyDescent="0.2">
      <c r="A1051" s="238">
        <f>AF15</f>
        <v>0</v>
      </c>
      <c r="B1051" s="292">
        <f>CF122+CF123</f>
        <v>0</v>
      </c>
    </row>
    <row r="1052" ht="15" customHeight="true" x14ac:dyDescent="0.2">
      <c r="A1052" s="238">
        <f>AG15</f>
        <v>0</v>
      </c>
      <c r="B1052" s="292">
        <f>CG122+CG123</f>
        <v>0</v>
      </c>
    </row>
    <row r="1053" ht="15" customHeight="true" x14ac:dyDescent="0.2">
      <c r="A1053" s="238">
        <f>AH15</f>
        <v>0</v>
      </c>
      <c r="B1053" s="292">
        <f>CH122+CH123</f>
        <v>0</v>
      </c>
    </row>
    <row r="1054" ht="15" customHeight="true" x14ac:dyDescent="0.2">
      <c r="A1054" s="238">
        <f>AI15</f>
        <v>0</v>
      </c>
      <c r="B1054" s="292">
        <f>CI122+CI123</f>
        <v>0</v>
      </c>
    </row>
    <row r="1055" ht="15" customHeight="true" x14ac:dyDescent="0.2">
      <c r="A1055" s="238">
        <f>AJ15</f>
        <v>0</v>
      </c>
      <c r="B1055" s="292">
        <f>CJ122+CJ123</f>
        <v>0</v>
      </c>
    </row>
    <row r="1056" ht="15" customHeight="true" x14ac:dyDescent="0.2">
      <c r="A1056" s="238">
        <f>AK15</f>
        <v>0</v>
      </c>
      <c r="B1056" s="292">
        <f>CK122+CK123</f>
        <v>0</v>
      </c>
    </row>
    <row r="1057" ht="15" customHeight="true" x14ac:dyDescent="0.2">
      <c r="A1057" s="238">
        <f>AL15</f>
        <v>0</v>
      </c>
      <c r="B1057" s="292">
        <f>CL122+CL123</f>
        <v>0</v>
      </c>
    </row>
    <row r="1058" ht="15" customHeight="true" x14ac:dyDescent="0.2">
      <c r="A1058" s="238">
        <f>AM15</f>
        <v>0</v>
      </c>
      <c r="B1058" s="292">
        <f>CM122+CM123</f>
        <v>0</v>
      </c>
    </row>
    <row r="1059" ht="15" customHeight="true" x14ac:dyDescent="0.2">
      <c r="A1059" s="238">
        <f>AN15</f>
        <v>0</v>
      </c>
      <c r="B1059" s="292">
        <f>CN122+CN123</f>
        <v>0</v>
      </c>
    </row>
    <row r="1060" ht="15" customHeight="true" x14ac:dyDescent="0.2">
      <c r="A1060" s="238">
        <f>AO15</f>
        <v>0</v>
      </c>
      <c r="B1060" s="292">
        <f>CO122+CO123</f>
        <v>0</v>
      </c>
    </row>
    <row r="1061" ht="15" customHeight="true" x14ac:dyDescent="0.2">
      <c r="A1061" s="238">
        <f>AP15</f>
        <v>0</v>
      </c>
      <c r="B1061" s="292">
        <f>CP122+CP123</f>
        <v>0</v>
      </c>
    </row>
    <row r="1062" ht="15" customHeight="true" x14ac:dyDescent="0.2">
      <c r="A1062" s="238">
        <f>AQ15</f>
        <v>0</v>
      </c>
      <c r="B1062" s="292">
        <f>CQ122+CQ123</f>
        <v>0</v>
      </c>
    </row>
    <row r="1063" ht="15" customHeight="true" x14ac:dyDescent="0.2">
      <c r="A1063" s="238">
        <f>AR15</f>
        <v>0</v>
      </c>
      <c r="B1063" s="292">
        <f>CR122+CR123</f>
        <v>0</v>
      </c>
    </row>
    <row r="1064" ht="15" customHeight="true" x14ac:dyDescent="0.2">
      <c r="A1064" s="238">
        <f>AS15</f>
        <v>0</v>
      </c>
      <c r="B1064" s="292">
        <f>CS122+CS123</f>
        <v>0</v>
      </c>
    </row>
    <row r="1065" ht="15" customHeight="true" x14ac:dyDescent="0.2">
      <c r="A1065" s="238">
        <f>AT15</f>
        <v>0</v>
      </c>
      <c r="B1065" s="292">
        <f>CT122+CT123</f>
        <v>0</v>
      </c>
    </row>
    <row r="1066" ht="15" customHeight="true" x14ac:dyDescent="0.2">
      <c r="A1066" s="238">
        <f>AU15</f>
        <v>0</v>
      </c>
      <c r="B1066" s="292">
        <f>CU122+CU123</f>
        <v>0</v>
      </c>
    </row>
    <row r="1067" ht="15" customHeight="true" x14ac:dyDescent="0.2">
      <c r="A1067" s="238">
        <f>AV15</f>
        <v>0</v>
      </c>
      <c r="B1067" s="292">
        <f>CV122+CV123</f>
        <v>0</v>
      </c>
    </row>
    <row r="1068" ht="15" customHeight="true" x14ac:dyDescent="0.2">
      <c r="A1068" s="238">
        <f>AW15</f>
        <v>0</v>
      </c>
      <c r="B1068" s="292">
        <f>CW122+CW123</f>
        <v>0</v>
      </c>
    </row>
    <row r="1069" ht="15" customHeight="true" x14ac:dyDescent="0.2">
      <c r="A1069" s="238">
        <f>AX15</f>
        <v>0</v>
      </c>
      <c r="B1069" s="292">
        <f>CX122+CX123</f>
        <v>0</v>
      </c>
    </row>
    <row r="1070" ht="15" customHeight="true" x14ac:dyDescent="0.2">
      <c r="A1070" s="238">
        <f>AY15</f>
        <v>0</v>
      </c>
      <c r="B1070" s="292">
        <f>CY122+CY123</f>
        <v>0</v>
      </c>
    </row>
    <row r="1071" ht="15" customHeight="true" x14ac:dyDescent="0.2">
      <c r="A1071" s="238"/>
      <c r="B1071" s="292"/>
    </row>
    <row r="1072" ht="15" customHeight="true" x14ac:dyDescent="0.2">
      <c r="A1072" s="292">
        <f>34-COUNTIF(A1037:A1071,"0")</f>
        <v>9</v>
      </c>
      <c r="B1072" s="238" t="s">
        <v>136</v>
      </c>
    </row>
    <row r="1100" s="211" customFormat="true" ht="17.1" customHeight="true" x14ac:dyDescent="0.2">
      <c r="A1100" s="582"/>
      <c r="B1100" s="566"/>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row>
    <row r="1101" s="211" customFormat="true" ht="17.1" customHeight="true" x14ac:dyDescent="0.2">
      <c r="A1101" s="583"/>
      <c r="B1101" s="567"/>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211" customFormat="true" ht="17.1" customHeight="true" x14ac:dyDescent="0.2">
      <c r="A1114" s="583"/>
      <c r="B1114" s="567"/>
      <c r="C1114" s="568"/>
      <c r="D1114" s="569"/>
      <c r="E1114" s="569"/>
      <c r="F1114" s="569"/>
      <c r="G1114" s="570"/>
      <c r="H1114" s="569"/>
      <c r="I1114" s="569"/>
      <c r="J1114" s="569"/>
      <c r="K1114" s="569"/>
      <c r="L1114" s="570"/>
      <c r="M1114" s="569"/>
      <c r="N1114" s="569"/>
      <c r="O1114" s="569"/>
      <c r="P1114" s="569"/>
      <c r="Q1114" s="570"/>
      <c r="R1114" s="569"/>
      <c r="S1114" s="569"/>
      <c r="T1114" s="569"/>
      <c r="U1114" s="569"/>
      <c r="V1114" s="569"/>
      <c r="W1114" s="569"/>
      <c r="X1114" s="569"/>
      <c r="Y1114" s="569"/>
      <c r="Z1114" s="571"/>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row>
    <row r="1115" s="211" customFormat="true" ht="17.1" customHeight="true" x14ac:dyDescent="0.2">
      <c r="A1115" s="583"/>
      <c r="B1115" s="567"/>
      <c r="C1115" s="568"/>
      <c r="D1115" s="569"/>
      <c r="E1115" s="569"/>
      <c r="F1115" s="569"/>
      <c r="G1115" s="570"/>
      <c r="H1115" s="569"/>
      <c r="I1115" s="569"/>
      <c r="J1115" s="569"/>
      <c r="K1115" s="569"/>
      <c r="L1115" s="570"/>
      <c r="M1115" s="569"/>
      <c r="N1115" s="569"/>
      <c r="O1115" s="569"/>
      <c r="P1115" s="569"/>
      <c r="Q1115" s="570"/>
      <c r="R1115" s="569"/>
      <c r="S1115" s="569"/>
      <c r="T1115" s="569"/>
      <c r="U1115" s="569"/>
      <c r="V1115" s="569"/>
      <c r="W1115" s="569"/>
      <c r="X1115" s="569"/>
      <c r="Y1115" s="569"/>
      <c r="Z1115" s="571"/>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row>
    <row r="1116" s="211" customFormat="true" ht="17.1" customHeight="true" x14ac:dyDescent="0.2">
      <c r="A1116" s="583"/>
      <c r="B1116" s="567"/>
      <c r="C1116" s="568"/>
      <c r="D1116" s="569"/>
      <c r="E1116" s="569"/>
      <c r="F1116" s="569"/>
      <c r="G1116" s="570"/>
      <c r="H1116" s="569"/>
      <c r="I1116" s="569"/>
      <c r="J1116" s="569"/>
      <c r="K1116" s="569"/>
      <c r="L1116" s="570"/>
      <c r="M1116" s="569"/>
      <c r="N1116" s="569"/>
      <c r="O1116" s="569"/>
      <c r="P1116" s="569"/>
      <c r="Q1116" s="570"/>
      <c r="R1116" s="569"/>
      <c r="S1116" s="569"/>
      <c r="T1116" s="569"/>
      <c r="U1116" s="569"/>
      <c r="V1116" s="569"/>
      <c r="W1116" s="569"/>
      <c r="X1116" s="569"/>
      <c r="Y1116" s="569"/>
      <c r="Z1116" s="571"/>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row>
    <row r="1117" s="211" customFormat="true" ht="17.1" customHeight="true" x14ac:dyDescent="0.2">
      <c r="A1117" s="584"/>
      <c r="B1117" s="572"/>
      <c r="C1117" s="573"/>
      <c r="D1117" s="574"/>
      <c r="E1117" s="574"/>
      <c r="F1117" s="574"/>
      <c r="G1117" s="575"/>
      <c r="H1117" s="574"/>
      <c r="I1117" s="574"/>
      <c r="J1117" s="574"/>
      <c r="K1117" s="574"/>
      <c r="L1117" s="575"/>
      <c r="M1117" s="574"/>
      <c r="N1117" s="574"/>
      <c r="O1117" s="574"/>
      <c r="P1117" s="574"/>
      <c r="Q1117" s="575"/>
      <c r="R1117" s="574"/>
      <c r="S1117" s="574"/>
      <c r="T1117" s="574"/>
      <c r="U1117" s="574"/>
      <c r="V1117" s="574"/>
      <c r="W1117" s="574"/>
      <c r="X1117" s="574"/>
      <c r="Y1117" s="574"/>
      <c r="Z1117" s="576"/>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1"/>
      <c r="B1170" s="577"/>
      <c r="C1170" s="578"/>
      <c r="D1170" s="578"/>
      <c r="E1170" s="578"/>
      <c r="F1170" s="578"/>
      <c r="G1170" s="578"/>
      <c r="H1170" s="578"/>
      <c r="I1170" s="578"/>
      <c r="J1170" s="578"/>
      <c r="K1170" s="578"/>
      <c r="L1170" s="578"/>
      <c r="M1170" s="578"/>
      <c r="N1170" s="578"/>
      <c r="O1170" s="578"/>
      <c r="P1170" s="578"/>
      <c r="Q1170" s="578"/>
      <c r="R1170" s="578"/>
      <c r="S1170" s="578"/>
      <c r="T1170" s="578"/>
      <c r="U1170" s="578"/>
      <c r="V1170" s="578"/>
      <c r="W1170" s="578"/>
      <c r="X1170" s="578"/>
      <c r="Y1170" s="578"/>
      <c r="Z1170" s="578"/>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1"/>
      <c r="B1171" s="577"/>
      <c r="C1171" s="578"/>
      <c r="D1171" s="578"/>
      <c r="E1171" s="578"/>
      <c r="F1171" s="578"/>
      <c r="G1171" s="578"/>
      <c r="H1171" s="578"/>
      <c r="I1171" s="578"/>
      <c r="J1171" s="578"/>
      <c r="K1171" s="578"/>
      <c r="L1171" s="578"/>
      <c r="M1171" s="578"/>
      <c r="N1171" s="578"/>
      <c r="O1171" s="578"/>
      <c r="P1171" s="578"/>
      <c r="Q1171" s="578"/>
      <c r="R1171" s="578"/>
      <c r="S1171" s="578"/>
      <c r="T1171" s="578"/>
      <c r="U1171" s="578"/>
      <c r="V1171" s="578"/>
      <c r="W1171" s="578"/>
      <c r="X1171" s="578"/>
      <c r="Y1171" s="578"/>
      <c r="Z1171" s="578"/>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1"/>
      <c r="B1172" s="577"/>
      <c r="C1172" s="578"/>
      <c r="D1172" s="578"/>
      <c r="E1172" s="578"/>
      <c r="F1172" s="578"/>
      <c r="G1172" s="578"/>
      <c r="H1172" s="578"/>
      <c r="I1172" s="578"/>
      <c r="J1172" s="578"/>
      <c r="K1172" s="578"/>
      <c r="L1172" s="578"/>
      <c r="M1172" s="578"/>
      <c r="N1172" s="578"/>
      <c r="O1172" s="578"/>
      <c r="P1172" s="578"/>
      <c r="Q1172" s="578"/>
      <c r="R1172" s="578"/>
      <c r="S1172" s="578"/>
      <c r="T1172" s="578"/>
      <c r="U1172" s="578"/>
      <c r="V1172" s="578"/>
      <c r="W1172" s="578"/>
      <c r="X1172" s="578"/>
      <c r="Y1172" s="578"/>
      <c r="Z1172" s="578"/>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1"/>
      <c r="B1173" s="577"/>
      <c r="C1173" s="578"/>
      <c r="D1173" s="578"/>
      <c r="E1173" s="578"/>
      <c r="F1173" s="578"/>
      <c r="G1173" s="578"/>
      <c r="H1173" s="578"/>
      <c r="I1173" s="578"/>
      <c r="J1173" s="578"/>
      <c r="K1173" s="578"/>
      <c r="L1173" s="578"/>
      <c r="M1173" s="578"/>
      <c r="N1173" s="578"/>
      <c r="O1173" s="578"/>
      <c r="P1173" s="578"/>
      <c r="Q1173" s="578"/>
      <c r="R1173" s="578"/>
      <c r="S1173" s="578"/>
      <c r="T1173" s="578"/>
      <c r="U1173" s="578"/>
      <c r="V1173" s="578"/>
      <c r="W1173" s="578"/>
      <c r="X1173" s="578"/>
      <c r="Y1173" s="578"/>
      <c r="Z1173" s="578"/>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1"/>
      <c r="B1174" s="577"/>
      <c r="C1174" s="578"/>
      <c r="D1174" s="578"/>
      <c r="E1174" s="578"/>
      <c r="F1174" s="578"/>
      <c r="G1174" s="578"/>
      <c r="H1174" s="578"/>
      <c r="I1174" s="578"/>
      <c r="J1174" s="578"/>
      <c r="K1174" s="578"/>
      <c r="L1174" s="578"/>
      <c r="M1174" s="578"/>
      <c r="N1174" s="578"/>
      <c r="O1174" s="578"/>
      <c r="P1174" s="578"/>
      <c r="Q1174" s="578"/>
      <c r="R1174" s="578"/>
      <c r="S1174" s="578"/>
      <c r="T1174" s="578"/>
      <c r="U1174" s="578"/>
      <c r="V1174" s="578"/>
      <c r="W1174" s="578"/>
      <c r="X1174" s="578"/>
      <c r="Y1174" s="578"/>
      <c r="Z1174" s="578"/>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1"/>
      <c r="B1175" s="577"/>
      <c r="C1175" s="578"/>
      <c r="D1175" s="578"/>
      <c r="E1175" s="578"/>
      <c r="F1175" s="578"/>
      <c r="G1175" s="578"/>
      <c r="H1175" s="578"/>
      <c r="I1175" s="578"/>
      <c r="J1175" s="578"/>
      <c r="K1175" s="578"/>
      <c r="L1175" s="578"/>
      <c r="M1175" s="578"/>
      <c r="N1175" s="578"/>
      <c r="O1175" s="578"/>
      <c r="P1175" s="578"/>
      <c r="Q1175" s="578"/>
      <c r="R1175" s="578"/>
      <c r="S1175" s="578"/>
      <c r="T1175" s="578"/>
      <c r="U1175" s="578"/>
      <c r="V1175" s="578"/>
      <c r="W1175" s="578"/>
      <c r="X1175" s="578"/>
      <c r="Y1175" s="578"/>
      <c r="Z1175" s="578"/>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579"/>
      <c r="B1176" s="311"/>
      <c r="C1176" s="580"/>
      <c r="D1176" s="581"/>
      <c r="E1176" s="581"/>
      <c r="F1176" s="581"/>
      <c r="G1176" s="581"/>
      <c r="H1176" s="580"/>
      <c r="I1176" s="581"/>
      <c r="J1176" s="581"/>
      <c r="K1176" s="581"/>
      <c r="L1176" s="581"/>
      <c r="M1176" s="580"/>
      <c r="N1176" s="581"/>
      <c r="O1176" s="581"/>
      <c r="P1176" s="581"/>
      <c r="Q1176" s="581"/>
      <c r="R1176" s="580"/>
      <c r="S1176" s="581"/>
      <c r="T1176" s="581"/>
      <c r="U1176" s="581"/>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581"/>
      <c r="B1177" s="581"/>
      <c r="C1177" s="580"/>
      <c r="D1177" s="580"/>
      <c r="E1177" s="580"/>
      <c r="F1177" s="580"/>
      <c r="G1177" s="580"/>
      <c r="H1177" s="580"/>
      <c r="I1177" s="580"/>
      <c r="J1177" s="580"/>
      <c r="K1177" s="580"/>
      <c r="L1177" s="580"/>
      <c r="M1177" s="580"/>
      <c r="N1177" s="580"/>
      <c r="O1177" s="580"/>
      <c r="P1177" s="580"/>
      <c r="Q1177" s="580"/>
      <c r="R1177" s="580"/>
      <c r="S1177" s="580"/>
      <c r="T1177" s="580"/>
      <c r="U1177" s="580"/>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1316">
    <mergeCell ref="BA341:BA342"/>
    <mergeCell ref="BA343:BA344"/>
    <mergeCell ref="BA345:BA346"/>
    <mergeCell ref="BA347:BA348"/>
    <mergeCell ref="BA349:BA350"/>
    <mergeCell ref="BA351:BA352"/>
    <mergeCell ref="BA353:BA354"/>
    <mergeCell ref="BA153:BA166"/>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A58:A72"/>
    <mergeCell ref="C56:G56"/>
    <mergeCell ref="H56:L56"/>
    <mergeCell ref="M56:Q56"/>
    <mergeCell ref="A151:A152"/>
    <mergeCell ref="A135:A139"/>
    <mergeCell ref="A153:A165"/>
    <mergeCell ref="A128:A129"/>
    <mergeCell ref="A130:A132"/>
    <mergeCell ref="C133:G133"/>
    <mergeCell ref="H133:L133"/>
    <mergeCell ref="M133:Q133"/>
    <mergeCell ref="C120:G120"/>
    <mergeCell ref="H120:L120"/>
    <mergeCell ref="M120:Q120"/>
    <mergeCell ref="A122:A123"/>
    <mergeCell ref="A124:A127"/>
    <mergeCell ref="A47:A49"/>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E502"/>
    <mergeCell ref="H502:I502"/>
    <mergeCell ref="M502:N502"/>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23:D523"/>
    <mergeCell ref="H523:I523"/>
    <mergeCell ref="M523:O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J525"/>
    <mergeCell ref="M525:N525"/>
    <mergeCell ref="C526:D526"/>
    <mergeCell ref="H526:I526"/>
    <mergeCell ref="M526:N526"/>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1:D601"/>
    <mergeCell ref="H601:I601"/>
    <mergeCell ref="M601:N601"/>
    <mergeCell ref="C602:G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7:D607"/>
    <mergeCell ref="H607:I607"/>
    <mergeCell ref="M607:N607"/>
    <mergeCell ref="C608:E608"/>
    <mergeCell ref="H608:I608"/>
    <mergeCell ref="M608:N608"/>
    <mergeCell ref="C605:D605"/>
    <mergeCell ref="H605:I605"/>
    <mergeCell ref="M605:N605"/>
    <mergeCell ref="C606:D606"/>
    <mergeCell ref="H606:I606"/>
    <mergeCell ref="M606:N606"/>
    <mergeCell ref="C603:D604"/>
    <mergeCell ref="E603:G603"/>
    <mergeCell ref="H603:I603"/>
    <mergeCell ref="M603:N603"/>
    <mergeCell ref="H604:I604"/>
    <mergeCell ref="M604:N604"/>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9:D610"/>
    <mergeCell ref="H609:I609"/>
    <mergeCell ref="M609:N609"/>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Q644"/>
    <mergeCell ref="C645:D645"/>
    <mergeCell ref="H645:I645"/>
    <mergeCell ref="M645:N646"/>
    <mergeCell ref="O645:Q645"/>
    <mergeCell ref="C646:D646"/>
    <mergeCell ref="H646:I646"/>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1:D651"/>
    <mergeCell ref="H651:I651"/>
    <mergeCell ref="M651:N652"/>
    <mergeCell ref="C652:D652"/>
    <mergeCell ref="H652:I652"/>
    <mergeCell ref="C653:D653"/>
    <mergeCell ref="H653:I653"/>
    <mergeCell ref="M653:N653"/>
    <mergeCell ref="C649:D649"/>
    <mergeCell ref="H649:I650"/>
    <mergeCell ref="J649:L649"/>
    <mergeCell ref="M649:N649"/>
    <mergeCell ref="C650:D650"/>
    <mergeCell ref="M650:O650"/>
    <mergeCell ref="C647:D647"/>
    <mergeCell ref="H647:I647"/>
    <mergeCell ref="M647:N647"/>
    <mergeCell ref="C648:D648"/>
    <mergeCell ref="H648:L648"/>
    <mergeCell ref="M648:N648"/>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4:D654"/>
    <mergeCell ref="H654:J654"/>
    <mergeCell ref="M654:N654"/>
    <mergeCell ref="C655:D655"/>
    <mergeCell ref="H655:I656"/>
    <mergeCell ref="M655:N655"/>
    <mergeCell ref="C656:D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E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O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J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399</xdr:row>
                    <xdr:rowOff>57150</xdr:rowOff>
                  </from>
                  <to>
                    <xdr:col>1</xdr:col>
                    <xdr:colOff>1704975</xdr:colOff>
                    <xdr:row>400</xdr:row>
                    <xdr:rowOff>133350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dimension ref="A1:BL126"/>
  <sheetFormatPr defaultRowHeight="15"/>
  <sheetData>
    <row r="1">
      <c r="A1" t="s">
        <v>443</v>
      </c>
      <c r="B1" t="s">
        <v>445</v>
      </c>
      <c r="C1" t="s">
        <v>446</v>
      </c>
      <c r="D1" t="s">
        <v>449</v>
      </c>
      <c r="E1" t="s">
        <v>450</v>
      </c>
      <c r="F1" t="s">
        <v>451</v>
      </c>
      <c r="G1" t="s">
        <v>452</v>
      </c>
      <c r="H1" t="s">
        <v>475</v>
      </c>
      <c r="I1" t="s">
        <v>476</v>
      </c>
      <c r="J1" t="s">
        <v>477</v>
      </c>
      <c r="K1" t="s">
        <v>478</v>
      </c>
      <c r="L1" t="s">
        <v>479</v>
      </c>
      <c r="M1" t="s">
        <v>480</v>
      </c>
      <c r="N1" t="s">
        <v>481</v>
      </c>
      <c r="O1" t="s">
        <v>482</v>
      </c>
      <c r="P1" t="s">
        <v>483</v>
      </c>
      <c r="Q1" t="s">
        <v>484</v>
      </c>
      <c r="R1" t="s">
        <v>485</v>
      </c>
      <c r="S1" t="s">
        <v>486</v>
      </c>
      <c r="T1" t="s">
        <v>487</v>
      </c>
      <c r="U1" t="s">
        <v>488</v>
      </c>
      <c r="V1" t="s">
        <v>489</v>
      </c>
      <c r="W1" t="s">
        <v>490</v>
      </c>
      <c r="X1" t="s">
        <v>491</v>
      </c>
      <c r="Y1" t="s">
        <v>492</v>
      </c>
      <c r="Z1" t="s">
        <v>493</v>
      </c>
      <c r="AA1" t="s">
        <v>494</v>
      </c>
      <c r="AB1" t="s">
        <v>495</v>
      </c>
      <c r="AC1" t="s">
        <v>496</v>
      </c>
      <c r="AD1" t="s">
        <v>497</v>
      </c>
      <c r="AE1" t="s">
        <v>498</v>
      </c>
      <c r="AF1" t="s">
        <v>499</v>
      </c>
      <c r="AG1" t="s">
        <v>500</v>
      </c>
      <c r="AH1" t="s">
        <v>501</v>
      </c>
      <c r="AI1" t="s">
        <v>502</v>
      </c>
      <c r="AJ1" t="s">
        <v>503</v>
      </c>
      <c r="AK1" t="s">
        <v>504</v>
      </c>
      <c r="AL1" t="s">
        <v>505</v>
      </c>
      <c r="AM1" t="s">
        <v>506</v>
      </c>
      <c r="AN1" t="s">
        <v>507</v>
      </c>
      <c r="AO1" t="s">
        <v>508</v>
      </c>
      <c r="AP1" t="s">
        <v>509</v>
      </c>
      <c r="AQ1" t="s">
        <v>510</v>
      </c>
      <c r="AR1" t="s">
        <v>511</v>
      </c>
      <c r="AS1" t="s">
        <v>512</v>
      </c>
      <c r="AT1" t="s">
        <v>513</v>
      </c>
      <c r="AU1" t="s">
        <v>514</v>
      </c>
      <c r="AV1" t="s">
        <v>515</v>
      </c>
      <c r="AW1" t="s">
        <v>516</v>
      </c>
      <c r="AX1" t="s">
        <v>517</v>
      </c>
      <c r="AY1" t="s">
        <v>518</v>
      </c>
      <c r="AZ1" t="s">
        <v>519</v>
      </c>
      <c r="BA1" t="s">
        <v>520</v>
      </c>
      <c r="BB1" t="s">
        <v>521</v>
      </c>
      <c r="BC1" t="s">
        <v>522</v>
      </c>
      <c r="BD1" t="s">
        <v>523</v>
      </c>
      <c r="BE1" t="s">
        <v>524</v>
      </c>
      <c r="BF1" t="s">
        <v>525</v>
      </c>
      <c r="BG1" t="s">
        <v>526</v>
      </c>
      <c r="BH1" t="s">
        <v>527</v>
      </c>
      <c r="BI1" t="s">
        <v>528</v>
      </c>
      <c r="BJ1" t="s">
        <v>529</v>
      </c>
      <c r="BK1" t="s">
        <v>530</v>
      </c>
      <c r="BL1" t="s">
        <v>531</v>
      </c>
    </row>
    <row r="2">
      <c r="A2" t="s">
        <v>444</v>
      </c>
      <c r="B2">
        <v>2003</v>
      </c>
      <c r="C2" t="s">
        <v>447</v>
      </c>
      <c r="D2">
        <v>16</v>
      </c>
      <c r="E2" t="s">
        <v>13</v>
      </c>
      <c r="F2" t="s">
        <v>14</v>
      </c>
      <c r="G2" t="s">
        <v>453</v>
      </c>
      <c r="H2">
        <v>77.944360289429625</v>
      </c>
      <c r="I2">
        <v>87.732691011365787</v>
      </c>
      <c r="J2">
        <v>88.394823248131146</v>
      </c>
      <c r="K2">
        <v>94.576822495471291</v>
      </c>
      <c r="L2">
        <v>96.168209281710261</v>
      </c>
      <c r="M2">
        <v>93.606277307482117</v>
      </c>
      <c r="N2">
        <v>89.602387920847164</v>
      </c>
      <c r="O2">
        <v>88.159255564250302</v>
      </c>
      <c r="P2">
        <v>95.417664976781239</v>
      </c>
      <c r="Q2">
        <v>97.166585546946195</v>
      </c>
      <c r="R2">
        <v>63.180487962996011</v>
      </c>
      <c r="S2">
        <v>80.77909336707323</v>
      </c>
      <c r="T2">
        <v>85.722563202374928</v>
      </c>
      <c r="U2">
        <v>87.108186746156505</v>
      </c>
      <c r="V2">
        <v>96.713893273045898</v>
      </c>
      <c r="W2" t="s">
        <v>187</v>
      </c>
      <c r="X2" t="s">
        <v>187</v>
      </c>
      <c r="Y2" t="s">
        <v>187</v>
      </c>
      <c r="Z2" t="s">
        <v>187</v>
      </c>
      <c r="AA2" t="s">
        <v>187</v>
      </c>
      <c r="AB2" t="s">
        <v>187</v>
      </c>
      <c r="AC2" t="s">
        <v>187</v>
      </c>
      <c r="AD2" t="s">
        <v>187</v>
      </c>
      <c r="AE2" t="s">
        <v>187</v>
      </c>
      <c r="AF2"/>
      <c r="AG2"/>
      <c r="AH2"/>
      <c r="AI2"/>
      <c r="AJ2"/>
      <c r="AK2"/>
      <c r="AL2"/>
      <c r="AM2"/>
      <c r="AN2"/>
      <c r="AO2"/>
      <c r="AP2"/>
      <c r="AQ2"/>
      <c r="AR2"/>
      <c r="AS2"/>
      <c r="AT2"/>
      <c r="AU2"/>
      <c r="AV2"/>
      <c r="AW2"/>
      <c r="AX2"/>
      <c r="AY2"/>
      <c r="AZ2"/>
      <c r="BA2"/>
      <c r="BB2"/>
      <c r="BC2"/>
      <c r="BD2"/>
      <c r="BE2"/>
      <c r="BF2"/>
      <c r="BG2"/>
      <c r="BH2"/>
      <c r="BI2"/>
      <c r="BJ2"/>
      <c r="BK2"/>
      <c r="BL2"/>
    </row>
    <row r="3">
      <c r="A3" t="s">
        <v>444</v>
      </c>
      <c r="B3">
        <v>2003</v>
      </c>
      <c r="C3" t="s">
        <v>447</v>
      </c>
      <c r="D3">
        <v>17</v>
      </c>
      <c r="E3" t="s">
        <v>13</v>
      </c>
      <c r="F3" t="s">
        <v>51</v>
      </c>
      <c r="G3" t="s">
        <v>187</v>
      </c>
      <c r="H3">
        <v>22.055639710570379</v>
      </c>
      <c r="I3">
        <v>12.26730898863422</v>
      </c>
      <c r="J3">
        <v>11.60517675186885</v>
      </c>
      <c r="K3">
        <v>5.423177504528705</v>
      </c>
      <c r="L3">
        <v>3.8317907182897408</v>
      </c>
      <c r="M3">
        <v>6.3937226925178923</v>
      </c>
      <c r="N3">
        <v>10.397612079152839</v>
      </c>
      <c r="O3">
        <v>11.8407444357497</v>
      </c>
      <c r="P3">
        <v>4.582335023218767</v>
      </c>
      <c r="Q3">
        <v>2.833414453053801</v>
      </c>
      <c r="R3">
        <v>36.819512037003989</v>
      </c>
      <c r="S3">
        <v>19.22090663292677</v>
      </c>
      <c r="T3">
        <v>14.27743679762507</v>
      </c>
      <c r="U3">
        <v>12.8918132538435</v>
      </c>
      <c r="V3">
        <v>3.2861067269541122</v>
      </c>
      <c r="W3" t="s">
        <v>187</v>
      </c>
      <c r="X3" t="s">
        <v>187</v>
      </c>
      <c r="Y3" t="s">
        <v>187</v>
      </c>
      <c r="Z3" t="s">
        <v>187</v>
      </c>
      <c r="AA3" t="s">
        <v>187</v>
      </c>
      <c r="AB3" t="s">
        <v>187</v>
      </c>
      <c r="AC3" t="s">
        <v>187</v>
      </c>
      <c r="AD3" t="s">
        <v>187</v>
      </c>
      <c r="AE3" t="s">
        <v>187</v>
      </c>
      <c r="AF3"/>
      <c r="AG3"/>
      <c r="AH3"/>
      <c r="AI3"/>
      <c r="AJ3"/>
      <c r="AK3"/>
      <c r="AL3"/>
      <c r="AM3"/>
      <c r="AN3"/>
      <c r="AO3"/>
      <c r="AP3"/>
      <c r="AQ3"/>
      <c r="AR3"/>
      <c r="AS3"/>
      <c r="AT3"/>
      <c r="AU3"/>
      <c r="AV3"/>
      <c r="AW3"/>
      <c r="AX3"/>
      <c r="AY3"/>
      <c r="AZ3"/>
      <c r="BA3"/>
      <c r="BB3"/>
      <c r="BC3"/>
      <c r="BD3"/>
      <c r="BE3"/>
      <c r="BF3"/>
      <c r="BG3"/>
      <c r="BH3"/>
      <c r="BI3"/>
      <c r="BJ3"/>
      <c r="BK3"/>
      <c r="BL3"/>
    </row>
    <row r="4">
      <c r="A4" t="s">
        <v>444</v>
      </c>
      <c r="B4">
        <v>2003</v>
      </c>
      <c r="C4" t="s">
        <v>447</v>
      </c>
      <c r="D4">
        <v>18</v>
      </c>
      <c r="E4" t="s">
        <v>60</v>
      </c>
      <c r="F4" t="s">
        <v>15</v>
      </c>
      <c r="G4" t="s">
        <v>454</v>
      </c>
      <c r="H4">
        <v>64.576065648432035</v>
      </c>
      <c r="I4">
        <v>82.850706013339362</v>
      </c>
      <c r="J4">
        <v>82.837563056371252</v>
      </c>
      <c r="K4">
        <v>85.893839471132765</v>
      </c>
      <c r="L4">
        <v>96.168209281710261</v>
      </c>
      <c r="M4">
        <v>86.20477693974793</v>
      </c>
      <c r="N4">
        <v>83.752994683984411</v>
      </c>
      <c r="O4">
        <v>88.159255564250302</v>
      </c>
      <c r="P4">
        <v>95.417664976781239</v>
      </c>
      <c r="Q4">
        <v>97.166585546946195</v>
      </c>
      <c r="R4">
        <v>50.258336689663281</v>
      </c>
      <c r="S4">
        <v>68.317629028677658</v>
      </c>
      <c r="T4">
        <v>78.801430196584008</v>
      </c>
      <c r="U4">
        <v>79.664593220089628</v>
      </c>
      <c r="V4">
        <v>82.259951104973041</v>
      </c>
      <c r="W4" t="s">
        <v>187</v>
      </c>
      <c r="X4" t="s">
        <v>187</v>
      </c>
      <c r="Y4" t="s">
        <v>187</v>
      </c>
      <c r="Z4" t="s">
        <v>187</v>
      </c>
      <c r="AA4" t="s">
        <v>187</v>
      </c>
      <c r="AB4" t="s">
        <v>187</v>
      </c>
      <c r="AC4" t="s">
        <v>187</v>
      </c>
      <c r="AD4" t="s">
        <v>187</v>
      </c>
      <c r="AE4" t="s">
        <v>187</v>
      </c>
      <c r="AF4"/>
      <c r="AG4"/>
      <c r="AH4"/>
      <c r="AI4"/>
      <c r="AJ4"/>
      <c r="AK4"/>
      <c r="AL4"/>
      <c r="AM4"/>
      <c r="AN4"/>
      <c r="AO4"/>
      <c r="AP4"/>
      <c r="AQ4"/>
      <c r="AR4"/>
      <c r="AS4"/>
      <c r="AT4"/>
      <c r="AU4"/>
      <c r="AV4"/>
      <c r="AW4"/>
      <c r="AX4"/>
      <c r="AY4"/>
      <c r="AZ4"/>
      <c r="BA4"/>
      <c r="BB4"/>
      <c r="BC4"/>
      <c r="BD4"/>
      <c r="BE4"/>
      <c r="BF4"/>
      <c r="BG4"/>
      <c r="BH4"/>
      <c r="BI4"/>
      <c r="BJ4"/>
      <c r="BK4"/>
      <c r="BL4"/>
    </row>
    <row r="5">
      <c r="A5" t="s">
        <v>444</v>
      </c>
      <c r="B5">
        <v>2003</v>
      </c>
      <c r="C5" t="s">
        <v>447</v>
      </c>
      <c r="D5">
        <v>19</v>
      </c>
      <c r="E5" t="s">
        <v>60</v>
      </c>
      <c r="F5" t="s">
        <v>16</v>
      </c>
      <c r="G5" t="s">
        <v>455</v>
      </c>
      <c r="H5">
        <v>13.368294640997579</v>
      </c>
      <c r="I5">
        <v>4.8819849980264083</v>
      </c>
      <c r="J5">
        <v>5.5572601917598874</v>
      </c>
      <c r="K5">
        <v>8.6829830243385224</v>
      </c>
      <c r="L5">
        <v>0</v>
      </c>
      <c r="M5">
        <v>7.4015003677341733</v>
      </c>
      <c r="N5">
        <v>5.8493932368627366</v>
      </c>
      <c r="O5">
        <v>0</v>
      </c>
      <c r="P5">
        <v>0</v>
      </c>
      <c r="Q5">
        <v>0</v>
      </c>
      <c r="R5">
        <v>12.92215127333273</v>
      </c>
      <c r="S5">
        <v>12.461464338395579</v>
      </c>
      <c r="T5">
        <v>6.9211330057909164</v>
      </c>
      <c r="U5">
        <v>7.4435935260668851</v>
      </c>
      <c r="V5">
        <v>14.453942168072849</v>
      </c>
      <c r="W5" t="s">
        <v>187</v>
      </c>
      <c r="X5" t="s">
        <v>187</v>
      </c>
      <c r="Y5" t="s">
        <v>187</v>
      </c>
      <c r="Z5" t="s">
        <v>187</v>
      </c>
      <c r="AA5" t="s">
        <v>187</v>
      </c>
      <c r="AB5" t="s">
        <v>187</v>
      </c>
      <c r="AC5" t="s">
        <v>187</v>
      </c>
      <c r="AD5" t="s">
        <v>187</v>
      </c>
      <c r="AE5" t="s">
        <v>187</v>
      </c>
      <c r="AF5"/>
      <c r="AG5"/>
      <c r="AH5"/>
      <c r="AI5"/>
      <c r="AJ5"/>
      <c r="AK5"/>
      <c r="AL5"/>
      <c r="AM5"/>
      <c r="AN5"/>
      <c r="AO5"/>
      <c r="AP5"/>
      <c r="AQ5"/>
      <c r="AR5"/>
      <c r="AS5"/>
      <c r="AT5"/>
      <c r="AU5"/>
      <c r="AV5"/>
      <c r="AW5"/>
      <c r="AX5"/>
      <c r="AY5"/>
      <c r="AZ5"/>
      <c r="BA5"/>
      <c r="BB5"/>
      <c r="BC5"/>
      <c r="BD5"/>
      <c r="BE5"/>
      <c r="BF5"/>
      <c r="BG5"/>
      <c r="BH5"/>
      <c r="BI5"/>
      <c r="BJ5"/>
      <c r="BK5"/>
      <c r="BL5"/>
    </row>
    <row r="6">
      <c r="A6" t="s">
        <v>444</v>
      </c>
      <c r="B6">
        <v>2003</v>
      </c>
      <c r="C6" t="s">
        <v>447</v>
      </c>
      <c r="D6">
        <v>20</v>
      </c>
      <c r="E6" t="s">
        <v>60</v>
      </c>
      <c r="F6" t="s">
        <v>22</v>
      </c>
      <c r="G6" t="s">
        <v>456</v>
      </c>
      <c r="H6">
        <v>10.82971757775476</v>
      </c>
      <c r="I6">
        <v>10.94889077348865</v>
      </c>
      <c r="J6">
        <v>9.775147018838096</v>
      </c>
      <c r="K6">
        <v>5.4231775045287129</v>
      </c>
      <c r="L6">
        <v>3.8317907182897391</v>
      </c>
      <c r="M6">
        <v>6.3937226925178967</v>
      </c>
      <c r="N6">
        <v>10.39761207915285</v>
      </c>
      <c r="O6">
        <v>11.8407444357497</v>
      </c>
      <c r="P6">
        <v>4.5823350232187607</v>
      </c>
      <c r="Q6">
        <v>2.833414453053805</v>
      </c>
      <c r="R6">
        <v>14.810363075433949</v>
      </c>
      <c r="S6">
        <v>15.54604558720356</v>
      </c>
      <c r="T6">
        <v>11.885403931410449</v>
      </c>
      <c r="U6">
        <v>7.8877522466081276</v>
      </c>
      <c r="V6">
        <v>3.2861067269541109</v>
      </c>
      <c r="W6" t="s">
        <v>187</v>
      </c>
      <c r="X6" t="s">
        <v>187</v>
      </c>
      <c r="Y6" t="s">
        <v>187</v>
      </c>
      <c r="Z6" t="s">
        <v>187</v>
      </c>
      <c r="AA6" t="s">
        <v>187</v>
      </c>
      <c r="AB6" t="s">
        <v>187</v>
      </c>
      <c r="AC6" t="s">
        <v>187</v>
      </c>
      <c r="AD6" t="s">
        <v>187</v>
      </c>
      <c r="AE6" t="s">
        <v>187</v>
      </c>
      <c r="AF6"/>
      <c r="AG6"/>
      <c r="AH6"/>
      <c r="AI6"/>
      <c r="AJ6"/>
      <c r="AK6"/>
      <c r="AL6"/>
      <c r="AM6"/>
      <c r="AN6"/>
      <c r="AO6"/>
      <c r="AP6"/>
      <c r="AQ6"/>
      <c r="AR6"/>
      <c r="AS6"/>
      <c r="AT6"/>
      <c r="AU6"/>
      <c r="AV6"/>
      <c r="AW6"/>
      <c r="AX6"/>
      <c r="AY6"/>
      <c r="AZ6"/>
      <c r="BA6"/>
      <c r="BB6"/>
      <c r="BC6"/>
      <c r="BD6"/>
      <c r="BE6"/>
      <c r="BF6"/>
      <c r="BG6"/>
      <c r="BH6"/>
      <c r="BI6"/>
      <c r="BJ6"/>
      <c r="BK6"/>
      <c r="BL6"/>
    </row>
    <row r="7">
      <c r="A7" t="s">
        <v>444</v>
      </c>
      <c r="B7">
        <v>2003</v>
      </c>
      <c r="C7" t="s">
        <v>447</v>
      </c>
      <c r="D7">
        <v>21</v>
      </c>
      <c r="E7" t="s">
        <v>60</v>
      </c>
      <c r="F7" t="s">
        <v>17</v>
      </c>
      <c r="G7" t="s">
        <v>457</v>
      </c>
      <c r="H7">
        <v>11.22592213281562</v>
      </c>
      <c r="I7">
        <v>1.318418215145585</v>
      </c>
      <c r="J7">
        <v>1.8300297330307651</v>
      </c>
      <c r="K7">
        <v>0</v>
      </c>
      <c r="L7">
        <v>0</v>
      </c>
      <c r="M7">
        <v>0</v>
      </c>
      <c r="N7">
        <v>0</v>
      </c>
      <c r="O7">
        <v>0</v>
      </c>
      <c r="P7">
        <v>0</v>
      </c>
      <c r="Q7">
        <v>0</v>
      </c>
      <c r="R7">
        <v>22.009148961570041</v>
      </c>
      <c r="S7">
        <v>3.674861045723206</v>
      </c>
      <c r="T7">
        <v>2.392032866214624</v>
      </c>
      <c r="U7">
        <v>5.00406100723536</v>
      </c>
      <c r="V7">
        <v>0</v>
      </c>
      <c r="W7" t="s">
        <v>187</v>
      </c>
      <c r="X7" t="s">
        <v>187</v>
      </c>
      <c r="Y7" t="s">
        <v>187</v>
      </c>
      <c r="Z7" t="s">
        <v>187</v>
      </c>
      <c r="AA7" t="s">
        <v>187</v>
      </c>
      <c r="AB7" t="s">
        <v>187</v>
      </c>
      <c r="AC7" t="s">
        <v>187</v>
      </c>
      <c r="AD7" t="s">
        <v>187</v>
      </c>
      <c r="AE7" t="s">
        <v>187</v>
      </c>
      <c r="AF7"/>
      <c r="AG7"/>
      <c r="AH7"/>
      <c r="AI7"/>
      <c r="AJ7"/>
      <c r="AK7"/>
      <c r="AL7"/>
      <c r="AM7"/>
      <c r="AN7"/>
      <c r="AO7"/>
      <c r="AP7"/>
      <c r="AQ7"/>
      <c r="AR7"/>
      <c r="AS7"/>
      <c r="AT7"/>
      <c r="AU7"/>
      <c r="AV7"/>
      <c r="AW7"/>
      <c r="AX7"/>
      <c r="AY7"/>
      <c r="AZ7"/>
      <c r="BA7"/>
      <c r="BB7"/>
      <c r="BC7"/>
      <c r="BD7"/>
      <c r="BE7"/>
      <c r="BF7"/>
      <c r="BG7"/>
      <c r="BH7"/>
      <c r="BI7"/>
      <c r="BJ7"/>
      <c r="BK7"/>
      <c r="BL7"/>
    </row>
    <row r="8">
      <c r="A8" t="s">
        <v>444</v>
      </c>
      <c r="B8">
        <v>2003</v>
      </c>
      <c r="C8" t="s">
        <v>447</v>
      </c>
      <c r="D8">
        <v>22</v>
      </c>
      <c r="E8" t="s">
        <v>54</v>
      </c>
      <c r="F8" t="s">
        <v>49</v>
      </c>
      <c r="G8" t="s">
        <v>187</v>
      </c>
      <c r="H8">
        <v>17.151073652227421</v>
      </c>
      <c r="I8">
        <v>5.5646133063374821</v>
      </c>
      <c r="J8">
        <v>6.2868615916117907</v>
      </c>
      <c r="K8">
        <v>9.1808783539479748</v>
      </c>
      <c r="L8">
        <v>0</v>
      </c>
      <c r="M8">
        <v>7.9070555742980693</v>
      </c>
      <c r="N8">
        <v>6.5281666846088591</v>
      </c>
      <c r="O8">
        <v>0</v>
      </c>
      <c r="P8">
        <v>0</v>
      </c>
      <c r="Q8">
        <v>0</v>
      </c>
      <c r="R8">
        <v>20.452756365068069</v>
      </c>
      <c r="S8">
        <v>15.426595940819331</v>
      </c>
      <c r="T8">
        <v>8.0738754736619534</v>
      </c>
      <c r="U8">
        <v>8.5452284155086264</v>
      </c>
      <c r="V8">
        <v>14.94505254510435</v>
      </c>
      <c r="W8" t="s">
        <v>187</v>
      </c>
      <c r="X8" t="s">
        <v>187</v>
      </c>
      <c r="Y8" t="s">
        <v>187</v>
      </c>
      <c r="Z8" t="s">
        <v>187</v>
      </c>
      <c r="AA8" t="s">
        <v>187</v>
      </c>
      <c r="AB8" t="s">
        <v>187</v>
      </c>
      <c r="AC8" t="s">
        <v>187</v>
      </c>
      <c r="AD8" t="s">
        <v>187</v>
      </c>
      <c r="AE8" t="s">
        <v>187</v>
      </c>
      <c r="AF8"/>
      <c r="AG8"/>
      <c r="AH8"/>
      <c r="AI8"/>
      <c r="AJ8"/>
      <c r="AK8"/>
      <c r="AL8"/>
      <c r="AM8"/>
      <c r="AN8"/>
      <c r="AO8"/>
      <c r="AP8"/>
      <c r="AQ8"/>
      <c r="AR8"/>
      <c r="AS8"/>
      <c r="AT8"/>
      <c r="AU8"/>
      <c r="AV8"/>
      <c r="AW8"/>
      <c r="AX8"/>
      <c r="AY8"/>
      <c r="AZ8"/>
      <c r="BA8"/>
      <c r="BB8"/>
      <c r="BC8"/>
      <c r="BD8"/>
      <c r="BE8"/>
      <c r="BF8"/>
      <c r="BG8"/>
      <c r="BH8"/>
      <c r="BI8"/>
      <c r="BJ8"/>
      <c r="BK8"/>
      <c r="BL8"/>
    </row>
    <row r="9">
      <c r="A9" t="s">
        <v>444</v>
      </c>
      <c r="B9">
        <v>2003</v>
      </c>
      <c r="C9" t="s">
        <v>447</v>
      </c>
      <c r="D9">
        <v>23</v>
      </c>
      <c r="E9" t="s">
        <v>54</v>
      </c>
      <c r="F9" t="s">
        <v>48</v>
      </c>
      <c r="G9" t="s">
        <v>187</v>
      </c>
      <c r="H9">
        <v>82.848926347772576</v>
      </c>
      <c r="I9">
        <v>94.435386693662508</v>
      </c>
      <c r="J9">
        <v>93.713138408388204</v>
      </c>
      <c r="K9">
        <v>90.819121646052025</v>
      </c>
      <c r="L9">
        <v>100</v>
      </c>
      <c r="M9">
        <v>92.09294442570193</v>
      </c>
      <c r="N9">
        <v>93.471833315391137</v>
      </c>
      <c r="O9">
        <v>100</v>
      </c>
      <c r="P9">
        <v>100</v>
      </c>
      <c r="Q9">
        <v>100</v>
      </c>
      <c r="R9">
        <v>79.547243634931931</v>
      </c>
      <c r="S9">
        <v>84.573404059180675</v>
      </c>
      <c r="T9">
        <v>91.926124526338043</v>
      </c>
      <c r="U9">
        <v>91.454771584491382</v>
      </c>
      <c r="V9">
        <v>85.054947454895654</v>
      </c>
      <c r="W9" t="s">
        <v>187</v>
      </c>
      <c r="X9" t="s">
        <v>187</v>
      </c>
      <c r="Y9" t="s">
        <v>187</v>
      </c>
      <c r="Z9" t="s">
        <v>187</v>
      </c>
      <c r="AA9" t="s">
        <v>187</v>
      </c>
      <c r="AB9" t="s">
        <v>187</v>
      </c>
      <c r="AC9" t="s">
        <v>187</v>
      </c>
      <c r="AD9" t="s">
        <v>187</v>
      </c>
      <c r="AE9" t="s">
        <v>187</v>
      </c>
      <c r="AF9"/>
      <c r="AG9"/>
      <c r="AH9"/>
      <c r="AI9"/>
      <c r="AJ9"/>
      <c r="AK9"/>
      <c r="AL9"/>
      <c r="AM9"/>
      <c r="AN9"/>
      <c r="AO9"/>
      <c r="AP9"/>
      <c r="AQ9"/>
      <c r="AR9"/>
      <c r="AS9"/>
      <c r="AT9"/>
      <c r="AU9"/>
      <c r="AV9"/>
      <c r="AW9"/>
      <c r="AX9"/>
      <c r="AY9"/>
      <c r="AZ9"/>
      <c r="BA9"/>
      <c r="BB9"/>
      <c r="BC9"/>
      <c r="BD9"/>
      <c r="BE9"/>
      <c r="BF9"/>
      <c r="BG9"/>
      <c r="BH9"/>
      <c r="BI9"/>
      <c r="BJ9"/>
      <c r="BK9"/>
      <c r="BL9"/>
    </row>
    <row r="10">
      <c r="A10" t="s">
        <v>444</v>
      </c>
      <c r="B10">
        <v>2003</v>
      </c>
      <c r="C10" t="s">
        <v>447</v>
      </c>
      <c r="D10">
        <v>29</v>
      </c>
      <c r="E10" t="s">
        <v>57</v>
      </c>
      <c r="F10" t="s">
        <v>49</v>
      </c>
      <c r="G10" t="s">
        <v>458</v>
      </c>
      <c r="H10">
        <v>63.216460712011568</v>
      </c>
      <c r="I10">
        <v>81.42674360093622</v>
      </c>
      <c r="J10">
        <v>85.640570550108009</v>
      </c>
      <c r="K10">
        <v>93.667711898514895</v>
      </c>
      <c r="L10">
        <v>95.971865980856435</v>
      </c>
      <c r="M10">
        <v>91.182920527012527</v>
      </c>
      <c r="N10">
        <v>89.602387920847164</v>
      </c>
      <c r="O10">
        <v>87.586397032224937</v>
      </c>
      <c r="P10">
        <v>95.417664976781239</v>
      </c>
      <c r="Q10">
        <v>97.166585546946195</v>
      </c>
      <c r="R10">
        <v>44.979861697312238</v>
      </c>
      <c r="S10">
        <v>63.669892023535688</v>
      </c>
      <c r="T10">
        <v>73.699738246117334</v>
      </c>
      <c r="U10">
        <v>76.977548539987481</v>
      </c>
      <c r="V10">
        <v>93.420540759150825</v>
      </c>
      <c r="W10" t="s">
        <v>187</v>
      </c>
      <c r="X10" t="s">
        <v>187</v>
      </c>
      <c r="Y10" t="s">
        <v>187</v>
      </c>
      <c r="Z10" t="s">
        <v>187</v>
      </c>
      <c r="AA10" t="s">
        <v>187</v>
      </c>
      <c r="AB10" t="s">
        <v>187</v>
      </c>
      <c r="AC10" t="s">
        <v>187</v>
      </c>
      <c r="AD10" t="s">
        <v>187</v>
      </c>
      <c r="AE10" t="s">
        <v>187</v>
      </c>
      <c r="AF10"/>
      <c r="AG10"/>
      <c r="AH10"/>
      <c r="AI10"/>
      <c r="AJ10"/>
      <c r="AK10"/>
      <c r="AL10"/>
      <c r="AM10"/>
      <c r="AN10"/>
      <c r="AO10"/>
      <c r="AP10"/>
      <c r="AQ10"/>
      <c r="AR10"/>
      <c r="AS10"/>
      <c r="AT10"/>
      <c r="AU10"/>
      <c r="AV10"/>
      <c r="AW10"/>
      <c r="AX10"/>
      <c r="AY10"/>
      <c r="AZ10"/>
      <c r="BA10"/>
      <c r="BB10"/>
      <c r="BC10"/>
      <c r="BD10"/>
      <c r="BE10"/>
      <c r="BF10"/>
      <c r="BG10"/>
      <c r="BH10"/>
      <c r="BI10"/>
      <c r="BJ10"/>
      <c r="BK10"/>
      <c r="BL10"/>
    </row>
    <row r="11">
      <c r="A11" t="s">
        <v>444</v>
      </c>
      <c r="B11">
        <v>2003</v>
      </c>
      <c r="C11" t="s">
        <v>447</v>
      </c>
      <c r="D11">
        <v>30</v>
      </c>
      <c r="E11" t="s">
        <v>57</v>
      </c>
      <c r="F11" t="s">
        <v>48</v>
      </c>
      <c r="G11" t="s">
        <v>187</v>
      </c>
      <c r="H11">
        <v>36.783539287988432</v>
      </c>
      <c r="I11">
        <v>18.57325639906378</v>
      </c>
      <c r="J11">
        <v>14.359429449891991</v>
      </c>
      <c r="K11">
        <v>6.3322881014851067</v>
      </c>
      <c r="L11">
        <v>4.0281340191435699</v>
      </c>
      <c r="M11">
        <v>8.817079472987464</v>
      </c>
      <c r="N11">
        <v>10.397612079152839</v>
      </c>
      <c r="O11">
        <v>12.413602967775059</v>
      </c>
      <c r="P11">
        <v>4.582335023218767</v>
      </c>
      <c r="Q11">
        <v>2.833414453053801</v>
      </c>
      <c r="R11">
        <v>55.020138302687762</v>
      </c>
      <c r="S11">
        <v>36.330107976464312</v>
      </c>
      <c r="T11">
        <v>26.300261753882658</v>
      </c>
      <c r="U11">
        <v>23.022451460012519</v>
      </c>
      <c r="V11">
        <v>6.579459240849177</v>
      </c>
      <c r="W11" t="s">
        <v>187</v>
      </c>
      <c r="X11" t="s">
        <v>187</v>
      </c>
      <c r="Y11" t="s">
        <v>187</v>
      </c>
      <c r="Z11" t="s">
        <v>187</v>
      </c>
      <c r="AA11" t="s">
        <v>187</v>
      </c>
      <c r="AB11" t="s">
        <v>187</v>
      </c>
      <c r="AC11" t="s">
        <v>187</v>
      </c>
      <c r="AD11" t="s">
        <v>187</v>
      </c>
      <c r="AE11" t="s">
        <v>187</v>
      </c>
      <c r="AF11"/>
      <c r="AG11"/>
      <c r="AH11"/>
      <c r="AI11"/>
      <c r="AJ11"/>
      <c r="AK11"/>
      <c r="AL11"/>
      <c r="AM11"/>
      <c r="AN11"/>
      <c r="AO11"/>
      <c r="AP11"/>
      <c r="AQ11"/>
      <c r="AR11"/>
      <c r="AS11"/>
      <c r="AT11"/>
      <c r="AU11"/>
      <c r="AV11"/>
      <c r="AW11"/>
      <c r="AX11"/>
      <c r="AY11"/>
      <c r="AZ11"/>
      <c r="BA11"/>
      <c r="BB11"/>
      <c r="BC11"/>
      <c r="BD11"/>
      <c r="BE11"/>
      <c r="BF11"/>
      <c r="BG11"/>
      <c r="BH11"/>
      <c r="BI11"/>
      <c r="BJ11"/>
      <c r="BK11"/>
      <c r="BL11"/>
    </row>
    <row r="12">
      <c r="A12" t="s">
        <v>444</v>
      </c>
      <c r="B12">
        <v>2003</v>
      </c>
      <c r="C12" t="s">
        <v>447</v>
      </c>
      <c r="D12">
        <v>31</v>
      </c>
      <c r="E12" t="s">
        <v>103</v>
      </c>
      <c r="F12" t="s">
        <v>49</v>
      </c>
      <c r="G12" t="s">
        <v>459</v>
      </c>
      <c r="H12">
        <v>25.97202451028728</v>
      </c>
      <c r="I12">
        <v>58.689276063038193</v>
      </c>
      <c r="J12">
        <v>65.400229389207468</v>
      </c>
      <c r="K12">
        <v>89.383765763758916</v>
      </c>
      <c r="L12">
        <v>95.558351776001487</v>
      </c>
      <c r="M12">
        <v>65.142456528639997</v>
      </c>
      <c r="N12">
        <v>66.809363503144738</v>
      </c>
      <c r="O12">
        <v>79.682335586707381</v>
      </c>
      <c r="P12">
        <v>95.243245839760988</v>
      </c>
      <c r="Q12">
        <v>97.166585546946195</v>
      </c>
      <c r="R12">
        <v>10.728353123228599</v>
      </c>
      <c r="S12">
        <v>30.496928970005719</v>
      </c>
      <c r="T12">
        <v>36.232539896018231</v>
      </c>
      <c r="U12">
        <v>61.499974073102813</v>
      </c>
      <c r="V12">
        <v>83.082732506442767</v>
      </c>
      <c r="W12" t="s">
        <v>187</v>
      </c>
      <c r="X12" t="s">
        <v>187</v>
      </c>
      <c r="Y12" t="s">
        <v>187</v>
      </c>
      <c r="Z12" t="s">
        <v>187</v>
      </c>
      <c r="AA12" t="s">
        <v>187</v>
      </c>
      <c r="AB12" t="s">
        <v>187</v>
      </c>
      <c r="AC12" t="s">
        <v>187</v>
      </c>
      <c r="AD12" t="s">
        <v>187</v>
      </c>
      <c r="AE12" t="s">
        <v>187</v>
      </c>
      <c r="AF12"/>
      <c r="AG12"/>
      <c r="AH12"/>
      <c r="AI12"/>
      <c r="AJ12"/>
      <c r="AK12"/>
      <c r="AL12"/>
      <c r="AM12"/>
      <c r="AN12"/>
      <c r="AO12"/>
      <c r="AP12"/>
      <c r="AQ12"/>
      <c r="AR12"/>
      <c r="AS12"/>
      <c r="AT12"/>
      <c r="AU12"/>
      <c r="AV12"/>
      <c r="AW12"/>
      <c r="AX12"/>
      <c r="AY12"/>
      <c r="AZ12"/>
      <c r="BA12"/>
      <c r="BB12"/>
      <c r="BC12"/>
      <c r="BD12"/>
      <c r="BE12"/>
      <c r="BF12"/>
      <c r="BG12"/>
      <c r="BH12"/>
      <c r="BI12"/>
      <c r="BJ12"/>
      <c r="BK12"/>
      <c r="BL12"/>
    </row>
    <row r="13">
      <c r="A13" t="s">
        <v>444</v>
      </c>
      <c r="B13">
        <v>2003</v>
      </c>
      <c r="C13" t="s">
        <v>447</v>
      </c>
      <c r="D13">
        <v>32</v>
      </c>
      <c r="E13" t="s">
        <v>103</v>
      </c>
      <c r="F13" t="s">
        <v>48</v>
      </c>
      <c r="G13" t="s">
        <v>187</v>
      </c>
      <c r="H13">
        <v>74.027975489712716</v>
      </c>
      <c r="I13">
        <v>41.310723936961807</v>
      </c>
      <c r="J13">
        <v>34.599770610792532</v>
      </c>
      <c r="K13">
        <v>10.61623423624108</v>
      </c>
      <c r="L13">
        <v>4.4416482239985102</v>
      </c>
      <c r="M13">
        <v>34.85754347136001</v>
      </c>
      <c r="N13">
        <v>33.190636496855262</v>
      </c>
      <c r="O13">
        <v>20.317664413292629</v>
      </c>
      <c r="P13">
        <v>4.7567541602390078</v>
      </c>
      <c r="Q13">
        <v>2.833414453053801</v>
      </c>
      <c r="R13">
        <v>89.271646876771399</v>
      </c>
      <c r="S13">
        <v>69.503071029994274</v>
      </c>
      <c r="T13">
        <v>63.767460103981769</v>
      </c>
      <c r="U13">
        <v>38.500025926897187</v>
      </c>
      <c r="V13">
        <v>16.91726749355723</v>
      </c>
      <c r="W13" t="s">
        <v>187</v>
      </c>
      <c r="X13" t="s">
        <v>187</v>
      </c>
      <c r="Y13" t="s">
        <v>187</v>
      </c>
      <c r="Z13" t="s">
        <v>187</v>
      </c>
      <c r="AA13" t="s">
        <v>187</v>
      </c>
      <c r="AB13" t="s">
        <v>187</v>
      </c>
      <c r="AC13" t="s">
        <v>187</v>
      </c>
      <c r="AD13" t="s">
        <v>187</v>
      </c>
      <c r="AE13" t="s">
        <v>187</v>
      </c>
      <c r="AF13"/>
      <c r="AG13"/>
      <c r="AH13"/>
      <c r="AI13"/>
      <c r="AJ13"/>
      <c r="AK13"/>
      <c r="AL13"/>
      <c r="AM13"/>
      <c r="AN13"/>
      <c r="AO13"/>
      <c r="AP13"/>
      <c r="AQ13"/>
      <c r="AR13"/>
      <c r="AS13"/>
      <c r="AT13"/>
      <c r="AU13"/>
      <c r="AV13"/>
      <c r="AW13"/>
      <c r="AX13"/>
      <c r="AY13"/>
      <c r="AZ13"/>
      <c r="BA13"/>
      <c r="BB13"/>
      <c r="BC13"/>
      <c r="BD13"/>
      <c r="BE13"/>
      <c r="BF13"/>
      <c r="BG13"/>
      <c r="BH13"/>
      <c r="BI13"/>
      <c r="BJ13"/>
      <c r="BK13"/>
      <c r="BL13"/>
    </row>
    <row r="14">
      <c r="A14" t="s">
        <v>444</v>
      </c>
      <c r="B14">
        <v>2003</v>
      </c>
      <c r="C14" t="s">
        <v>447</v>
      </c>
      <c r="D14">
        <v>41</v>
      </c>
      <c r="E14" t="s">
        <v>56</v>
      </c>
      <c r="F14" t="s">
        <v>49</v>
      </c>
      <c r="G14" t="s">
        <v>187</v>
      </c>
      <c r="H14">
        <v>26.08747647853173</v>
      </c>
      <c r="I14">
        <v>12.011756680015729</v>
      </c>
      <c r="J14">
        <v>7.5770560321581364</v>
      </c>
      <c r="K14">
        <v>9.6152860090156942</v>
      </c>
      <c r="L14">
        <v>0.53509593383603493</v>
      </c>
      <c r="M14">
        <v>8.1169638329644389</v>
      </c>
      <c r="N14">
        <v>6.5281666846088591</v>
      </c>
      <c r="O14">
        <v>0</v>
      </c>
      <c r="P14">
        <v>0</v>
      </c>
      <c r="Q14">
        <v>0</v>
      </c>
      <c r="R14">
        <v>37.98070940384612</v>
      </c>
      <c r="S14">
        <v>16.443064424107089</v>
      </c>
      <c r="T14">
        <v>17.30782521366848</v>
      </c>
      <c r="U14">
        <v>13.814903092620479</v>
      </c>
      <c r="V14">
        <v>15.84580747341767</v>
      </c>
      <c r="W14" t="s">
        <v>187</v>
      </c>
      <c r="X14" t="s">
        <v>187</v>
      </c>
      <c r="Y14" t="s">
        <v>187</v>
      </c>
      <c r="Z14" t="s">
        <v>187</v>
      </c>
      <c r="AA14" t="s">
        <v>187</v>
      </c>
      <c r="AB14" t="s">
        <v>187</v>
      </c>
      <c r="AC14" t="s">
        <v>187</v>
      </c>
      <c r="AD14" t="s">
        <v>187</v>
      </c>
      <c r="AE14" t="s">
        <v>187</v>
      </c>
      <c r="AF14"/>
      <c r="AG14"/>
      <c r="AH14"/>
      <c r="AI14"/>
      <c r="AJ14"/>
      <c r="AK14"/>
      <c r="AL14"/>
      <c r="AM14"/>
      <c r="AN14"/>
      <c r="AO14"/>
      <c r="AP14"/>
      <c r="AQ14"/>
      <c r="AR14"/>
      <c r="AS14"/>
      <c r="AT14"/>
      <c r="AU14"/>
      <c r="AV14"/>
      <c r="AW14"/>
      <c r="AX14"/>
      <c r="AY14"/>
      <c r="AZ14"/>
      <c r="BA14"/>
      <c r="BB14"/>
      <c r="BC14"/>
      <c r="BD14"/>
      <c r="BE14"/>
      <c r="BF14"/>
      <c r="BG14"/>
      <c r="BH14"/>
      <c r="BI14"/>
      <c r="BJ14"/>
      <c r="BK14"/>
      <c r="BL14"/>
    </row>
    <row r="15">
      <c r="A15" t="s">
        <v>444</v>
      </c>
      <c r="B15">
        <v>2003</v>
      </c>
      <c r="C15" t="s">
        <v>447</v>
      </c>
      <c r="D15">
        <v>42</v>
      </c>
      <c r="E15" t="s">
        <v>56</v>
      </c>
      <c r="F15" t="s">
        <v>48</v>
      </c>
      <c r="G15" t="s">
        <v>460</v>
      </c>
      <c r="H15">
        <v>73.912523521468273</v>
      </c>
      <c r="I15">
        <v>87.988243319984278</v>
      </c>
      <c r="J15">
        <v>92.42294396784186</v>
      </c>
      <c r="K15">
        <v>90.384713990984295</v>
      </c>
      <c r="L15">
        <v>99.464904066163967</v>
      </c>
      <c r="M15">
        <v>91.883036167035556</v>
      </c>
      <c r="N15">
        <v>93.471833315391137</v>
      </c>
      <c r="O15">
        <v>100</v>
      </c>
      <c r="P15">
        <v>100</v>
      </c>
      <c r="Q15">
        <v>100</v>
      </c>
      <c r="R15">
        <v>62.019290596153873</v>
      </c>
      <c r="S15">
        <v>83.556935575892908</v>
      </c>
      <c r="T15">
        <v>82.69217478633152</v>
      </c>
      <c r="U15">
        <v>86.185096907379517</v>
      </c>
      <c r="V15">
        <v>84.154192526582321</v>
      </c>
      <c r="W15" t="s">
        <v>187</v>
      </c>
      <c r="X15" t="s">
        <v>187</v>
      </c>
      <c r="Y15" t="s">
        <v>187</v>
      </c>
      <c r="Z15" t="s">
        <v>187</v>
      </c>
      <c r="AA15" t="s">
        <v>187</v>
      </c>
      <c r="AB15" t="s">
        <v>187</v>
      </c>
      <c r="AC15" t="s">
        <v>187</v>
      </c>
      <c r="AD15" t="s">
        <v>187</v>
      </c>
      <c r="AE15" t="s">
        <v>187</v>
      </c>
      <c r="AF15"/>
      <c r="AG15"/>
      <c r="AH15"/>
      <c r="AI15"/>
      <c r="AJ15"/>
      <c r="AK15"/>
      <c r="AL15"/>
      <c r="AM15"/>
      <c r="AN15"/>
      <c r="AO15"/>
      <c r="AP15"/>
      <c r="AQ15"/>
      <c r="AR15"/>
      <c r="AS15"/>
      <c r="AT15"/>
      <c r="AU15"/>
      <c r="AV15"/>
      <c r="AW15"/>
      <c r="AX15"/>
      <c r="AY15"/>
      <c r="AZ15"/>
      <c r="BA15"/>
      <c r="BB15"/>
      <c r="BC15"/>
      <c r="BD15"/>
      <c r="BE15"/>
      <c r="BF15"/>
      <c r="BG15"/>
      <c r="BH15"/>
      <c r="BI15"/>
      <c r="BJ15"/>
      <c r="BK15"/>
      <c r="BL15"/>
    </row>
    <row r="16">
      <c r="A16" t="s">
        <v>444</v>
      </c>
      <c r="B16">
        <v>2003</v>
      </c>
      <c r="C16" t="s">
        <v>447</v>
      </c>
      <c r="D16">
        <v>58</v>
      </c>
      <c r="E16" t="s">
        <v>160</v>
      </c>
      <c r="F16" t="s">
        <v>428</v>
      </c>
      <c r="G16" t="s">
        <v>187</v>
      </c>
      <c r="H16">
        <v>27.624010461221729</v>
      </c>
      <c r="I16">
        <v>64.381906502704766</v>
      </c>
      <c r="J16">
        <v>73.142574655283269</v>
      </c>
      <c r="K16">
        <v>94.359584903150918</v>
      </c>
      <c r="L16">
        <v>99.316636788943697</v>
      </c>
      <c r="M16">
        <v>69.466967324241381</v>
      </c>
      <c r="N16">
        <v>74.562034621401736</v>
      </c>
      <c r="O16">
        <v>90.384537705896378</v>
      </c>
      <c r="P16">
        <v>99.817204563680434</v>
      </c>
      <c r="Q16">
        <v>100</v>
      </c>
      <c r="R16">
        <v>10.889656350079431</v>
      </c>
      <c r="S16">
        <v>35.05752771110032</v>
      </c>
      <c r="T16">
        <v>39.191650612537153</v>
      </c>
      <c r="U16">
        <v>66.375871928197867</v>
      </c>
      <c r="V16">
        <v>85.446559328790983</v>
      </c>
      <c r="W16" t="s">
        <v>187</v>
      </c>
      <c r="X16" t="s">
        <v>187</v>
      </c>
      <c r="Y16" t="s">
        <v>187</v>
      </c>
      <c r="Z16" t="s">
        <v>187</v>
      </c>
      <c r="AA16" t="s">
        <v>187</v>
      </c>
      <c r="AB16" t="s">
        <v>187</v>
      </c>
      <c r="AC16" t="s">
        <v>187</v>
      </c>
      <c r="AD16" t="s">
        <v>187</v>
      </c>
      <c r="AE16" t="s">
        <v>187</v>
      </c>
      <c r="AF16"/>
      <c r="AG16"/>
      <c r="AH16"/>
      <c r="AI16"/>
      <c r="AJ16"/>
      <c r="AK16"/>
      <c r="AL16"/>
      <c r="AM16"/>
      <c r="AN16"/>
      <c r="AO16"/>
      <c r="AP16"/>
      <c r="AQ16"/>
      <c r="AR16"/>
      <c r="AS16"/>
      <c r="AT16"/>
      <c r="AU16"/>
      <c r="AV16"/>
      <c r="AW16"/>
      <c r="AX16"/>
      <c r="AY16"/>
      <c r="AZ16"/>
      <c r="BA16"/>
      <c r="BB16"/>
      <c r="BC16"/>
      <c r="BD16"/>
      <c r="BE16"/>
      <c r="BF16"/>
      <c r="BG16"/>
      <c r="BH16"/>
      <c r="BI16"/>
      <c r="BJ16"/>
      <c r="BK16"/>
      <c r="BL16"/>
    </row>
    <row r="17">
      <c r="A17" t="s">
        <v>444</v>
      </c>
      <c r="B17">
        <v>2003</v>
      </c>
      <c r="C17" t="s">
        <v>447</v>
      </c>
      <c r="D17">
        <v>59</v>
      </c>
      <c r="E17" t="s">
        <v>160</v>
      </c>
      <c r="F17" t="s">
        <v>429</v>
      </c>
      <c r="G17" t="s">
        <v>187</v>
      </c>
      <c r="H17">
        <v>39.613419233114563</v>
      </c>
      <c r="I17">
        <v>24.942913038506049</v>
      </c>
      <c r="J17">
        <v>22.63647510468634</v>
      </c>
      <c r="K17">
        <v>4.5224250239290011</v>
      </c>
      <c r="L17">
        <v>0.42977761051086882</v>
      </c>
      <c r="M17">
        <v>27.769171721175741</v>
      </c>
      <c r="N17">
        <v>25.437965378598271</v>
      </c>
      <c r="O17">
        <v>8.9656626464558862</v>
      </c>
      <c r="P17">
        <v>0.18279543631955761</v>
      </c>
      <c r="Q17">
        <v>0</v>
      </c>
      <c r="R17">
        <v>34.766487787952613</v>
      </c>
      <c r="S17">
        <v>38.13374365176994</v>
      </c>
      <c r="T17">
        <v>40.527143594729949</v>
      </c>
      <c r="U17">
        <v>16.704681848352049</v>
      </c>
      <c r="V17">
        <v>10.631934212397081</v>
      </c>
      <c r="W17" t="s">
        <v>187</v>
      </c>
      <c r="X17" t="s">
        <v>187</v>
      </c>
      <c r="Y17" t="s">
        <v>187</v>
      </c>
      <c r="Z17" t="s">
        <v>187</v>
      </c>
      <c r="AA17" t="s">
        <v>187</v>
      </c>
      <c r="AB17" t="s">
        <v>187</v>
      </c>
      <c r="AC17" t="s">
        <v>187</v>
      </c>
      <c r="AD17" t="s">
        <v>187</v>
      </c>
      <c r="AE17" t="s">
        <v>187</v>
      </c>
      <c r="AF17"/>
      <c r="AG17"/>
      <c r="AH17"/>
      <c r="AI17"/>
      <c r="AJ17"/>
      <c r="AK17"/>
      <c r="AL17"/>
      <c r="AM17"/>
      <c r="AN17"/>
      <c r="AO17"/>
      <c r="AP17"/>
      <c r="AQ17"/>
      <c r="AR17"/>
      <c r="AS17"/>
      <c r="AT17"/>
      <c r="AU17"/>
      <c r="AV17"/>
      <c r="AW17"/>
      <c r="AX17"/>
      <c r="AY17"/>
      <c r="AZ17"/>
      <c r="BA17"/>
      <c r="BB17"/>
      <c r="BC17"/>
      <c r="BD17"/>
      <c r="BE17"/>
      <c r="BF17"/>
      <c r="BG17"/>
      <c r="BH17"/>
      <c r="BI17"/>
      <c r="BJ17"/>
      <c r="BK17"/>
      <c r="BL17"/>
    </row>
    <row r="18">
      <c r="A18" t="s">
        <v>444</v>
      </c>
      <c r="B18">
        <v>2003</v>
      </c>
      <c r="C18" t="s">
        <v>447</v>
      </c>
      <c r="D18">
        <v>60</v>
      </c>
      <c r="E18" t="s">
        <v>160</v>
      </c>
      <c r="F18" t="s">
        <v>430</v>
      </c>
      <c r="G18" t="s">
        <v>187</v>
      </c>
      <c r="H18">
        <v>7.5094926490655096</v>
      </c>
      <c r="I18">
        <v>3.392629617584884</v>
      </c>
      <c r="J18">
        <v>2.2339449906771272</v>
      </c>
      <c r="K18">
        <v>0.58834344878431621</v>
      </c>
      <c r="L18">
        <v>0.2040654315862668</v>
      </c>
      <c r="M18">
        <v>0.74303959937903163</v>
      </c>
      <c r="N18">
        <v>0</v>
      </c>
      <c r="O18">
        <v>0.43319976509848518</v>
      </c>
      <c r="P18">
        <v>0</v>
      </c>
      <c r="Q18">
        <v>0</v>
      </c>
      <c r="R18">
        <v>6.1866374421707082</v>
      </c>
      <c r="S18">
        <v>12.475804625224299</v>
      </c>
      <c r="T18">
        <v>6.9126388487343302</v>
      </c>
      <c r="U18">
        <v>7.5119828831866702</v>
      </c>
      <c r="V18">
        <v>2.038700362789891</v>
      </c>
      <c r="W18" t="s">
        <v>187</v>
      </c>
      <c r="X18" t="s">
        <v>187</v>
      </c>
      <c r="Y18" t="s">
        <v>187</v>
      </c>
      <c r="Z18" t="s">
        <v>187</v>
      </c>
      <c r="AA18" t="s">
        <v>187</v>
      </c>
      <c r="AB18" t="s">
        <v>187</v>
      </c>
      <c r="AC18" t="s">
        <v>187</v>
      </c>
      <c r="AD18" t="s">
        <v>187</v>
      </c>
      <c r="AE18" t="s">
        <v>187</v>
      </c>
      <c r="AF18"/>
      <c r="AG18"/>
      <c r="AH18"/>
      <c r="AI18"/>
      <c r="AJ18"/>
      <c r="AK18"/>
      <c r="AL18"/>
      <c r="AM18"/>
      <c r="AN18"/>
      <c r="AO18"/>
      <c r="AP18"/>
      <c r="AQ18"/>
      <c r="AR18"/>
      <c r="AS18"/>
      <c r="AT18"/>
      <c r="AU18"/>
      <c r="AV18"/>
      <c r="AW18"/>
      <c r="AX18"/>
      <c r="AY18"/>
      <c r="AZ18"/>
      <c r="BA18"/>
      <c r="BB18"/>
      <c r="BC18"/>
      <c r="BD18"/>
      <c r="BE18"/>
      <c r="BF18"/>
      <c r="BG18"/>
      <c r="BH18"/>
      <c r="BI18"/>
      <c r="BJ18"/>
      <c r="BK18"/>
      <c r="BL18"/>
    </row>
    <row r="19">
      <c r="A19" t="s">
        <v>444</v>
      </c>
      <c r="B19">
        <v>2003</v>
      </c>
      <c r="C19" t="s">
        <v>447</v>
      </c>
      <c r="D19">
        <v>61</v>
      </c>
      <c r="E19" t="s">
        <v>160</v>
      </c>
      <c r="F19" t="s">
        <v>431</v>
      </c>
      <c r="G19" t="s">
        <v>187</v>
      </c>
      <c r="H19">
        <v>4.7161963635565769</v>
      </c>
      <c r="I19">
        <v>0.77541438068753932</v>
      </c>
      <c r="J19">
        <v>0.56572004808893295</v>
      </c>
      <c r="K19">
        <v>0.1251761108109205</v>
      </c>
      <c r="L19">
        <v>0</v>
      </c>
      <c r="M19">
        <v>0</v>
      </c>
      <c r="N19">
        <v>0</v>
      </c>
      <c r="O19">
        <v>0.21659988254924259</v>
      </c>
      <c r="P19">
        <v>0</v>
      </c>
      <c r="Q19">
        <v>0</v>
      </c>
      <c r="R19">
        <v>8.5702069638865623</v>
      </c>
      <c r="S19">
        <v>3.2022043572953791</v>
      </c>
      <c r="T19">
        <v>1.759539267915099</v>
      </c>
      <c r="U19">
        <v>1.432062281534227</v>
      </c>
      <c r="V19">
        <v>0.71731180277983275</v>
      </c>
      <c r="W19" t="s">
        <v>187</v>
      </c>
      <c r="X19" t="s">
        <v>187</v>
      </c>
      <c r="Y19" t="s">
        <v>187</v>
      </c>
      <c r="Z19" t="s">
        <v>187</v>
      </c>
      <c r="AA19" t="s">
        <v>187</v>
      </c>
      <c r="AB19" t="s">
        <v>187</v>
      </c>
      <c r="AC19" t="s">
        <v>187</v>
      </c>
      <c r="AD19" t="s">
        <v>187</v>
      </c>
      <c r="AE19" t="s">
        <v>187</v>
      </c>
      <c r="AF19"/>
      <c r="AG19"/>
      <c r="AH19"/>
      <c r="AI19"/>
      <c r="AJ19"/>
      <c r="AK19"/>
      <c r="AL19"/>
      <c r="AM19"/>
      <c r="AN19"/>
      <c r="AO19"/>
      <c r="AP19"/>
      <c r="AQ19"/>
      <c r="AR19"/>
      <c r="AS19"/>
      <c r="AT19"/>
      <c r="AU19"/>
      <c r="AV19"/>
      <c r="AW19"/>
      <c r="AX19"/>
      <c r="AY19"/>
      <c r="AZ19"/>
      <c r="BA19"/>
      <c r="BB19"/>
      <c r="BC19"/>
      <c r="BD19"/>
      <c r="BE19"/>
      <c r="BF19"/>
      <c r="BG19"/>
      <c r="BH19"/>
      <c r="BI19"/>
      <c r="BJ19"/>
      <c r="BK19"/>
      <c r="BL19"/>
    </row>
    <row r="20">
      <c r="A20" t="s">
        <v>444</v>
      </c>
      <c r="B20">
        <v>2003</v>
      </c>
      <c r="C20" t="s">
        <v>447</v>
      </c>
      <c r="D20">
        <v>62</v>
      </c>
      <c r="E20" t="s">
        <v>160</v>
      </c>
      <c r="F20" t="s">
        <v>432</v>
      </c>
      <c r="G20" t="s">
        <v>187</v>
      </c>
      <c r="H20">
        <v>7.5171371742419186</v>
      </c>
      <c r="I20">
        <v>3.0513615862274528</v>
      </c>
      <c r="J20">
        <v>0.36528697096961132</v>
      </c>
      <c r="K20">
        <v>0.15827106995720891</v>
      </c>
      <c r="L20">
        <v>0.049520168959167797</v>
      </c>
      <c r="M20">
        <v>0.17962856215158271</v>
      </c>
      <c r="N20">
        <v>0</v>
      </c>
      <c r="O20">
        <v>0</v>
      </c>
      <c r="P20">
        <v>0</v>
      </c>
      <c r="Q20">
        <v>0</v>
      </c>
      <c r="R20">
        <v>15.262015945200011</v>
      </c>
      <c r="S20">
        <v>3.763441962317625</v>
      </c>
      <c r="T20">
        <v>5.4329173117273619</v>
      </c>
      <c r="U20">
        <v>3.4936477508590098</v>
      </c>
      <c r="V20">
        <v>0.53445318697431254</v>
      </c>
      <c r="W20" t="s">
        <v>187</v>
      </c>
      <c r="X20" t="s">
        <v>187</v>
      </c>
      <c r="Y20" t="s">
        <v>187</v>
      </c>
      <c r="Z20" t="s">
        <v>187</v>
      </c>
      <c r="AA20" t="s">
        <v>187</v>
      </c>
      <c r="AB20" t="s">
        <v>187</v>
      </c>
      <c r="AC20" t="s">
        <v>187</v>
      </c>
      <c r="AD20" t="s">
        <v>187</v>
      </c>
      <c r="AE20" t="s">
        <v>187</v>
      </c>
      <c r="AF20"/>
      <c r="AG20"/>
      <c r="AH20"/>
      <c r="AI20"/>
      <c r="AJ20"/>
      <c r="AK20"/>
      <c r="AL20"/>
      <c r="AM20"/>
      <c r="AN20"/>
      <c r="AO20"/>
      <c r="AP20"/>
      <c r="AQ20"/>
      <c r="AR20"/>
      <c r="AS20"/>
      <c r="AT20"/>
      <c r="AU20"/>
      <c r="AV20"/>
      <c r="AW20"/>
      <c r="AX20"/>
      <c r="AY20"/>
      <c r="AZ20"/>
      <c r="BA20"/>
      <c r="BB20"/>
      <c r="BC20"/>
      <c r="BD20"/>
      <c r="BE20"/>
      <c r="BF20"/>
      <c r="BG20"/>
      <c r="BH20"/>
      <c r="BI20"/>
      <c r="BJ20"/>
      <c r="BK20"/>
      <c r="BL20"/>
    </row>
    <row r="21">
      <c r="A21" t="s">
        <v>444</v>
      </c>
      <c r="B21">
        <v>2003</v>
      </c>
      <c r="C21" t="s">
        <v>447</v>
      </c>
      <c r="D21">
        <v>63</v>
      </c>
      <c r="E21" t="s">
        <v>160</v>
      </c>
      <c r="F21" t="s">
        <v>433</v>
      </c>
      <c r="G21" t="s">
        <v>187</v>
      </c>
      <c r="H21">
        <v>0.83674969710004243</v>
      </c>
      <c r="I21">
        <v>2.2861777544035982</v>
      </c>
      <c r="J21">
        <v>0.28064730059581527</v>
      </c>
      <c r="K21">
        <v>0.070342696546780506</v>
      </c>
      <c r="L21">
        <v>0</v>
      </c>
      <c r="M21">
        <v>1.841192793052258</v>
      </c>
      <c r="N21">
        <v>0</v>
      </c>
      <c r="O21">
        <v>0</v>
      </c>
      <c r="P21">
        <v>0</v>
      </c>
      <c r="Q21">
        <v>0</v>
      </c>
      <c r="R21">
        <v>1.1898845391965309</v>
      </c>
      <c r="S21">
        <v>0</v>
      </c>
      <c r="T21">
        <v>2.6024336370524699</v>
      </c>
      <c r="U21">
        <v>1.989779674364232</v>
      </c>
      <c r="V21">
        <v>0.1802974549396682</v>
      </c>
      <c r="W21" t="s">
        <v>187</v>
      </c>
      <c r="X21" t="s">
        <v>187</v>
      </c>
      <c r="Y21" t="s">
        <v>187</v>
      </c>
      <c r="Z21" t="s">
        <v>187</v>
      </c>
      <c r="AA21" t="s">
        <v>187</v>
      </c>
      <c r="AB21" t="s">
        <v>187</v>
      </c>
      <c r="AC21" t="s">
        <v>187</v>
      </c>
      <c r="AD21" t="s">
        <v>187</v>
      </c>
      <c r="AE21" t="s">
        <v>187</v>
      </c>
      <c r="AF21"/>
      <c r="AG21"/>
      <c r="AH21"/>
      <c r="AI21"/>
      <c r="AJ21"/>
      <c r="AK21"/>
      <c r="AL21"/>
      <c r="AM21"/>
      <c r="AN21"/>
      <c r="AO21"/>
      <c r="AP21"/>
      <c r="AQ21"/>
      <c r="AR21"/>
      <c r="AS21"/>
      <c r="AT21"/>
      <c r="AU21"/>
      <c r="AV21"/>
      <c r="AW21"/>
      <c r="AX21"/>
      <c r="AY21"/>
      <c r="AZ21"/>
      <c r="BA21"/>
      <c r="BB21"/>
      <c r="BC21"/>
      <c r="BD21"/>
      <c r="BE21"/>
      <c r="BF21"/>
      <c r="BG21"/>
      <c r="BH21"/>
      <c r="BI21"/>
      <c r="BJ21"/>
      <c r="BK21"/>
      <c r="BL21"/>
    </row>
    <row r="22">
      <c r="A22" t="s">
        <v>444</v>
      </c>
      <c r="B22">
        <v>2003</v>
      </c>
      <c r="C22" t="s">
        <v>447</v>
      </c>
      <c r="D22">
        <v>64</v>
      </c>
      <c r="E22" t="s">
        <v>160</v>
      </c>
      <c r="F22" t="s">
        <v>434</v>
      </c>
      <c r="G22" t="s">
        <v>187</v>
      </c>
      <c r="H22">
        <v>9.5807454657655242</v>
      </c>
      <c r="I22">
        <v>0.70621920489542578</v>
      </c>
      <c r="J22">
        <v>0.77535092969891317</v>
      </c>
      <c r="K22">
        <v>0</v>
      </c>
      <c r="L22">
        <v>0</v>
      </c>
      <c r="M22">
        <v>0</v>
      </c>
      <c r="N22">
        <v>0</v>
      </c>
      <c r="O22">
        <v>0</v>
      </c>
      <c r="P22">
        <v>0</v>
      </c>
      <c r="Q22">
        <v>0</v>
      </c>
      <c r="R22">
        <v>20.60756309972373</v>
      </c>
      <c r="S22">
        <v>3.3775260027200988</v>
      </c>
      <c r="T22">
        <v>1.843559681600522</v>
      </c>
      <c r="U22">
        <v>2.4919736335059488</v>
      </c>
      <c r="V22">
        <v>0</v>
      </c>
      <c r="W22" t="s">
        <v>187</v>
      </c>
      <c r="X22" t="s">
        <v>187</v>
      </c>
      <c r="Y22" t="s">
        <v>187</v>
      </c>
      <c r="Z22" t="s">
        <v>187</v>
      </c>
      <c r="AA22" t="s">
        <v>187</v>
      </c>
      <c r="AB22" t="s">
        <v>187</v>
      </c>
      <c r="AC22" t="s">
        <v>187</v>
      </c>
      <c r="AD22" t="s">
        <v>187</v>
      </c>
      <c r="AE22" t="s">
        <v>187</v>
      </c>
      <c r="AF22"/>
      <c r="AG22"/>
      <c r="AH22"/>
      <c r="AI22"/>
      <c r="AJ22"/>
      <c r="AK22"/>
      <c r="AL22"/>
      <c r="AM22"/>
      <c r="AN22"/>
      <c r="AO22"/>
      <c r="AP22"/>
      <c r="AQ22"/>
      <c r="AR22"/>
      <c r="AS22"/>
      <c r="AT22"/>
      <c r="AU22"/>
      <c r="AV22"/>
      <c r="AW22"/>
      <c r="AX22"/>
      <c r="AY22"/>
      <c r="AZ22"/>
      <c r="BA22"/>
      <c r="BB22"/>
      <c r="BC22"/>
      <c r="BD22"/>
      <c r="BE22"/>
      <c r="BF22"/>
      <c r="BG22"/>
      <c r="BH22"/>
      <c r="BI22"/>
      <c r="BJ22"/>
      <c r="BK22"/>
      <c r="BL22"/>
    </row>
    <row r="23">
      <c r="A23" t="s">
        <v>444</v>
      </c>
      <c r="B23">
        <v>2003</v>
      </c>
      <c r="C23" t="s">
        <v>447</v>
      </c>
      <c r="D23">
        <v>65</v>
      </c>
      <c r="E23" t="s">
        <v>160</v>
      </c>
      <c r="F23" t="s">
        <v>435</v>
      </c>
      <c r="G23" t="s">
        <v>187</v>
      </c>
      <c r="H23">
        <v>2.6022489559341389</v>
      </c>
      <c r="I23">
        <v>0.46337791499028458</v>
      </c>
      <c r="J23">
        <v>0</v>
      </c>
      <c r="K23">
        <v>0.17585674682085689</v>
      </c>
      <c r="L23">
        <v>0</v>
      </c>
      <c r="M23">
        <v>0</v>
      </c>
      <c r="N23">
        <v>0</v>
      </c>
      <c r="O23">
        <v>0</v>
      </c>
      <c r="P23">
        <v>0</v>
      </c>
      <c r="Q23">
        <v>0</v>
      </c>
      <c r="R23">
        <v>2.5275478717904041</v>
      </c>
      <c r="S23">
        <v>3.9897516895723371</v>
      </c>
      <c r="T23">
        <v>1.730117045703127</v>
      </c>
      <c r="U23">
        <v>0</v>
      </c>
      <c r="V23">
        <v>0.45074365132823779</v>
      </c>
      <c r="W23" t="s">
        <v>187</v>
      </c>
      <c r="X23" t="s">
        <v>187</v>
      </c>
      <c r="Y23" t="s">
        <v>187</v>
      </c>
      <c r="Z23" t="s">
        <v>187</v>
      </c>
      <c r="AA23" t="s">
        <v>187</v>
      </c>
      <c r="AB23" t="s">
        <v>187</v>
      </c>
      <c r="AC23" t="s">
        <v>187</v>
      </c>
      <c r="AD23" t="s">
        <v>187</v>
      </c>
      <c r="AE23" t="s">
        <v>187</v>
      </c>
      <c r="AF23"/>
      <c r="AG23"/>
      <c r="AH23"/>
      <c r="AI23"/>
      <c r="AJ23"/>
      <c r="AK23"/>
      <c r="AL23"/>
      <c r="AM23"/>
      <c r="AN23"/>
      <c r="AO23"/>
      <c r="AP23"/>
      <c r="AQ23"/>
      <c r="AR23"/>
      <c r="AS23"/>
      <c r="AT23"/>
      <c r="AU23"/>
      <c r="AV23"/>
      <c r="AW23"/>
      <c r="AX23"/>
      <c r="AY23"/>
      <c r="AZ23"/>
      <c r="BA23"/>
      <c r="BB23"/>
      <c r="BC23"/>
      <c r="BD23"/>
      <c r="BE23"/>
      <c r="BF23"/>
      <c r="BG23"/>
      <c r="BH23"/>
      <c r="BI23"/>
      <c r="BJ23"/>
      <c r="BK23"/>
      <c r="BL23"/>
    </row>
    <row r="24">
      <c r="A24" t="s">
        <v>444</v>
      </c>
      <c r="B24">
        <v>2003</v>
      </c>
      <c r="C24" t="s">
        <v>447</v>
      </c>
      <c r="D24">
        <v>122</v>
      </c>
      <c r="E24" t="s">
        <v>18</v>
      </c>
      <c r="F24" t="s">
        <v>14</v>
      </c>
      <c r="G24" t="s">
        <v>461</v>
      </c>
      <c r="H24">
        <v>50.554764249773811</v>
      </c>
      <c r="I24">
        <v>82.4211993555557</v>
      </c>
      <c r="J24">
        <v>92.884783624466166</v>
      </c>
      <c r="K24">
        <v>95.892816338950908</v>
      </c>
      <c r="L24">
        <v>98.945403204504004</v>
      </c>
      <c r="M24">
        <v>90.968883205375931</v>
      </c>
      <c r="N24">
        <v>97.527783473479175</v>
      </c>
      <c r="O24">
        <v>98.104658264332713</v>
      </c>
      <c r="P24">
        <v>99.774078393744162</v>
      </c>
      <c r="Q24">
        <v>98.914158438578383</v>
      </c>
      <c r="R24">
        <v>42.220539908813237</v>
      </c>
      <c r="S24">
        <v>41.006043302060078</v>
      </c>
      <c r="T24">
        <v>66.637681525682567</v>
      </c>
      <c r="U24">
        <v>76.524412907954769</v>
      </c>
      <c r="V24">
        <v>88.078651243298836</v>
      </c>
      <c r="W24" t="s">
        <v>187</v>
      </c>
      <c r="X24" t="s">
        <v>187</v>
      </c>
      <c r="Y24" t="s">
        <v>187</v>
      </c>
      <c r="Z24" t="s">
        <v>187</v>
      </c>
      <c r="AA24" t="s">
        <v>187</v>
      </c>
      <c r="AB24" t="s">
        <v>187</v>
      </c>
      <c r="AC24" t="s">
        <v>187</v>
      </c>
      <c r="AD24" t="s">
        <v>187</v>
      </c>
      <c r="AE24" t="s">
        <v>187</v>
      </c>
      <c r="AF24"/>
      <c r="AG24"/>
      <c r="AH24"/>
      <c r="AI24"/>
      <c r="AJ24"/>
      <c r="AK24"/>
      <c r="AL24"/>
      <c r="AM24"/>
      <c r="AN24"/>
      <c r="AO24">
        <v>1350325.135925293</v>
      </c>
      <c r="AP24">
        <v>1955158.954223633</v>
      </c>
      <c r="AQ24">
        <v>2098003.1979370122</v>
      </c>
      <c r="AR24">
        <v>2242191.406414032</v>
      </c>
      <c r="AS24">
        <v>2293624.80225563</v>
      </c>
      <c r="AT24">
        <v>1303654.1948852539</v>
      </c>
      <c r="AU24">
        <v>1312267.5467529299</v>
      </c>
      <c r="AV24">
        <v>1304096.37197876</v>
      </c>
      <c r="AW24">
        <v>1410284.4315795901</v>
      </c>
      <c r="AX24">
        <v>1432484.5714569089</v>
      </c>
      <c r="AY24">
        <v>433217.27490234381</v>
      </c>
      <c r="AZ24">
        <v>436912.07751464838</v>
      </c>
      <c r="BA24">
        <v>670487.20666503906</v>
      </c>
      <c r="BB24">
        <v>766266.37683105469</v>
      </c>
      <c r="BC24">
        <v>869633.44418907166</v>
      </c>
      <c r="BD24"/>
      <c r="BE24"/>
      <c r="BF24"/>
      <c r="BG24"/>
      <c r="BH24"/>
      <c r="BI24"/>
      <c r="BJ24"/>
      <c r="BK24"/>
      <c r="BL24"/>
    </row>
    <row r="25">
      <c r="A25" t="s">
        <v>444</v>
      </c>
      <c r="B25">
        <v>2003</v>
      </c>
      <c r="C25" t="s">
        <v>447</v>
      </c>
      <c r="D25">
        <v>123</v>
      </c>
      <c r="E25" t="s">
        <v>18</v>
      </c>
      <c r="F25" t="s">
        <v>51</v>
      </c>
      <c r="G25" t="s">
        <v>187</v>
      </c>
      <c r="H25">
        <v>49.445235750226189</v>
      </c>
      <c r="I25">
        <v>17.5788006444443</v>
      </c>
      <c r="J25">
        <v>7.1152163755338336</v>
      </c>
      <c r="K25">
        <v>4.1071836610490919</v>
      </c>
      <c r="L25">
        <v>1.0545967954959961</v>
      </c>
      <c r="M25">
        <v>9.0311167946240687</v>
      </c>
      <c r="N25">
        <v>2.4722165265208251</v>
      </c>
      <c r="O25">
        <v>1.895341735667287</v>
      </c>
      <c r="P25">
        <v>0.22592160625583799</v>
      </c>
      <c r="Q25">
        <v>1.085841561421617</v>
      </c>
      <c r="R25">
        <v>57.779460091186763</v>
      </c>
      <c r="S25">
        <v>58.993956697939922</v>
      </c>
      <c r="T25">
        <v>33.362318474317433</v>
      </c>
      <c r="U25">
        <v>23.475587092045231</v>
      </c>
      <c r="V25">
        <v>11.92134875670116</v>
      </c>
      <c r="W25" t="s">
        <v>187</v>
      </c>
      <c r="X25" t="s">
        <v>187</v>
      </c>
      <c r="Y25" t="s">
        <v>187</v>
      </c>
      <c r="Z25" t="s">
        <v>187</v>
      </c>
      <c r="AA25" t="s">
        <v>187</v>
      </c>
      <c r="AB25" t="s">
        <v>187</v>
      </c>
      <c r="AC25" t="s">
        <v>187</v>
      </c>
      <c r="AD25" t="s">
        <v>187</v>
      </c>
      <c r="AE25" t="s">
        <v>187</v>
      </c>
      <c r="AF25"/>
      <c r="AG25"/>
      <c r="AH25"/>
      <c r="AI25"/>
      <c r="AJ25"/>
      <c r="AK25"/>
      <c r="AL25"/>
      <c r="AM25"/>
      <c r="AN25"/>
      <c r="AO25">
        <v>1006635.4966430661</v>
      </c>
      <c r="AP25">
        <v>412543.69641113281</v>
      </c>
      <c r="AQ25">
        <v>254785.01556396479</v>
      </c>
      <c r="AR25">
        <v>120624.10504150391</v>
      </c>
      <c r="AS25">
        <v>66661.501342773438</v>
      </c>
      <c r="AT25">
        <v>166121.72064208979</v>
      </c>
      <c r="AU25">
        <v>148234.5803222656</v>
      </c>
      <c r="AV25">
        <v>163132.15460205081</v>
      </c>
      <c r="AW25">
        <v>60465.330627441414</v>
      </c>
      <c r="AX25">
        <v>27341.806396484379</v>
      </c>
      <c r="AY25">
        <v>462160.82836914063</v>
      </c>
      <c r="AZ25">
        <v>458195.40161132813</v>
      </c>
      <c r="BA25">
        <v>223845.63146972659</v>
      </c>
      <c r="BB25">
        <v>123304.4840698242</v>
      </c>
      <c r="BC25">
        <v>28447.87689208984</v>
      </c>
      <c r="BD25"/>
      <c r="BE25"/>
      <c r="BF25"/>
      <c r="BG25"/>
      <c r="BH25"/>
      <c r="BI25"/>
      <c r="BJ25"/>
      <c r="BK25"/>
      <c r="BL25"/>
    </row>
    <row r="26">
      <c r="A26" t="s">
        <v>444</v>
      </c>
      <c r="B26">
        <v>2003</v>
      </c>
      <c r="C26" t="s">
        <v>447</v>
      </c>
      <c r="D26">
        <v>124</v>
      </c>
      <c r="E26" t="s">
        <v>50</v>
      </c>
      <c r="F26" t="s">
        <v>15</v>
      </c>
      <c r="G26" t="s">
        <v>462</v>
      </c>
      <c r="H26">
        <v>31.17861797871014</v>
      </c>
      <c r="I26">
        <v>53.999992980497773</v>
      </c>
      <c r="J26">
        <v>44.748285502344991</v>
      </c>
      <c r="K26">
        <v>80.33563694039249</v>
      </c>
      <c r="L26">
        <v>91.627181169674756</v>
      </c>
      <c r="M26">
        <v>50.373338959666789</v>
      </c>
      <c r="N26">
        <v>40.662163305876653</v>
      </c>
      <c r="O26">
        <v>73.176670628767411</v>
      </c>
      <c r="P26">
        <v>87.898240474113095</v>
      </c>
      <c r="Q26">
        <v>93.407665950270513</v>
      </c>
      <c r="R26">
        <v>27.143681282214519</v>
      </c>
      <c r="S26">
        <v>28.020967063150628</v>
      </c>
      <c r="T26">
        <v>45.456818129914012</v>
      </c>
      <c r="U26">
        <v>56.748725532165217</v>
      </c>
      <c r="V26">
        <v>68.230658176477547</v>
      </c>
      <c r="W26" t="s">
        <v>187</v>
      </c>
      <c r="X26" t="s">
        <v>187</v>
      </c>
      <c r="Y26" t="s">
        <v>187</v>
      </c>
      <c r="Z26" t="s">
        <v>187</v>
      </c>
      <c r="AA26" t="s">
        <v>187</v>
      </c>
      <c r="AB26" t="s">
        <v>187</v>
      </c>
      <c r="AC26" t="s">
        <v>187</v>
      </c>
      <c r="AD26" t="s">
        <v>187</v>
      </c>
      <c r="AE26" t="s">
        <v>187</v>
      </c>
      <c r="AF26"/>
      <c r="AG26"/>
      <c r="AH26"/>
      <c r="AI26"/>
      <c r="AJ26"/>
      <c r="AK26"/>
      <c r="AL26"/>
      <c r="AM26"/>
      <c r="AN26"/>
      <c r="AO26">
        <v>812346.14923095703</v>
      </c>
      <c r="AP26">
        <v>1250235.110229492</v>
      </c>
      <c r="AQ26">
        <v>1002525.908935547</v>
      </c>
      <c r="AR26">
        <v>1831299.957244873</v>
      </c>
      <c r="AS26">
        <v>2069435.369363785</v>
      </c>
      <c r="AT26">
        <v>691914.42181396484</v>
      </c>
      <c r="AU26">
        <v>546035.12365722656</v>
      </c>
      <c r="AV26">
        <v>948978.53042602539</v>
      </c>
      <c r="AW26">
        <v>1221878.2214355471</v>
      </c>
      <c r="AX26">
        <v>1311397.4423980711</v>
      </c>
      <c r="AY26">
        <v>281069.42456054688</v>
      </c>
      <c r="AZ26">
        <v>297312.67956542969</v>
      </c>
      <c r="BA26">
        <v>456429.87170410162</v>
      </c>
      <c r="BB26">
        <v>560680.05004882813</v>
      </c>
      <c r="BC26">
        <v>650146.72939491272</v>
      </c>
      <c r="BD26"/>
      <c r="BE26"/>
      <c r="BF26"/>
      <c r="BG26"/>
      <c r="BH26"/>
      <c r="BI26"/>
      <c r="BJ26"/>
      <c r="BK26"/>
      <c r="BL26"/>
    </row>
    <row r="27">
      <c r="A27" t="s">
        <v>444</v>
      </c>
      <c r="B27">
        <v>2003</v>
      </c>
      <c r="C27" t="s">
        <v>447</v>
      </c>
      <c r="D27">
        <v>125</v>
      </c>
      <c r="E27" t="s">
        <v>50</v>
      </c>
      <c r="F27" t="s">
        <v>16</v>
      </c>
      <c r="G27" t="s">
        <v>463</v>
      </c>
      <c r="H27">
        <v>19.376146271063671</v>
      </c>
      <c r="I27">
        <v>28.421206375057931</v>
      </c>
      <c r="J27">
        <v>48.136498122121182</v>
      </c>
      <c r="K27">
        <v>15.557179398558411</v>
      </c>
      <c r="L27">
        <v>7.3182220348292484</v>
      </c>
      <c r="M27">
        <v>40.595544245709142</v>
      </c>
      <c r="N27">
        <v>56.865620167602543</v>
      </c>
      <c r="O27">
        <v>24.927987635565291</v>
      </c>
      <c r="P27">
        <v>11.875837919631049</v>
      </c>
      <c r="Q27">
        <v>5.506492488307873</v>
      </c>
      <c r="R27">
        <v>15.07685862659873</v>
      </c>
      <c r="S27">
        <v>12.98507623890945</v>
      </c>
      <c r="T27">
        <v>21.180863395768561</v>
      </c>
      <c r="U27">
        <v>19.775687375789548</v>
      </c>
      <c r="V27">
        <v>19.847993066821289</v>
      </c>
      <c r="W27" t="s">
        <v>187</v>
      </c>
      <c r="X27" t="s">
        <v>187</v>
      </c>
      <c r="Y27" t="s">
        <v>187</v>
      </c>
      <c r="Z27" t="s">
        <v>187</v>
      </c>
      <c r="AA27" t="s">
        <v>187</v>
      </c>
      <c r="AB27" t="s">
        <v>187</v>
      </c>
      <c r="AC27" t="s">
        <v>187</v>
      </c>
      <c r="AD27" t="s">
        <v>187</v>
      </c>
      <c r="AE27" t="s">
        <v>187</v>
      </c>
      <c r="AF27"/>
      <c r="AG27"/>
      <c r="AH27"/>
      <c r="AI27"/>
      <c r="AJ27"/>
      <c r="AK27"/>
      <c r="AL27"/>
      <c r="AM27"/>
      <c r="AN27"/>
      <c r="AO27">
        <v>510852.3056640625</v>
      </c>
      <c r="AP27">
        <v>674509.4306640625</v>
      </c>
      <c r="AQ27">
        <v>1080294.2343139651</v>
      </c>
      <c r="AR27">
        <v>357203.9921875</v>
      </c>
      <c r="AS27">
        <v>165783.35693359381</v>
      </c>
      <c r="AT27">
        <v>572849.6162109375</v>
      </c>
      <c r="AU27">
        <v>761225.01416015625</v>
      </c>
      <c r="AV27">
        <v>329940.91925048828</v>
      </c>
      <c r="AW27">
        <v>165086.66882324219</v>
      </c>
      <c r="AX27">
        <v>77676.355224609375</v>
      </c>
      <c r="AY27">
        <v>143257.0319824219</v>
      </c>
      <c r="AZ27">
        <v>134719.33837890631</v>
      </c>
      <c r="BA27">
        <v>214057.3349609375</v>
      </c>
      <c r="BB27">
        <v>200706.26721191409</v>
      </c>
      <c r="BC27">
        <v>189124.77355957031</v>
      </c>
      <c r="BD27"/>
      <c r="BE27"/>
      <c r="BF27"/>
      <c r="BG27"/>
      <c r="BH27"/>
      <c r="BI27"/>
      <c r="BJ27"/>
      <c r="BK27"/>
      <c r="BL27"/>
    </row>
    <row r="28">
      <c r="A28" t="s">
        <v>444</v>
      </c>
      <c r="B28">
        <v>2003</v>
      </c>
      <c r="C28" t="s">
        <v>447</v>
      </c>
      <c r="D28">
        <v>126</v>
      </c>
      <c r="E28" t="s">
        <v>50</v>
      </c>
      <c r="F28" t="s">
        <v>22</v>
      </c>
      <c r="G28" t="s">
        <v>464</v>
      </c>
      <c r="H28">
        <v>28.232423276714151</v>
      </c>
      <c r="I28">
        <v>14.280592110865481</v>
      </c>
      <c r="J28">
        <v>6.1293577416937453</v>
      </c>
      <c r="K28">
        <v>4.107183661049099</v>
      </c>
      <c r="L28">
        <v>1.0545967954959949</v>
      </c>
      <c r="M28">
        <v>8.1281093011732892</v>
      </c>
      <c r="N28">
        <v>2.1761618028984349</v>
      </c>
      <c r="O28">
        <v>1.471953000780589</v>
      </c>
      <c r="P28">
        <v>0.225921606255854</v>
      </c>
      <c r="Q28">
        <v>1.0858415614216139</v>
      </c>
      <c r="R28">
        <v>26.836395122018171</v>
      </c>
      <c r="S28">
        <v>36.807785004236102</v>
      </c>
      <c r="T28">
        <v>24.486298486779809</v>
      </c>
      <c r="U28">
        <v>21.982039687118331</v>
      </c>
      <c r="V28">
        <v>10.86177879853178</v>
      </c>
      <c r="W28" t="s">
        <v>187</v>
      </c>
      <c r="X28" t="s">
        <v>187</v>
      </c>
      <c r="Y28" t="s">
        <v>187</v>
      </c>
      <c r="Z28" t="s">
        <v>187</v>
      </c>
      <c r="AA28" t="s">
        <v>187</v>
      </c>
      <c r="AB28" t="s">
        <v>187</v>
      </c>
      <c r="AC28" t="s">
        <v>187</v>
      </c>
      <c r="AD28" t="s">
        <v>187</v>
      </c>
      <c r="AE28" t="s">
        <v>187</v>
      </c>
      <c r="AF28"/>
      <c r="AG28"/>
      <c r="AH28"/>
      <c r="AI28"/>
      <c r="AJ28"/>
      <c r="AK28"/>
      <c r="AL28"/>
      <c r="AM28"/>
      <c r="AN28"/>
      <c r="AO28">
        <v>521791.32464599609</v>
      </c>
      <c r="AP28">
        <v>340570.71252441412</v>
      </c>
      <c r="AQ28">
        <v>233550.78955078131</v>
      </c>
      <c r="AR28">
        <v>120624.10504150391</v>
      </c>
      <c r="AS28">
        <v>66661.501342773438</v>
      </c>
      <c r="AT28">
        <v>153552.09222412109</v>
      </c>
      <c r="AU28">
        <v>144305.9934082031</v>
      </c>
      <c r="AV28">
        <v>157528.725402832</v>
      </c>
      <c r="AW28">
        <v>60465.330627441414</v>
      </c>
      <c r="AX28">
        <v>27341.806396484379</v>
      </c>
      <c r="AY28">
        <v>191426.1203613281</v>
      </c>
      <c r="AZ28">
        <v>269340.42956542969</v>
      </c>
      <c r="BA28">
        <v>149289.79724121091</v>
      </c>
      <c r="BB28">
        <v>110896.0031738281</v>
      </c>
      <c r="BC28">
        <v>19052.13470458984</v>
      </c>
      <c r="BD28"/>
      <c r="BE28"/>
      <c r="BF28"/>
      <c r="BG28"/>
      <c r="BH28"/>
      <c r="BI28"/>
      <c r="BJ28"/>
      <c r="BK28"/>
      <c r="BL28"/>
    </row>
    <row r="29">
      <c r="A29" t="s">
        <v>444</v>
      </c>
      <c r="B29">
        <v>2003</v>
      </c>
      <c r="C29" t="s">
        <v>447</v>
      </c>
      <c r="D29">
        <v>127</v>
      </c>
      <c r="E29" t="s">
        <v>50</v>
      </c>
      <c r="F29" t="s">
        <v>19</v>
      </c>
      <c r="G29" t="s">
        <v>465</v>
      </c>
      <c r="H29">
        <v>21.212812473512031</v>
      </c>
      <c r="I29">
        <v>3.2982085335788209</v>
      </c>
      <c r="J29">
        <v>0.98585863384008166</v>
      </c>
      <c r="K29">
        <v>0</v>
      </c>
      <c r="L29">
        <v>0</v>
      </c>
      <c r="M29">
        <v>0.9030074934507859</v>
      </c>
      <c r="N29">
        <v>0.29605472362238272</v>
      </c>
      <c r="O29">
        <v>0.42338873488670498</v>
      </c>
      <c r="P29">
        <v>0</v>
      </c>
      <c r="Q29">
        <v>0</v>
      </c>
      <c r="R29">
        <v>30.943064969168582</v>
      </c>
      <c r="S29">
        <v>22.18617169370382</v>
      </c>
      <c r="T29">
        <v>8.8760199875376173</v>
      </c>
      <c r="U29">
        <v>1.4935474049268991</v>
      </c>
      <c r="V29">
        <v>1.0595699581693869</v>
      </c>
      <c r="W29" t="s">
        <v>187</v>
      </c>
      <c r="X29" t="s">
        <v>187</v>
      </c>
      <c r="Y29" t="s">
        <v>187</v>
      </c>
      <c r="Z29" t="s">
        <v>187</v>
      </c>
      <c r="AA29" t="s">
        <v>187</v>
      </c>
      <c r="AB29" t="s">
        <v>187</v>
      </c>
      <c r="AC29" t="s">
        <v>187</v>
      </c>
      <c r="AD29" t="s">
        <v>187</v>
      </c>
      <c r="AE29" t="s">
        <v>187</v>
      </c>
      <c r="AF29"/>
      <c r="AG29"/>
      <c r="AH29"/>
      <c r="AI29"/>
      <c r="AJ29"/>
      <c r="AK29"/>
      <c r="AL29"/>
      <c r="AM29"/>
      <c r="AN29"/>
      <c r="AO29">
        <v>484844.17199707031</v>
      </c>
      <c r="AP29">
        <v>71972.98388671875</v>
      </c>
      <c r="AQ29">
        <v>21234.22601318359</v>
      </c>
      <c r="AR29">
        <v>0</v>
      </c>
      <c r="AS29">
        <v>0</v>
      </c>
      <c r="AT29">
        <v>12569.62841796875</v>
      </c>
      <c r="AU29">
        <v>3928.5869140625</v>
      </c>
      <c r="AV29">
        <v>5603.42919921875</v>
      </c>
      <c r="AW29">
        <v>0</v>
      </c>
      <c r="AX29">
        <v>0</v>
      </c>
      <c r="AY29">
        <v>270734.7080078125</v>
      </c>
      <c r="AZ29">
        <v>188854.97204589841</v>
      </c>
      <c r="BA29">
        <v>74555.834228515625</v>
      </c>
      <c r="BB29">
        <v>12408.48089599609</v>
      </c>
      <c r="BC29">
        <v>9395.7421875</v>
      </c>
      <c r="BD29"/>
      <c r="BE29"/>
      <c r="BF29"/>
      <c r="BG29"/>
      <c r="BH29"/>
      <c r="BI29"/>
      <c r="BJ29"/>
      <c r="BK29"/>
      <c r="BL29"/>
    </row>
    <row r="30">
      <c r="A30" t="s">
        <v>444</v>
      </c>
      <c r="B30">
        <v>2003</v>
      </c>
      <c r="C30" t="s">
        <v>447</v>
      </c>
      <c r="D30">
        <v>128</v>
      </c>
      <c r="E30" t="s">
        <v>164</v>
      </c>
      <c r="F30" t="s">
        <v>49</v>
      </c>
      <c r="G30" t="s">
        <v>466</v>
      </c>
      <c r="H30">
        <v>38.327043076163413</v>
      </c>
      <c r="I30">
        <v>34.482883769322576</v>
      </c>
      <c r="J30">
        <v>51.823879266099581</v>
      </c>
      <c r="K30">
        <v>16.223508697010921</v>
      </c>
      <c r="L30">
        <v>7.3962223588130476</v>
      </c>
      <c r="M30">
        <v>44.625747635110123</v>
      </c>
      <c r="N30">
        <v>58.307097877463868</v>
      </c>
      <c r="O30">
        <v>25.409586126276949</v>
      </c>
      <c r="P30">
        <v>11.902728755624031</v>
      </c>
      <c r="Q30">
        <v>5.5669406435148288</v>
      </c>
      <c r="R30">
        <v>35.709772208411621</v>
      </c>
      <c r="S30">
        <v>31.66625012625175</v>
      </c>
      <c r="T30">
        <v>31.785114534042322</v>
      </c>
      <c r="U30">
        <v>25.84232485334606</v>
      </c>
      <c r="V30">
        <v>22.534397140114422</v>
      </c>
      <c r="W30" t="s">
        <v>187</v>
      </c>
      <c r="X30" t="s">
        <v>187</v>
      </c>
      <c r="Y30" t="s">
        <v>187</v>
      </c>
      <c r="Z30" t="s">
        <v>187</v>
      </c>
      <c r="AA30" t="s">
        <v>187</v>
      </c>
      <c r="AB30" t="s">
        <v>187</v>
      </c>
      <c r="AC30" t="s">
        <v>187</v>
      </c>
      <c r="AD30" t="s">
        <v>187</v>
      </c>
      <c r="AE30" t="s">
        <v>187</v>
      </c>
      <c r="AF30"/>
      <c r="AG30"/>
      <c r="AH30"/>
      <c r="AI30"/>
      <c r="AJ30"/>
      <c r="AK30"/>
      <c r="AL30"/>
      <c r="AM30"/>
      <c r="AN30"/>
      <c r="AO30"/>
      <c r="AP30"/>
      <c r="AQ30"/>
      <c r="AR30"/>
      <c r="AS30"/>
      <c r="AT30"/>
      <c r="AU30"/>
      <c r="AV30"/>
      <c r="AW30"/>
      <c r="AX30"/>
      <c r="AY30"/>
      <c r="AZ30"/>
      <c r="BA30"/>
      <c r="BB30"/>
      <c r="BC30"/>
      <c r="BD30"/>
      <c r="BE30"/>
      <c r="BF30"/>
      <c r="BG30"/>
      <c r="BH30"/>
      <c r="BI30"/>
      <c r="BJ30"/>
      <c r="BK30"/>
      <c r="BL30"/>
    </row>
    <row r="31">
      <c r="A31" t="s">
        <v>444</v>
      </c>
      <c r="B31">
        <v>2003</v>
      </c>
      <c r="C31" t="s">
        <v>447</v>
      </c>
      <c r="D31">
        <v>129</v>
      </c>
      <c r="E31" t="s">
        <v>164</v>
      </c>
      <c r="F31" t="s">
        <v>48</v>
      </c>
      <c r="G31" t="s">
        <v>187</v>
      </c>
      <c r="H31">
        <v>61.672956923836587</v>
      </c>
      <c r="I31">
        <v>65.517116230677416</v>
      </c>
      <c r="J31">
        <v>48.176120733900419</v>
      </c>
      <c r="K31">
        <v>83.776491302989072</v>
      </c>
      <c r="L31">
        <v>92.603777641186952</v>
      </c>
      <c r="M31">
        <v>55.374252364889877</v>
      </c>
      <c r="N31">
        <v>41.692902122536132</v>
      </c>
      <c r="O31">
        <v>74.590413873723051</v>
      </c>
      <c r="P31">
        <v>88.09727124437596</v>
      </c>
      <c r="Q31">
        <v>94.433059356485174</v>
      </c>
      <c r="R31">
        <v>64.290227791588379</v>
      </c>
      <c r="S31">
        <v>68.333749873748246</v>
      </c>
      <c r="T31">
        <v>68.214885465957693</v>
      </c>
      <c r="U31">
        <v>74.157675146653943</v>
      </c>
      <c r="V31">
        <v>77.465602859885578</v>
      </c>
      <c r="W31" t="s">
        <v>187</v>
      </c>
      <c r="X31" t="s">
        <v>187</v>
      </c>
      <c r="Y31" t="s">
        <v>187</v>
      </c>
      <c r="Z31" t="s">
        <v>187</v>
      </c>
      <c r="AA31" t="s">
        <v>187</v>
      </c>
      <c r="AB31" t="s">
        <v>187</v>
      </c>
      <c r="AC31" t="s">
        <v>187</v>
      </c>
      <c r="AD31" t="s">
        <v>187</v>
      </c>
      <c r="AE31" t="s">
        <v>187</v>
      </c>
      <c r="AF31"/>
      <c r="AG31"/>
      <c r="AH31"/>
      <c r="AI31"/>
      <c r="AJ31"/>
      <c r="AK31"/>
      <c r="AL31"/>
      <c r="AM31"/>
      <c r="AN31"/>
      <c r="AO31"/>
      <c r="AP31"/>
      <c r="AQ31"/>
      <c r="AR31"/>
      <c r="AS31"/>
      <c r="AT31"/>
      <c r="AU31"/>
      <c r="AV31"/>
      <c r="AW31"/>
      <c r="AX31"/>
      <c r="AY31"/>
      <c r="AZ31"/>
      <c r="BA31"/>
      <c r="BB31"/>
      <c r="BC31"/>
      <c r="BD31"/>
      <c r="BE31"/>
      <c r="BF31"/>
      <c r="BG31"/>
      <c r="BH31"/>
      <c r="BI31"/>
      <c r="BJ31"/>
      <c r="BK31"/>
      <c r="BL31"/>
    </row>
    <row r="32">
      <c r="A32" t="s">
        <v>444</v>
      </c>
      <c r="B32">
        <v>2003</v>
      </c>
      <c r="C32" t="s">
        <v>447</v>
      </c>
      <c r="D32">
        <v>135</v>
      </c>
      <c r="E32" t="s">
        <v>45</v>
      </c>
      <c r="F32" t="s">
        <v>44</v>
      </c>
      <c r="G32" t="s">
        <v>467</v>
      </c>
      <c r="H32">
        <v>16.456042586164031</v>
      </c>
      <c r="I32">
        <v>54.820277193210252</v>
      </c>
      <c r="J32">
        <v>76.087036674150653</v>
      </c>
      <c r="K32">
        <v>84.693422287059022</v>
      </c>
      <c r="L32">
        <v>94.692171523583127</v>
      </c>
      <c r="M32">
        <v>72.988737703766304</v>
      </c>
      <c r="N32">
        <v>85.163705117110467</v>
      </c>
      <c r="O32">
        <v>87.471538042269643</v>
      </c>
      <c r="P32">
        <v>95.144301689429852</v>
      </c>
      <c r="Q32">
        <v>95.970297329253427</v>
      </c>
      <c r="R32">
        <v>2.801006609596675</v>
      </c>
      <c r="S32">
        <v>9.7104927292708449</v>
      </c>
      <c r="T32">
        <v>26.351115268729071</v>
      </c>
      <c r="U32">
        <v>39.981838290079189</v>
      </c>
      <c r="V32">
        <v>67.755937915058141</v>
      </c>
      <c r="W32" t="s">
        <v>187</v>
      </c>
      <c r="X32" t="s">
        <v>187</v>
      </c>
      <c r="Y32" t="s">
        <v>187</v>
      </c>
      <c r="Z32" t="s">
        <v>187</v>
      </c>
      <c r="AA32" t="s">
        <v>187</v>
      </c>
      <c r="AB32" t="s">
        <v>187</v>
      </c>
      <c r="AC32" t="s">
        <v>187</v>
      </c>
      <c r="AD32" t="s">
        <v>187</v>
      </c>
      <c r="AE32" t="s">
        <v>187</v>
      </c>
      <c r="AF32"/>
      <c r="AG32"/>
      <c r="AH32"/>
      <c r="AI32"/>
      <c r="AJ32"/>
      <c r="AK32"/>
      <c r="AL32"/>
      <c r="AM32"/>
      <c r="AN32"/>
      <c r="AO32"/>
      <c r="AP32"/>
      <c r="AQ32"/>
      <c r="AR32"/>
      <c r="AS32"/>
      <c r="AT32"/>
      <c r="AU32"/>
      <c r="AV32"/>
      <c r="AW32"/>
      <c r="AX32"/>
      <c r="AY32"/>
      <c r="AZ32"/>
      <c r="BA32"/>
      <c r="BB32"/>
      <c r="BC32"/>
      <c r="BD32"/>
      <c r="BE32"/>
      <c r="BF32"/>
      <c r="BG32"/>
      <c r="BH32"/>
      <c r="BI32"/>
      <c r="BJ32"/>
      <c r="BK32"/>
      <c r="BL32"/>
    </row>
    <row r="33">
      <c r="A33" t="s">
        <v>444</v>
      </c>
      <c r="B33">
        <v>2003</v>
      </c>
      <c r="C33" t="s">
        <v>447</v>
      </c>
      <c r="D33">
        <v>136</v>
      </c>
      <c r="E33" t="s">
        <v>45</v>
      </c>
      <c r="F33" t="s">
        <v>43</v>
      </c>
      <c r="G33" t="s">
        <v>468</v>
      </c>
      <c r="H33">
        <v>0.68832553524535378</v>
      </c>
      <c r="I33">
        <v>1.338435625468176</v>
      </c>
      <c r="J33">
        <v>0.40870270959828192</v>
      </c>
      <c r="K33">
        <v>0.30497632155767468</v>
      </c>
      <c r="L33">
        <v>0.1956680727312817</v>
      </c>
      <c r="M33">
        <v>2.1501494015445979</v>
      </c>
      <c r="N33">
        <v>0.48996697058389949</v>
      </c>
      <c r="O33">
        <v>0.1676583509507075</v>
      </c>
      <c r="P33">
        <v>0.17441913702024101</v>
      </c>
      <c r="Q33">
        <v>0.20851133734779381</v>
      </c>
      <c r="R33">
        <v>0</v>
      </c>
      <c r="S33">
        <v>0</v>
      </c>
      <c r="T33">
        <v>1.5304504883896459</v>
      </c>
      <c r="U33">
        <v>0.29497799955146131</v>
      </c>
      <c r="V33">
        <v>0.6920511384596828</v>
      </c>
      <c r="W33" t="s">
        <v>187</v>
      </c>
      <c r="X33" t="s">
        <v>187</v>
      </c>
      <c r="Y33" t="s">
        <v>187</v>
      </c>
      <c r="Z33" t="s">
        <v>187</v>
      </c>
      <c r="AA33" t="s">
        <v>187</v>
      </c>
      <c r="AB33" t="s">
        <v>187</v>
      </c>
      <c r="AC33" t="s">
        <v>187</v>
      </c>
      <c r="AD33" t="s">
        <v>187</v>
      </c>
      <c r="AE33" t="s">
        <v>187</v>
      </c>
      <c r="AF33"/>
      <c r="AG33"/>
      <c r="AH33"/>
      <c r="AI33"/>
      <c r="AJ33"/>
      <c r="AK33"/>
      <c r="AL33"/>
      <c r="AM33"/>
      <c r="AN33"/>
      <c r="AO33"/>
      <c r="AP33"/>
      <c r="AQ33"/>
      <c r="AR33"/>
      <c r="AS33"/>
      <c r="AT33"/>
      <c r="AU33"/>
      <c r="AV33"/>
      <c r="AW33"/>
      <c r="AX33"/>
      <c r="AY33"/>
      <c r="AZ33"/>
      <c r="BA33"/>
      <c r="BB33"/>
      <c r="BC33"/>
      <c r="BD33"/>
      <c r="BE33"/>
      <c r="BF33"/>
      <c r="BG33"/>
      <c r="BH33"/>
      <c r="BI33"/>
      <c r="BJ33"/>
      <c r="BK33"/>
      <c r="BL33"/>
    </row>
    <row r="34">
      <c r="A34" t="s">
        <v>444</v>
      </c>
      <c r="B34">
        <v>2003</v>
      </c>
      <c r="C34" t="s">
        <v>447</v>
      </c>
      <c r="D34">
        <v>137</v>
      </c>
      <c r="E34" t="s">
        <v>45</v>
      </c>
      <c r="F34" t="s">
        <v>42</v>
      </c>
      <c r="G34" t="s">
        <v>469</v>
      </c>
      <c r="H34">
        <v>40.146581810743513</v>
      </c>
      <c r="I34">
        <v>26.41749047692829</v>
      </c>
      <c r="J34">
        <v>12.675193465117999</v>
      </c>
      <c r="K34">
        <v>9.8965009526614693</v>
      </c>
      <c r="L34">
        <v>2.287863146139173</v>
      </c>
      <c r="M34">
        <v>13.55859263380383</v>
      </c>
      <c r="N34">
        <v>4.1967651301465621</v>
      </c>
      <c r="O34">
        <v>1.242416004119723</v>
      </c>
      <c r="P34">
        <v>0.57008825710833289</v>
      </c>
      <c r="Q34">
        <v>1.948242138119181</v>
      </c>
      <c r="R34">
        <v>45.582717910745927</v>
      </c>
      <c r="S34">
        <v>39.100637520838241</v>
      </c>
      <c r="T34">
        <v>47.089091483133977</v>
      </c>
      <c r="U34">
        <v>45.862063760357472</v>
      </c>
      <c r="V34">
        <v>28.38438277915289</v>
      </c>
      <c r="W34" t="s">
        <v>187</v>
      </c>
      <c r="X34" t="s">
        <v>187</v>
      </c>
      <c r="Y34" t="s">
        <v>187</v>
      </c>
      <c r="Z34" t="s">
        <v>187</v>
      </c>
      <c r="AA34" t="s">
        <v>187</v>
      </c>
      <c r="AB34" t="s">
        <v>187</v>
      </c>
      <c r="AC34" t="s">
        <v>187</v>
      </c>
      <c r="AD34" t="s">
        <v>187</v>
      </c>
      <c r="AE34" t="s">
        <v>187</v>
      </c>
      <c r="AF34"/>
      <c r="AG34"/>
      <c r="AH34"/>
      <c r="AI34"/>
      <c r="AJ34"/>
      <c r="AK34"/>
      <c r="AL34"/>
      <c r="AM34"/>
      <c r="AN34"/>
      <c r="AO34"/>
      <c r="AP34"/>
      <c r="AQ34"/>
      <c r="AR34"/>
      <c r="AS34"/>
      <c r="AT34"/>
      <c r="AU34"/>
      <c r="AV34"/>
      <c r="AW34"/>
      <c r="AX34"/>
      <c r="AY34"/>
      <c r="AZ34"/>
      <c r="BA34"/>
      <c r="BB34"/>
      <c r="BC34"/>
      <c r="BD34"/>
      <c r="BE34"/>
      <c r="BF34"/>
      <c r="BG34"/>
      <c r="BH34"/>
      <c r="BI34"/>
      <c r="BJ34"/>
      <c r="BK34"/>
      <c r="BL34"/>
    </row>
    <row r="35">
      <c r="A35" t="s">
        <v>444</v>
      </c>
      <c r="B35">
        <v>2003</v>
      </c>
      <c r="C35" t="s">
        <v>447</v>
      </c>
      <c r="D35">
        <v>138</v>
      </c>
      <c r="E35" t="s">
        <v>45</v>
      </c>
      <c r="F35" t="s">
        <v>41</v>
      </c>
      <c r="G35" t="s">
        <v>187</v>
      </c>
      <c r="H35">
        <v>22.138313106969662</v>
      </c>
      <c r="I35">
        <v>14.38401534217607</v>
      </c>
      <c r="J35">
        <v>9.9265538738505885</v>
      </c>
      <c r="K35">
        <v>5.1051004387218253</v>
      </c>
      <c r="L35">
        <v>2.824297257546418</v>
      </c>
      <c r="M35">
        <v>10.447313131337291</v>
      </c>
      <c r="N35">
        <v>9.8805739980119451</v>
      </c>
      <c r="O35">
        <v>10.73648191464302</v>
      </c>
      <c r="P35">
        <v>4.1111909164415668</v>
      </c>
      <c r="Q35">
        <v>1.872949195279594</v>
      </c>
      <c r="R35">
        <v>21.3793613739163</v>
      </c>
      <c r="S35">
        <v>30.09028924978103</v>
      </c>
      <c r="T35">
        <v>16.692867674698391</v>
      </c>
      <c r="U35">
        <v>12.466236029979941</v>
      </c>
      <c r="V35">
        <v>2.121426451855585</v>
      </c>
      <c r="W35" t="s">
        <v>187</v>
      </c>
      <c r="X35" t="s">
        <v>187</v>
      </c>
      <c r="Y35" t="s">
        <v>187</v>
      </c>
      <c r="Z35" t="s">
        <v>187</v>
      </c>
      <c r="AA35" t="s">
        <v>187</v>
      </c>
      <c r="AB35" t="s">
        <v>187</v>
      </c>
      <c r="AC35" t="s">
        <v>187</v>
      </c>
      <c r="AD35" t="s">
        <v>187</v>
      </c>
      <c r="AE35" t="s">
        <v>187</v>
      </c>
      <c r="AF35"/>
      <c r="AG35"/>
      <c r="AH35"/>
      <c r="AI35"/>
      <c r="AJ35"/>
      <c r="AK35"/>
      <c r="AL35"/>
      <c r="AM35"/>
      <c r="AN35"/>
      <c r="AO35"/>
      <c r="AP35"/>
      <c r="AQ35"/>
      <c r="AR35"/>
      <c r="AS35"/>
      <c r="AT35"/>
      <c r="AU35"/>
      <c r="AV35"/>
      <c r="AW35"/>
      <c r="AX35"/>
      <c r="AY35"/>
      <c r="AZ35"/>
      <c r="BA35"/>
      <c r="BB35"/>
      <c r="BC35"/>
      <c r="BD35"/>
      <c r="BE35"/>
      <c r="BF35"/>
      <c r="BG35"/>
      <c r="BH35"/>
      <c r="BI35"/>
      <c r="BJ35"/>
      <c r="BK35"/>
      <c r="BL35"/>
    </row>
    <row r="36">
      <c r="A36" t="s">
        <v>444</v>
      </c>
      <c r="B36">
        <v>2003</v>
      </c>
      <c r="C36" t="s">
        <v>447</v>
      </c>
      <c r="D36">
        <v>139</v>
      </c>
      <c r="E36" t="s">
        <v>45</v>
      </c>
      <c r="F36" t="s">
        <v>19</v>
      </c>
      <c r="G36" t="s">
        <v>187</v>
      </c>
      <c r="H36">
        <v>20.57073696087744</v>
      </c>
      <c r="I36">
        <v>3.0397813622172221</v>
      </c>
      <c r="J36">
        <v>0.90251327728248076</v>
      </c>
      <c r="K36">
        <v>0</v>
      </c>
      <c r="L36">
        <v>0</v>
      </c>
      <c r="M36">
        <v>0.85520712954796718</v>
      </c>
      <c r="N36">
        <v>0.26898878414712729</v>
      </c>
      <c r="O36">
        <v>0.3819056880169055</v>
      </c>
      <c r="P36">
        <v>0</v>
      </c>
      <c r="Q36">
        <v>0</v>
      </c>
      <c r="R36">
        <v>30.236914105741089</v>
      </c>
      <c r="S36">
        <v>21.098580500109879</v>
      </c>
      <c r="T36">
        <v>8.3364750850489209</v>
      </c>
      <c r="U36">
        <v>1.3948839200319441</v>
      </c>
      <c r="V36">
        <v>1.046201715473702</v>
      </c>
      <c r="W36" t="s">
        <v>187</v>
      </c>
      <c r="X36" t="s">
        <v>187</v>
      </c>
      <c r="Y36" t="s">
        <v>187</v>
      </c>
      <c r="Z36" t="s">
        <v>187</v>
      </c>
      <c r="AA36" t="s">
        <v>187</v>
      </c>
      <c r="AB36" t="s">
        <v>187</v>
      </c>
      <c r="AC36" t="s">
        <v>187</v>
      </c>
      <c r="AD36" t="s">
        <v>187</v>
      </c>
      <c r="AE36" t="s">
        <v>187</v>
      </c>
      <c r="AF36"/>
      <c r="AG36"/>
      <c r="AH36"/>
      <c r="AI36"/>
      <c r="AJ36"/>
      <c r="AK36"/>
      <c r="AL36"/>
      <c r="AM36"/>
      <c r="AN36"/>
      <c r="AO36"/>
      <c r="AP36"/>
      <c r="AQ36"/>
      <c r="AR36"/>
      <c r="AS36"/>
      <c r="AT36"/>
      <c r="AU36"/>
      <c r="AV36"/>
      <c r="AW36"/>
      <c r="AX36"/>
      <c r="AY36"/>
      <c r="AZ36"/>
      <c r="BA36"/>
      <c r="BB36"/>
      <c r="BC36"/>
      <c r="BD36"/>
      <c r="BE36"/>
      <c r="BF36"/>
      <c r="BG36"/>
      <c r="BH36"/>
      <c r="BI36"/>
      <c r="BJ36"/>
      <c r="BK36"/>
      <c r="BL36"/>
    </row>
    <row r="37">
      <c r="A37" t="s">
        <v>444</v>
      </c>
      <c r="B37">
        <v>2003</v>
      </c>
      <c r="C37" t="s">
        <v>447</v>
      </c>
      <c r="D37">
        <v>148</v>
      </c>
      <c r="E37" t="s">
        <v>108</v>
      </c>
      <c r="F37" t="s">
        <v>49</v>
      </c>
      <c r="G37" t="s">
        <v>187</v>
      </c>
      <c r="H37">
        <v>25.895353543992091</v>
      </c>
      <c r="I37">
        <v>29.61441870756035</v>
      </c>
      <c r="J37">
        <v>46.184769891881281</v>
      </c>
      <c r="K37">
        <v>15.117726731337401</v>
      </c>
      <c r="L37">
        <v>7.0238664131909196</v>
      </c>
      <c r="M37">
        <v>40.449207149962561</v>
      </c>
      <c r="N37">
        <v>52.285068985621443</v>
      </c>
      <c r="O37">
        <v>22.487357168509639</v>
      </c>
      <c r="P37">
        <v>11.224660582335259</v>
      </c>
      <c r="Q37">
        <v>5.3209310643385432</v>
      </c>
      <c r="R37">
        <v>21.55356059696183</v>
      </c>
      <c r="S37">
        <v>19.230292453686062</v>
      </c>
      <c r="T37">
        <v>25.87581356285575</v>
      </c>
      <c r="U37">
        <v>23.00461197906796</v>
      </c>
      <c r="V37">
        <v>21.058758168123479</v>
      </c>
      <c r="W37" t="s">
        <v>187</v>
      </c>
      <c r="X37" t="s">
        <v>187</v>
      </c>
      <c r="Y37" t="s">
        <v>187</v>
      </c>
      <c r="Z37" t="s">
        <v>187</v>
      </c>
      <c r="AA37" t="s">
        <v>187</v>
      </c>
      <c r="AB37" t="s">
        <v>187</v>
      </c>
      <c r="AC37" t="s">
        <v>187</v>
      </c>
      <c r="AD37" t="s">
        <v>187</v>
      </c>
      <c r="AE37" t="s">
        <v>187</v>
      </c>
      <c r="AF37"/>
      <c r="AG37"/>
      <c r="AH37"/>
      <c r="AI37"/>
      <c r="AJ37"/>
      <c r="AK37"/>
      <c r="AL37"/>
      <c r="AM37"/>
      <c r="AN37"/>
      <c r="AO37"/>
      <c r="AP37"/>
      <c r="AQ37"/>
      <c r="AR37"/>
      <c r="AS37"/>
      <c r="AT37"/>
      <c r="AU37"/>
      <c r="AV37"/>
      <c r="AW37"/>
      <c r="AX37"/>
      <c r="AY37"/>
      <c r="AZ37"/>
      <c r="BA37"/>
      <c r="BB37"/>
      <c r="BC37"/>
      <c r="BD37"/>
      <c r="BE37"/>
      <c r="BF37"/>
      <c r="BG37"/>
      <c r="BH37"/>
      <c r="BI37"/>
      <c r="BJ37"/>
      <c r="BK37"/>
      <c r="BL37"/>
    </row>
    <row r="38">
      <c r="A38" t="s">
        <v>444</v>
      </c>
      <c r="B38">
        <v>2003</v>
      </c>
      <c r="C38" t="s">
        <v>447</v>
      </c>
      <c r="D38">
        <v>149</v>
      </c>
      <c r="E38" t="s">
        <v>108</v>
      </c>
      <c r="F38" t="s">
        <v>48</v>
      </c>
      <c r="G38" t="s">
        <v>187</v>
      </c>
      <c r="H38">
        <v>41.668829512167257</v>
      </c>
      <c r="I38">
        <v>56.267083853738121</v>
      </c>
      <c r="J38">
        <v>42.933934739890447</v>
      </c>
      <c r="K38">
        <v>78.066349621534059</v>
      </c>
      <c r="L38">
        <v>87.941726458980597</v>
      </c>
      <c r="M38">
        <v>50.191755284330441</v>
      </c>
      <c r="N38">
        <v>37.386807833735773</v>
      </c>
      <c r="O38">
        <v>66.012144778335042</v>
      </c>
      <c r="P38">
        <v>83.078593846037847</v>
      </c>
      <c r="Q38">
        <v>90.259952675406851</v>
      </c>
      <c r="R38">
        <v>38.804036956922253</v>
      </c>
      <c r="S38">
        <v>41.497745684760531</v>
      </c>
      <c r="T38">
        <v>55.532776408221373</v>
      </c>
      <c r="U38">
        <v>66.014515013638857</v>
      </c>
      <c r="V38">
        <v>72.392857320785723</v>
      </c>
      <c r="W38" t="s">
        <v>187</v>
      </c>
      <c r="X38" t="s">
        <v>187</v>
      </c>
      <c r="Y38" t="s">
        <v>187</v>
      </c>
      <c r="Z38" t="s">
        <v>187</v>
      </c>
      <c r="AA38" t="s">
        <v>187</v>
      </c>
      <c r="AB38" t="s">
        <v>187</v>
      </c>
      <c r="AC38" t="s">
        <v>187</v>
      </c>
      <c r="AD38" t="s">
        <v>187</v>
      </c>
      <c r="AE38" t="s">
        <v>187</v>
      </c>
      <c r="AF38"/>
      <c r="AG38"/>
      <c r="AH38"/>
      <c r="AI38"/>
      <c r="AJ38"/>
      <c r="AK38"/>
      <c r="AL38"/>
      <c r="AM38"/>
      <c r="AN38"/>
      <c r="AO38"/>
      <c r="AP38"/>
      <c r="AQ38"/>
      <c r="AR38"/>
      <c r="AS38"/>
      <c r="AT38"/>
      <c r="AU38"/>
      <c r="AV38"/>
      <c r="AW38"/>
      <c r="AX38"/>
      <c r="AY38"/>
      <c r="AZ38"/>
      <c r="BA38"/>
      <c r="BB38"/>
      <c r="BC38"/>
      <c r="BD38"/>
      <c r="BE38"/>
      <c r="BF38"/>
      <c r="BG38"/>
      <c r="BH38"/>
      <c r="BI38"/>
      <c r="BJ38"/>
      <c r="BK38"/>
      <c r="BL38"/>
    </row>
    <row r="39">
      <c r="A39" t="s">
        <v>444</v>
      </c>
      <c r="B39">
        <v>2003</v>
      </c>
      <c r="C39" t="s">
        <v>447</v>
      </c>
      <c r="D39">
        <v>150</v>
      </c>
      <c r="E39" t="s">
        <v>108</v>
      </c>
      <c r="F39" t="s">
        <v>110</v>
      </c>
      <c r="G39" t="s">
        <v>187</v>
      </c>
      <c r="H39">
        <v>32.435816943840649</v>
      </c>
      <c r="I39">
        <v>14.118497438701519</v>
      </c>
      <c r="J39">
        <v>10.881295368228271</v>
      </c>
      <c r="K39">
        <v>6.8159236471285416</v>
      </c>
      <c r="L39">
        <v>5.0344071278284872</v>
      </c>
      <c r="M39">
        <v>9.3590375657069913</v>
      </c>
      <c r="N39">
        <v>10.3281231806428</v>
      </c>
      <c r="O39">
        <v>11.50049805315532</v>
      </c>
      <c r="P39">
        <v>5.6967455716268978</v>
      </c>
      <c r="Q39">
        <v>4.4191162602546008</v>
      </c>
      <c r="R39">
        <v>39.642402446115923</v>
      </c>
      <c r="S39">
        <v>39.271961861553407</v>
      </c>
      <c r="T39">
        <v>18.591410028922891</v>
      </c>
      <c r="U39">
        <v>10.98087300729318</v>
      </c>
      <c r="V39">
        <v>6.5483845110908057</v>
      </c>
      <c r="W39" t="s">
        <v>187</v>
      </c>
      <c r="X39" t="s">
        <v>187</v>
      </c>
      <c r="Y39" t="s">
        <v>187</v>
      </c>
      <c r="Z39" t="s">
        <v>187</v>
      </c>
      <c r="AA39" t="s">
        <v>187</v>
      </c>
      <c r="AB39" t="s">
        <v>187</v>
      </c>
      <c r="AC39" t="s">
        <v>187</v>
      </c>
      <c r="AD39" t="s">
        <v>187</v>
      </c>
      <c r="AE39" t="s">
        <v>187</v>
      </c>
      <c r="AF39"/>
      <c r="AG39"/>
      <c r="AH39"/>
      <c r="AI39"/>
      <c r="AJ39"/>
      <c r="AK39"/>
      <c r="AL39"/>
      <c r="AM39"/>
      <c r="AN39"/>
      <c r="AO39"/>
      <c r="AP39"/>
      <c r="AQ39"/>
      <c r="AR39"/>
      <c r="AS39"/>
      <c r="AT39"/>
      <c r="AU39"/>
      <c r="AV39"/>
      <c r="AW39"/>
      <c r="AX39"/>
      <c r="AY39"/>
      <c r="AZ39"/>
      <c r="BA39"/>
      <c r="BB39"/>
      <c r="BC39"/>
      <c r="BD39"/>
      <c r="BE39"/>
      <c r="BF39"/>
      <c r="BG39"/>
      <c r="BH39"/>
      <c r="BI39"/>
      <c r="BJ39"/>
      <c r="BK39"/>
      <c r="BL39"/>
    </row>
    <row r="40">
      <c r="A40" t="s">
        <v>444</v>
      </c>
      <c r="B40">
        <v>2003</v>
      </c>
      <c r="C40" t="s">
        <v>447</v>
      </c>
      <c r="D40">
        <v>151</v>
      </c>
      <c r="E40" t="s">
        <v>109</v>
      </c>
      <c r="F40" t="s">
        <v>49</v>
      </c>
      <c r="G40" t="s">
        <v>187</v>
      </c>
      <c r="H40">
        <v>62.293178099974121</v>
      </c>
      <c r="I40">
        <v>66.353110621357828</v>
      </c>
      <c r="J40">
        <v>49.189637161126782</v>
      </c>
      <c r="K40">
        <v>84.979240802443229</v>
      </c>
      <c r="L40">
        <v>92.571430991057809</v>
      </c>
      <c r="M40">
        <v>53.950361600567597</v>
      </c>
      <c r="N40">
        <v>42.348877612730931</v>
      </c>
      <c r="O40">
        <v>74.874173801001987</v>
      </c>
      <c r="P40">
        <v>88.260513995406725</v>
      </c>
      <c r="Q40">
        <v>94.433059356485174</v>
      </c>
      <c r="R40">
        <v>64.238738592926751</v>
      </c>
      <c r="S40">
        <v>73.279027992530928</v>
      </c>
      <c r="T40">
        <v>71.798319946223458</v>
      </c>
      <c r="U40">
        <v>77.899070830610484</v>
      </c>
      <c r="V40">
        <v>79.213004889176062</v>
      </c>
      <c r="W40" t="s">
        <v>187</v>
      </c>
      <c r="X40" t="s">
        <v>187</v>
      </c>
      <c r="Y40" t="s">
        <v>187</v>
      </c>
      <c r="Z40" t="s">
        <v>187</v>
      </c>
      <c r="AA40" t="s">
        <v>187</v>
      </c>
      <c r="AB40" t="s">
        <v>187</v>
      </c>
      <c r="AC40" t="s">
        <v>187</v>
      </c>
      <c r="AD40" t="s">
        <v>187</v>
      </c>
      <c r="AE40" t="s">
        <v>187</v>
      </c>
      <c r="AF40"/>
      <c r="AG40"/>
      <c r="AH40"/>
      <c r="AI40"/>
      <c r="AJ40"/>
      <c r="AK40"/>
      <c r="AL40"/>
      <c r="AM40"/>
      <c r="AN40"/>
      <c r="AO40"/>
      <c r="AP40"/>
      <c r="AQ40"/>
      <c r="AR40"/>
      <c r="AS40"/>
      <c r="AT40"/>
      <c r="AU40"/>
      <c r="AV40"/>
      <c r="AW40"/>
      <c r="AX40"/>
      <c r="AY40"/>
      <c r="AZ40"/>
      <c r="BA40"/>
      <c r="BB40"/>
      <c r="BC40"/>
      <c r="BD40"/>
      <c r="BE40"/>
      <c r="BF40"/>
      <c r="BG40"/>
      <c r="BH40"/>
      <c r="BI40"/>
      <c r="BJ40"/>
      <c r="BK40"/>
      <c r="BL40"/>
    </row>
    <row r="41">
      <c r="A41" t="s">
        <v>444</v>
      </c>
      <c r="B41">
        <v>2003</v>
      </c>
      <c r="C41" t="s">
        <v>447</v>
      </c>
      <c r="D41">
        <v>152</v>
      </c>
      <c r="E41" t="s">
        <v>109</v>
      </c>
      <c r="F41" t="s">
        <v>48</v>
      </c>
      <c r="G41" t="s">
        <v>187</v>
      </c>
      <c r="H41">
        <v>37.706821900025894</v>
      </c>
      <c r="I41">
        <v>33.646889378642172</v>
      </c>
      <c r="J41">
        <v>50.810362838873218</v>
      </c>
      <c r="K41">
        <v>15.020759197556769</v>
      </c>
      <c r="L41">
        <v>7.4285690089421914</v>
      </c>
      <c r="M41">
        <v>46.049638399432411</v>
      </c>
      <c r="N41">
        <v>57.651122387269069</v>
      </c>
      <c r="O41">
        <v>25.125826198998009</v>
      </c>
      <c r="P41">
        <v>11.739486004593269</v>
      </c>
      <c r="Q41">
        <v>5.5669406435148288</v>
      </c>
      <c r="R41">
        <v>35.761261407073249</v>
      </c>
      <c r="S41">
        <v>26.720972007469079</v>
      </c>
      <c r="T41">
        <v>28.201680053776549</v>
      </c>
      <c r="U41">
        <v>22.10092916938952</v>
      </c>
      <c r="V41">
        <v>20.786995110823941</v>
      </c>
      <c r="W41" t="s">
        <v>187</v>
      </c>
      <c r="X41" t="s">
        <v>187</v>
      </c>
      <c r="Y41" t="s">
        <v>187</v>
      </c>
      <c r="Z41" t="s">
        <v>187</v>
      </c>
      <c r="AA41" t="s">
        <v>187</v>
      </c>
      <c r="AB41" t="s">
        <v>187</v>
      </c>
      <c r="AC41" t="s">
        <v>187</v>
      </c>
      <c r="AD41" t="s">
        <v>187</v>
      </c>
      <c r="AE41" t="s">
        <v>187</v>
      </c>
      <c r="AF41"/>
      <c r="AG41"/>
      <c r="AH41"/>
      <c r="AI41"/>
      <c r="AJ41"/>
      <c r="AK41"/>
      <c r="AL41"/>
      <c r="AM41"/>
      <c r="AN41"/>
      <c r="AO41"/>
      <c r="AP41"/>
      <c r="AQ41"/>
      <c r="AR41"/>
      <c r="AS41"/>
      <c r="AT41"/>
      <c r="AU41"/>
      <c r="AV41"/>
      <c r="AW41"/>
      <c r="AX41"/>
      <c r="AY41"/>
      <c r="AZ41"/>
      <c r="BA41"/>
      <c r="BB41"/>
      <c r="BC41"/>
      <c r="BD41"/>
      <c r="BE41"/>
      <c r="BF41"/>
      <c r="BG41"/>
      <c r="BH41"/>
      <c r="BI41"/>
      <c r="BJ41"/>
      <c r="BK41"/>
      <c r="BL41"/>
    </row>
    <row r="42">
      <c r="A42" t="s">
        <v>444</v>
      </c>
      <c r="B42">
        <v>2003</v>
      </c>
      <c r="C42" t="s">
        <v>447</v>
      </c>
      <c r="D42">
        <v>153</v>
      </c>
      <c r="E42" t="s">
        <v>170</v>
      </c>
      <c r="F42" t="s">
        <v>436</v>
      </c>
      <c r="G42" t="s">
        <v>187</v>
      </c>
      <c r="H42">
        <v>16.96968592327649</v>
      </c>
      <c r="I42">
        <v>59.480825923585577</v>
      </c>
      <c r="J42">
        <v>83.113527431287181</v>
      </c>
      <c r="K42">
        <v>88.798555271069262</v>
      </c>
      <c r="L42">
        <v>97.240826235203301</v>
      </c>
      <c r="M42">
        <v>77.068320418297148</v>
      </c>
      <c r="N42">
        <v>93.73296831333144</v>
      </c>
      <c r="O42">
        <v>96.972799809861584</v>
      </c>
      <c r="P42">
        <v>99.223572175685476</v>
      </c>
      <c r="Q42">
        <v>97.475521438146401</v>
      </c>
      <c r="R42">
        <v>2.8664211300373461</v>
      </c>
      <c r="S42">
        <v>10.211049929209389</v>
      </c>
      <c r="T42">
        <v>28.05658547923008</v>
      </c>
      <c r="U42">
        <v>42.809849597368043</v>
      </c>
      <c r="V42">
        <v>68.621715335153553</v>
      </c>
      <c r="W42" t="s">
        <v>187</v>
      </c>
      <c r="X42" t="s">
        <v>187</v>
      </c>
      <c r="Y42" t="s">
        <v>187</v>
      </c>
      <c r="Z42" t="s">
        <v>187</v>
      </c>
      <c r="AA42" t="s">
        <v>187</v>
      </c>
      <c r="AB42" t="s">
        <v>187</v>
      </c>
      <c r="AC42" t="s">
        <v>187</v>
      </c>
      <c r="AD42" t="s">
        <v>187</v>
      </c>
      <c r="AE42" t="s">
        <v>187</v>
      </c>
      <c r="AF42"/>
      <c r="AG42"/>
      <c r="AH42"/>
      <c r="AI42"/>
      <c r="AJ42"/>
      <c r="AK42"/>
      <c r="AL42"/>
      <c r="AM42"/>
      <c r="AN42"/>
      <c r="AO42">
        <v>387862.44543457031</v>
      </c>
      <c r="AP42">
        <v>1297981.1561889651</v>
      </c>
      <c r="AQ42">
        <v>1790166.830871582</v>
      </c>
      <c r="AR42">
        <v>2001149.3189811709</v>
      </c>
      <c r="AS42">
        <v>2235006.3550510411</v>
      </c>
      <c r="AT42">
        <v>1072770.887817383</v>
      </c>
      <c r="AU42">
        <v>1243817.7247314451</v>
      </c>
      <c r="AV42">
        <v>1283407.358795166</v>
      </c>
      <c r="AW42">
        <v>1399334.5908508301</v>
      </c>
      <c r="AX42">
        <v>1400999.715316772</v>
      </c>
      <c r="AY42">
        <v>25079.599853515629</v>
      </c>
      <c r="AZ42">
        <v>86919.3466796875</v>
      </c>
      <c r="BA42">
        <v>235666.67706298831</v>
      </c>
      <c r="BB42">
        <v>355666.78308105469</v>
      </c>
      <c r="BC42">
        <v>608503.42233848572</v>
      </c>
      <c r="BD42"/>
      <c r="BE42"/>
      <c r="BF42"/>
      <c r="BG42"/>
      <c r="BH42"/>
      <c r="BI42"/>
      <c r="BJ42"/>
      <c r="BK42"/>
      <c r="BL42"/>
    </row>
    <row r="43">
      <c r="A43" t="s">
        <v>444</v>
      </c>
      <c r="B43">
        <v>2003</v>
      </c>
      <c r="C43" t="s">
        <v>447</v>
      </c>
      <c r="D43">
        <v>154</v>
      </c>
      <c r="E43" t="s">
        <v>170</v>
      </c>
      <c r="F43" t="s">
        <v>437</v>
      </c>
      <c r="G43" t="s">
        <v>187</v>
      </c>
      <c r="H43">
        <v>0.70981027698030841</v>
      </c>
      <c r="I43">
        <v>1.4522228001112369</v>
      </c>
      <c r="J43">
        <v>0.44644561478865591</v>
      </c>
      <c r="K43">
        <v>0.31975867800473279</v>
      </c>
      <c r="L43">
        <v>0.2009345097287269</v>
      </c>
      <c r="M43">
        <v>2.2703283854284022</v>
      </c>
      <c r="N43">
        <v>0.53926797178640518</v>
      </c>
      <c r="O43">
        <v>0.18586959903846481</v>
      </c>
      <c r="P43">
        <v>0.18189728153600329</v>
      </c>
      <c r="Q43">
        <v>0.211781685577274</v>
      </c>
      <c r="R43">
        <v>0</v>
      </c>
      <c r="S43">
        <v>0</v>
      </c>
      <c r="T43">
        <v>1.629502755816548</v>
      </c>
      <c r="U43">
        <v>0.31584250088030508</v>
      </c>
      <c r="V43">
        <v>0.70089408665974839</v>
      </c>
      <c r="W43" t="s">
        <v>187</v>
      </c>
      <c r="X43" t="s">
        <v>187</v>
      </c>
      <c r="Y43" t="s">
        <v>187</v>
      </c>
      <c r="Z43" t="s">
        <v>187</v>
      </c>
      <c r="AA43" t="s">
        <v>187</v>
      </c>
      <c r="AB43" t="s">
        <v>187</v>
      </c>
      <c r="AC43" t="s">
        <v>187</v>
      </c>
      <c r="AD43" t="s">
        <v>187</v>
      </c>
      <c r="AE43" t="s">
        <v>187</v>
      </c>
      <c r="AF43"/>
      <c r="AG43"/>
      <c r="AH43"/>
      <c r="AI43"/>
      <c r="AJ43"/>
      <c r="AK43"/>
      <c r="AL43"/>
      <c r="AM43"/>
      <c r="AN43"/>
      <c r="AO43">
        <v>16223.561889648439</v>
      </c>
      <c r="AP43">
        <v>31690.17578125</v>
      </c>
      <c r="AQ43">
        <v>9615.9091796875</v>
      </c>
      <c r="AR43">
        <v>7206.02783203125</v>
      </c>
      <c r="AS43">
        <v>4618.3267211914063</v>
      </c>
      <c r="AT43">
        <v>31602.378051757809</v>
      </c>
      <c r="AU43">
        <v>7155.97802734375</v>
      </c>
      <c r="AV43">
        <v>2459.93115234375</v>
      </c>
      <c r="AW43">
        <v>2565.26904296875</v>
      </c>
      <c r="AX43">
        <v>3043.9035034179692</v>
      </c>
      <c r="AY43">
        <v>0</v>
      </c>
      <c r="AZ43">
        <v>0</v>
      </c>
      <c r="BA43">
        <v>13687.3212890625</v>
      </c>
      <c r="BB43">
        <v>2624.038330078125</v>
      </c>
      <c r="BC43">
        <v>6215.1820068359384</v>
      </c>
      <c r="BD43"/>
      <c r="BE43"/>
      <c r="BF43"/>
      <c r="BG43"/>
      <c r="BH43"/>
      <c r="BI43"/>
      <c r="BJ43"/>
      <c r="BK43"/>
      <c r="BL43"/>
    </row>
    <row r="44">
      <c r="A44" t="s">
        <v>444</v>
      </c>
      <c r="B44">
        <v>2003</v>
      </c>
      <c r="C44" t="s">
        <v>447</v>
      </c>
      <c r="D44">
        <v>155</v>
      </c>
      <c r="E44" t="s">
        <v>170</v>
      </c>
      <c r="F44" t="s">
        <v>438</v>
      </c>
      <c r="G44" t="s">
        <v>187</v>
      </c>
      <c r="H44">
        <v>0.98334571052255981</v>
      </c>
      <c r="I44">
        <v>1.159568103606019</v>
      </c>
      <c r="J44">
        <v>0.48731343479168582</v>
      </c>
      <c r="K44">
        <v>0.2165466791359324</v>
      </c>
      <c r="L44">
        <v>0</v>
      </c>
      <c r="M44">
        <v>1.00552860839766</v>
      </c>
      <c r="N44">
        <v>0</v>
      </c>
      <c r="O44">
        <v>0</v>
      </c>
      <c r="P44">
        <v>0</v>
      </c>
      <c r="Q44">
        <v>0</v>
      </c>
      <c r="R44">
        <v>0.96648027426052407</v>
      </c>
      <c r="S44">
        <v>0.44151455924811822</v>
      </c>
      <c r="T44">
        <v>1.986767180140838</v>
      </c>
      <c r="U44">
        <v>1.376994873784454</v>
      </c>
      <c r="V44">
        <v>0.99420489974739268</v>
      </c>
      <c r="W44" t="s">
        <v>187</v>
      </c>
      <c r="X44" t="s">
        <v>187</v>
      </c>
      <c r="Y44" t="s">
        <v>187</v>
      </c>
      <c r="Z44" t="s">
        <v>187</v>
      </c>
      <c r="AA44" t="s">
        <v>187</v>
      </c>
      <c r="AB44" t="s">
        <v>187</v>
      </c>
      <c r="AC44" t="s">
        <v>187</v>
      </c>
      <c r="AD44" t="s">
        <v>187</v>
      </c>
      <c r="AE44" t="s">
        <v>187</v>
      </c>
      <c r="AF44"/>
      <c r="AG44"/>
      <c r="AH44"/>
      <c r="AI44"/>
      <c r="AJ44"/>
      <c r="AK44"/>
      <c r="AL44"/>
      <c r="AM44"/>
      <c r="AN44"/>
      <c r="AO44">
        <v>22475.541015625</v>
      </c>
      <c r="AP44">
        <v>25303.911376953129</v>
      </c>
      <c r="AQ44">
        <v>10496.15356445313</v>
      </c>
      <c r="AR44">
        <v>4880.0595703125</v>
      </c>
      <c r="AS44">
        <v>0</v>
      </c>
      <c r="AT44">
        <v>13996.69555664063</v>
      </c>
      <c r="AU44">
        <v>0</v>
      </c>
      <c r="AV44">
        <v>0</v>
      </c>
      <c r="AW44">
        <v>0</v>
      </c>
      <c r="AX44">
        <v>0</v>
      </c>
      <c r="AY44">
        <v>8456.16796875</v>
      </c>
      <c r="AZ44">
        <v>3758.296875</v>
      </c>
      <c r="BA44">
        <v>16688.232421875</v>
      </c>
      <c r="BB44">
        <v>11440.15551757813</v>
      </c>
      <c r="BC44">
        <v>8816.1171875</v>
      </c>
      <c r="BD44"/>
      <c r="BE44"/>
      <c r="BF44"/>
      <c r="BG44"/>
      <c r="BH44"/>
      <c r="BI44"/>
      <c r="BJ44"/>
      <c r="BK44"/>
      <c r="BL44"/>
    </row>
    <row r="45">
      <c r="A45" t="s">
        <v>444</v>
      </c>
      <c r="B45">
        <v>2003</v>
      </c>
      <c r="C45" t="s">
        <v>447</v>
      </c>
      <c r="D45">
        <v>156</v>
      </c>
      <c r="E45" t="s">
        <v>170</v>
      </c>
      <c r="F45" t="s">
        <v>439</v>
      </c>
      <c r="G45" t="s">
        <v>187</v>
      </c>
      <c r="H45">
        <v>40.416333504834313</v>
      </c>
      <c r="I45">
        <v>27.503806706741869</v>
      </c>
      <c r="J45">
        <v>13.358409645101361</v>
      </c>
      <c r="K45">
        <v>10.159642676591369</v>
      </c>
      <c r="L45">
        <v>2.3494413430812249</v>
      </c>
      <c r="M45">
        <v>13.31089875282299</v>
      </c>
      <c r="N45">
        <v>4.6190481311444014</v>
      </c>
      <c r="O45">
        <v>1.3773686978025841</v>
      </c>
      <c r="P45">
        <v>0.59453054277851392</v>
      </c>
      <c r="Q45">
        <v>1.9787988949269379</v>
      </c>
      <c r="R45">
        <v>45.680773372423268</v>
      </c>
      <c r="S45">
        <v>40.674685526633347</v>
      </c>
      <c r="T45">
        <v>48.149976819596297</v>
      </c>
      <c r="U45">
        <v>47.729002643417687</v>
      </c>
      <c r="V45">
        <v>27.752870190215859</v>
      </c>
      <c r="W45" t="s">
        <v>187</v>
      </c>
      <c r="X45" t="s">
        <v>187</v>
      </c>
      <c r="Y45" t="s">
        <v>187</v>
      </c>
      <c r="Z45" t="s">
        <v>187</v>
      </c>
      <c r="AA45" t="s">
        <v>187</v>
      </c>
      <c r="AB45" t="s">
        <v>187</v>
      </c>
      <c r="AC45" t="s">
        <v>187</v>
      </c>
      <c r="AD45" t="s">
        <v>187</v>
      </c>
      <c r="AE45" t="s">
        <v>187</v>
      </c>
      <c r="AF45"/>
      <c r="AG45"/>
      <c r="AH45"/>
      <c r="AI45"/>
      <c r="AJ45"/>
      <c r="AK45"/>
      <c r="AL45"/>
      <c r="AM45"/>
      <c r="AN45"/>
      <c r="AO45">
        <v>923763.58758544922</v>
      </c>
      <c r="AP45">
        <v>600183.71087646484</v>
      </c>
      <c r="AQ45">
        <v>287724.30432128912</v>
      </c>
      <c r="AR45">
        <v>228956.00003051761</v>
      </c>
      <c r="AS45">
        <v>54000.120483398438</v>
      </c>
      <c r="AT45">
        <v>185284.23345947271</v>
      </c>
      <c r="AU45">
        <v>61293.843994140632</v>
      </c>
      <c r="AV45">
        <v>18229.08203125</v>
      </c>
      <c r="AW45">
        <v>8384.5716857910156</v>
      </c>
      <c r="AX45">
        <v>28440.95263671875</v>
      </c>
      <c r="AY45">
        <v>399681.50708007813</v>
      </c>
      <c r="AZ45">
        <v>346234.43395996088</v>
      </c>
      <c r="BA45">
        <v>404444.97589111328</v>
      </c>
      <c r="BB45">
        <v>396535.39990234381</v>
      </c>
      <c r="BC45">
        <v>246098.72265625</v>
      </c>
      <c r="BD45"/>
      <c r="BE45"/>
      <c r="BF45"/>
      <c r="BG45"/>
      <c r="BH45"/>
      <c r="BI45"/>
      <c r="BJ45"/>
      <c r="BK45"/>
      <c r="BL45"/>
    </row>
    <row r="46">
      <c r="A46" t="s">
        <v>444</v>
      </c>
      <c r="B46">
        <v>2003</v>
      </c>
      <c r="C46" t="s">
        <v>447</v>
      </c>
      <c r="D46">
        <v>157</v>
      </c>
      <c r="E46" t="s">
        <v>170</v>
      </c>
      <c r="F46" t="s">
        <v>440</v>
      </c>
      <c r="G46" t="s">
        <v>187</v>
      </c>
      <c r="H46">
        <v>9.4147951498445117</v>
      </c>
      <c r="I46">
        <v>4.2596034936532163</v>
      </c>
      <c r="J46">
        <v>0.45017964177150183</v>
      </c>
      <c r="K46">
        <v>0.087163121441429195</v>
      </c>
      <c r="L46">
        <v>0</v>
      </c>
      <c r="M46">
        <v>3.8257234943588379</v>
      </c>
      <c r="N46">
        <v>0.63183443072871337</v>
      </c>
      <c r="O46">
        <v>0.14841977870170039</v>
      </c>
      <c r="P46">
        <v>0</v>
      </c>
      <c r="Q46">
        <v>0</v>
      </c>
      <c r="R46">
        <v>14.299911790882</v>
      </c>
      <c r="S46">
        <v>6.7526251196206628</v>
      </c>
      <c r="T46">
        <v>6.4825639780522897</v>
      </c>
      <c r="U46">
        <v>2.304944131460394</v>
      </c>
      <c r="V46">
        <v>0</v>
      </c>
      <c r="W46" t="s">
        <v>187</v>
      </c>
      <c r="X46" t="s">
        <v>187</v>
      </c>
      <c r="Y46" t="s">
        <v>187</v>
      </c>
      <c r="Z46" t="s">
        <v>187</v>
      </c>
      <c r="AA46" t="s">
        <v>187</v>
      </c>
      <c r="AB46" t="s">
        <v>187</v>
      </c>
      <c r="AC46" t="s">
        <v>187</v>
      </c>
      <c r="AD46" t="s">
        <v>187</v>
      </c>
      <c r="AE46" t="s">
        <v>187</v>
      </c>
      <c r="AF46"/>
      <c r="AG46"/>
      <c r="AH46"/>
      <c r="AI46"/>
      <c r="AJ46"/>
      <c r="AK46"/>
      <c r="AL46"/>
      <c r="AM46"/>
      <c r="AN46"/>
      <c r="AO46">
        <v>215186.39099121091</v>
      </c>
      <c r="AP46">
        <v>92952.392333984375</v>
      </c>
      <c r="AQ46">
        <v>9696.335693359375</v>
      </c>
      <c r="AR46">
        <v>1964.29345703125</v>
      </c>
      <c r="AS46">
        <v>0</v>
      </c>
      <c r="AT46">
        <v>53253.071655273438</v>
      </c>
      <c r="AU46">
        <v>8384.31640625</v>
      </c>
      <c r="AV46">
        <v>1964.29345703125</v>
      </c>
      <c r="AW46">
        <v>0</v>
      </c>
      <c r="AX46">
        <v>0</v>
      </c>
      <c r="AY46">
        <v>125116.32080078129</v>
      </c>
      <c r="AZ46">
        <v>57480.255981445313</v>
      </c>
      <c r="BA46">
        <v>54451.540893554688</v>
      </c>
      <c r="BB46">
        <v>19149.61328125</v>
      </c>
      <c r="BC46">
        <v>0</v>
      </c>
      <c r="BD46"/>
      <c r="BE46"/>
      <c r="BF46"/>
      <c r="BG46"/>
      <c r="BH46"/>
      <c r="BI46"/>
      <c r="BJ46"/>
      <c r="BK46"/>
      <c r="BL46"/>
    </row>
    <row r="47">
      <c r="A47" t="s">
        <v>444</v>
      </c>
      <c r="B47">
        <v>2003</v>
      </c>
      <c r="C47" t="s">
        <v>447</v>
      </c>
      <c r="D47">
        <v>158</v>
      </c>
      <c r="E47" t="s">
        <v>170</v>
      </c>
      <c r="F47" t="s">
        <v>441</v>
      </c>
      <c r="G47" t="s">
        <v>187</v>
      </c>
      <c r="H47">
        <v>0.88481473537276312</v>
      </c>
      <c r="I47">
        <v>0.40308064330994969</v>
      </c>
      <c r="J47">
        <v>0.37582294063085619</v>
      </c>
      <c r="K47">
        <v>0</v>
      </c>
      <c r="L47">
        <v>0.20879791198674541</v>
      </c>
      <c r="M47">
        <v>1.383599286790183</v>
      </c>
      <c r="N47">
        <v>0.1808264293866563</v>
      </c>
      <c r="O47">
        <v>0.1329225748913109</v>
      </c>
      <c r="P47">
        <v>0</v>
      </c>
      <c r="Q47">
        <v>0.33389798134939402</v>
      </c>
      <c r="R47">
        <v>0</v>
      </c>
      <c r="S47">
        <v>1.146592417764275</v>
      </c>
      <c r="T47">
        <v>0</v>
      </c>
      <c r="U47">
        <v>0.47376376601345682</v>
      </c>
      <c r="V47">
        <v>0</v>
      </c>
      <c r="W47" t="s">
        <v>187</v>
      </c>
      <c r="X47" t="s">
        <v>187</v>
      </c>
      <c r="Y47" t="s">
        <v>187</v>
      </c>
      <c r="Z47" t="s">
        <v>187</v>
      </c>
      <c r="AA47" t="s">
        <v>187</v>
      </c>
      <c r="AB47" t="s">
        <v>187</v>
      </c>
      <c r="AC47" t="s">
        <v>187</v>
      </c>
      <c r="AD47" t="s">
        <v>187</v>
      </c>
      <c r="AE47" t="s">
        <v>187</v>
      </c>
      <c r="AF47"/>
      <c r="AG47"/>
      <c r="AH47"/>
      <c r="AI47"/>
      <c r="AJ47"/>
      <c r="AK47"/>
      <c r="AL47"/>
      <c r="AM47"/>
      <c r="AN47"/>
      <c r="AO47">
        <v>20223.497863769531</v>
      </c>
      <c r="AP47">
        <v>8795.9619140625</v>
      </c>
      <c r="AQ47">
        <v>8094.780517578125</v>
      </c>
      <c r="AR47">
        <v>0</v>
      </c>
      <c r="AS47">
        <v>4799.06103515625</v>
      </c>
      <c r="AT47">
        <v>19259.340637207031</v>
      </c>
      <c r="AU47">
        <v>2399.530517578125</v>
      </c>
      <c r="AV47">
        <v>1759.1923828125</v>
      </c>
      <c r="AW47">
        <v>0</v>
      </c>
      <c r="AX47">
        <v>4799.06103515625</v>
      </c>
      <c r="AY47">
        <v>0</v>
      </c>
      <c r="AZ47">
        <v>9760.119140625</v>
      </c>
      <c r="BA47">
        <v>0</v>
      </c>
      <c r="BB47">
        <v>3936.0576171875</v>
      </c>
      <c r="BC47">
        <v>0</v>
      </c>
      <c r="BD47"/>
      <c r="BE47"/>
      <c r="BF47"/>
      <c r="BG47"/>
      <c r="BH47"/>
      <c r="BI47"/>
      <c r="BJ47"/>
      <c r="BK47"/>
      <c r="BL47"/>
    </row>
    <row r="48">
      <c r="A48" t="s">
        <v>444</v>
      </c>
      <c r="B48">
        <v>2003</v>
      </c>
      <c r="C48" t="s">
        <v>447</v>
      </c>
      <c r="D48">
        <v>159</v>
      </c>
      <c r="E48" t="s">
        <v>170</v>
      </c>
      <c r="F48" t="s">
        <v>442</v>
      </c>
      <c r="G48" t="s">
        <v>187</v>
      </c>
      <c r="H48">
        <v>21.212812473512031</v>
      </c>
      <c r="I48">
        <v>3.2982085335788209</v>
      </c>
      <c r="J48">
        <v>0.98585863384008166</v>
      </c>
      <c r="K48">
        <v>0</v>
      </c>
      <c r="L48">
        <v>0</v>
      </c>
      <c r="M48">
        <v>0.9030074934507859</v>
      </c>
      <c r="N48">
        <v>0.29605472362238272</v>
      </c>
      <c r="O48">
        <v>0.42338873488670498</v>
      </c>
      <c r="P48">
        <v>0</v>
      </c>
      <c r="Q48">
        <v>0</v>
      </c>
      <c r="R48">
        <v>30.943064969168582</v>
      </c>
      <c r="S48">
        <v>22.18617169370382</v>
      </c>
      <c r="T48">
        <v>8.8760199875376173</v>
      </c>
      <c r="U48">
        <v>1.4935474049268991</v>
      </c>
      <c r="V48">
        <v>1.0595699581693869</v>
      </c>
      <c r="W48" t="s">
        <v>187</v>
      </c>
      <c r="X48" t="s">
        <v>187</v>
      </c>
      <c r="Y48" t="s">
        <v>187</v>
      </c>
      <c r="Z48" t="s">
        <v>187</v>
      </c>
      <c r="AA48" t="s">
        <v>187</v>
      </c>
      <c r="AB48" t="s">
        <v>187</v>
      </c>
      <c r="AC48" t="s">
        <v>187</v>
      </c>
      <c r="AD48" t="s">
        <v>187</v>
      </c>
      <c r="AE48" t="s">
        <v>187</v>
      </c>
      <c r="AF48"/>
      <c r="AG48"/>
      <c r="AH48"/>
      <c r="AI48"/>
      <c r="AJ48"/>
      <c r="AK48"/>
      <c r="AL48"/>
      <c r="AM48"/>
      <c r="AN48"/>
      <c r="AO48">
        <v>484844.17199707031</v>
      </c>
      <c r="AP48">
        <v>71972.98388671875</v>
      </c>
      <c r="AQ48">
        <v>21234.22601318359</v>
      </c>
      <c r="AR48">
        <v>0</v>
      </c>
      <c r="AS48">
        <v>0</v>
      </c>
      <c r="AT48">
        <v>12569.62841796875</v>
      </c>
      <c r="AU48">
        <v>3928.5869140625</v>
      </c>
      <c r="AV48">
        <v>5603.42919921875</v>
      </c>
      <c r="AW48">
        <v>0</v>
      </c>
      <c r="AX48">
        <v>0</v>
      </c>
      <c r="AY48">
        <v>270734.7080078125</v>
      </c>
      <c r="AZ48">
        <v>188854.97204589841</v>
      </c>
      <c r="BA48">
        <v>74555.834228515625</v>
      </c>
      <c r="BB48">
        <v>12408.48089599609</v>
      </c>
      <c r="BC48">
        <v>9395.7421875</v>
      </c>
      <c r="BD48"/>
      <c r="BE48"/>
      <c r="BF48"/>
      <c r="BG48"/>
      <c r="BH48"/>
      <c r="BI48"/>
      <c r="BJ48"/>
      <c r="BK48"/>
      <c r="BL48"/>
    </row>
    <row r="49">
      <c r="A49" t="s">
        <v>444</v>
      </c>
      <c r="B49">
        <v>2003</v>
      </c>
      <c r="C49" t="s">
        <v>447</v>
      </c>
      <c r="D49">
        <v>160</v>
      </c>
      <c r="E49" t="s">
        <v>170</v>
      </c>
      <c r="F49" t="s">
        <v>46</v>
      </c>
      <c r="G49" t="s">
        <v>187</v>
      </c>
      <c r="H49">
        <v>9.4084022256570261</v>
      </c>
      <c r="I49">
        <v>2.4426837954132989</v>
      </c>
      <c r="J49">
        <v>0.78244265778867284</v>
      </c>
      <c r="K49">
        <v>0.41833357375726488</v>
      </c>
      <c r="L49">
        <v>0</v>
      </c>
      <c r="M49">
        <v>0.23259356045398491</v>
      </c>
      <c r="N49">
        <v>0</v>
      </c>
      <c r="O49">
        <v>0.75923080481765159</v>
      </c>
      <c r="P49">
        <v>0</v>
      </c>
      <c r="Q49">
        <v>0</v>
      </c>
      <c r="R49">
        <v>5.243348463228287</v>
      </c>
      <c r="S49">
        <v>18.587360753820381</v>
      </c>
      <c r="T49">
        <v>4.8185837996263263</v>
      </c>
      <c r="U49">
        <v>3.4960550821487701</v>
      </c>
      <c r="V49">
        <v>0.87074553005406441</v>
      </c>
      <c r="W49" t="s">
        <v>187</v>
      </c>
      <c r="X49" t="s">
        <v>187</v>
      </c>
      <c r="Y49" t="s">
        <v>187</v>
      </c>
      <c r="Z49" t="s">
        <v>187</v>
      </c>
      <c r="AA49" t="s">
        <v>187</v>
      </c>
      <c r="AB49" t="s">
        <v>187</v>
      </c>
      <c r="AC49" t="s">
        <v>187</v>
      </c>
      <c r="AD49" t="s">
        <v>187</v>
      </c>
      <c r="AE49" t="s">
        <v>187</v>
      </c>
      <c r="AF49"/>
      <c r="AG49"/>
      <c r="AH49"/>
      <c r="AI49"/>
      <c r="AJ49"/>
      <c r="AK49"/>
      <c r="AL49"/>
      <c r="AM49"/>
      <c r="AN49"/>
      <c r="AO49">
        <v>215040.27307128909</v>
      </c>
      <c r="AP49">
        <v>53303.858642578132</v>
      </c>
      <c r="AQ49">
        <v>16852.887084960941</v>
      </c>
      <c r="AR49">
        <v>9427.4951171875</v>
      </c>
      <c r="AS49">
        <v>0</v>
      </c>
      <c r="AT49">
        <v>3237.6416015625</v>
      </c>
      <c r="AU49">
        <v>0</v>
      </c>
      <c r="AV49">
        <v>10048.203247070311</v>
      </c>
      <c r="AW49">
        <v>0</v>
      </c>
      <c r="AX49">
        <v>0</v>
      </c>
      <c r="AY49">
        <v>45876.399658203132</v>
      </c>
      <c r="AZ49">
        <v>158220.87487792969</v>
      </c>
      <c r="BA49">
        <v>40474.619873046882</v>
      </c>
      <c r="BB49">
        <v>29045.43408203125</v>
      </c>
      <c r="BC49">
        <v>7721.340576171875</v>
      </c>
      <c r="BD49"/>
      <c r="BE49"/>
      <c r="BF49"/>
      <c r="BG49"/>
      <c r="BH49"/>
      <c r="BI49"/>
      <c r="BJ49"/>
      <c r="BK49"/>
      <c r="BL49"/>
    </row>
    <row r="50">
      <c r="A50" t="s">
        <v>444</v>
      </c>
      <c r="B50">
        <v>2016</v>
      </c>
      <c r="C50" t="s">
        <v>448</v>
      </c>
      <c r="D50">
        <v>16</v>
      </c>
      <c r="E50" t="s">
        <v>13</v>
      </c>
      <c r="F50" t="s">
        <v>151</v>
      </c>
      <c r="G50" t="s">
        <v>453</v>
      </c>
      <c r="H50">
        <v>75.816252401883204</v>
      </c>
      <c r="I50">
        <v>93.97726975437854</v>
      </c>
      <c r="J50">
        <v>97.72706698727815</v>
      </c>
      <c r="K50">
        <v>99.64033765423946</v>
      </c>
      <c r="L50">
        <v>99.944878806103858</v>
      </c>
      <c r="M50">
        <v>98.786191257359917</v>
      </c>
      <c r="N50">
        <v>99.415631439447935</v>
      </c>
      <c r="O50">
        <v>99.97162975568294</v>
      </c>
      <c r="P50">
        <v>99.929962314559546</v>
      </c>
      <c r="Q50">
        <v>100</v>
      </c>
      <c r="R50">
        <v>53.861220826086758</v>
      </c>
      <c r="S50">
        <v>79.768429310548839</v>
      </c>
      <c r="T50">
        <v>88.438192855411032</v>
      </c>
      <c r="U50">
        <v>93.680415606172801</v>
      </c>
      <c r="V50">
        <v>97.72406870071849</v>
      </c>
      <c r="W50" t="s">
        <v>258</v>
      </c>
      <c r="X50" t="s">
        <v>259</v>
      </c>
      <c r="Y50" t="s">
        <v>260</v>
      </c>
      <c r="Z50" t="s">
        <v>261</v>
      </c>
      <c r="AA50" t="s">
        <v>262</v>
      </c>
      <c r="AB50" t="s">
        <v>263</v>
      </c>
      <c r="AC50" t="s">
        <v>264</v>
      </c>
      <c r="AD50" t="s">
        <v>265</v>
      </c>
      <c r="AE50" t="s">
        <v>266</v>
      </c>
      <c r="AF50">
        <v>73.778371215166899</v>
      </c>
      <c r="AG50">
        <v>99.917488112314061</v>
      </c>
      <c r="AH50">
        <v>100</v>
      </c>
      <c r="AI50">
        <v>89.367621848263937</v>
      </c>
      <c r="AJ50">
        <v>92.678051924605015</v>
      </c>
      <c r="AK50">
        <v>95.31446634902025</v>
      </c>
      <c r="AL50">
        <v>99.901769446901071</v>
      </c>
      <c r="AM50">
        <v>99.496729030381587</v>
      </c>
      <c r="AN50">
        <v>99.401016052404628</v>
      </c>
      <c r="AO50"/>
      <c r="AP50"/>
      <c r="AQ50"/>
      <c r="AR50"/>
      <c r="AS50"/>
      <c r="AT50"/>
      <c r="AU50"/>
      <c r="AV50"/>
      <c r="AW50"/>
      <c r="AX50"/>
      <c r="AY50"/>
      <c r="AZ50"/>
      <c r="BA50"/>
      <c r="BB50"/>
      <c r="BC50"/>
      <c r="BD50"/>
      <c r="BE50"/>
      <c r="BF50"/>
      <c r="BG50"/>
      <c r="BH50"/>
      <c r="BI50"/>
      <c r="BJ50"/>
      <c r="BK50"/>
      <c r="BL50"/>
    </row>
    <row r="51">
      <c r="A51" t="s">
        <v>444</v>
      </c>
      <c r="B51">
        <v>2016</v>
      </c>
      <c r="C51" t="s">
        <v>448</v>
      </c>
      <c r="D51">
        <v>17</v>
      </c>
      <c r="E51" t="s">
        <v>13</v>
      </c>
      <c r="F51" t="s">
        <v>152</v>
      </c>
      <c r="G51" t="s">
        <v>187</v>
      </c>
      <c r="H51">
        <v>24.18374759811687</v>
      </c>
      <c r="I51">
        <v>6.0227302456214939</v>
      </c>
      <c r="J51">
        <v>2.272933012721885</v>
      </c>
      <c r="K51">
        <v>0.35966234576053602</v>
      </c>
      <c r="L51">
        <v>0.055121193896124097</v>
      </c>
      <c r="M51">
        <v>1.2138087426401269</v>
      </c>
      <c r="N51">
        <v>0.58436856055207576</v>
      </c>
      <c r="O51">
        <v>0.028370244317055902</v>
      </c>
      <c r="P51">
        <v>0.070037685440461198</v>
      </c>
      <c r="Q51">
        <v>0</v>
      </c>
      <c r="R51">
        <v>46.138779173913157</v>
      </c>
      <c r="S51">
        <v>20.231570689451079</v>
      </c>
      <c r="T51">
        <v>11.56180714458897</v>
      </c>
      <c r="U51">
        <v>6.3195843938271867</v>
      </c>
      <c r="V51">
        <v>2.2759312992815079</v>
      </c>
      <c r="W51" t="s">
        <v>258</v>
      </c>
      <c r="X51" t="s">
        <v>259</v>
      </c>
      <c r="Y51" t="s">
        <v>260</v>
      </c>
      <c r="Z51" t="s">
        <v>261</v>
      </c>
      <c r="AA51" t="s">
        <v>262</v>
      </c>
      <c r="AB51" t="s">
        <v>263</v>
      </c>
      <c r="AC51" t="s">
        <v>264</v>
      </c>
      <c r="AD51" t="s">
        <v>265</v>
      </c>
      <c r="AE51" t="s">
        <v>266</v>
      </c>
      <c r="AF51">
        <v>26.221628784832969</v>
      </c>
      <c r="AG51">
        <v>0.082511887685943697</v>
      </c>
      <c r="AH51">
        <v>0</v>
      </c>
      <c r="AI51">
        <v>10.63237815173609</v>
      </c>
      <c r="AJ51">
        <v>7.3219480753949266</v>
      </c>
      <c r="AK51">
        <v>4.6855336509796874</v>
      </c>
      <c r="AL51">
        <v>0.098230553098930903</v>
      </c>
      <c r="AM51">
        <v>0.50327096961842199</v>
      </c>
      <c r="AN51">
        <v>0.59898394759535856</v>
      </c>
      <c r="AO51"/>
      <c r="AP51"/>
      <c r="AQ51"/>
      <c r="AR51"/>
      <c r="AS51"/>
      <c r="AT51"/>
      <c r="AU51"/>
      <c r="AV51"/>
      <c r="AW51"/>
      <c r="AX51"/>
      <c r="AY51"/>
      <c r="AZ51"/>
      <c r="BA51"/>
      <c r="BB51"/>
      <c r="BC51"/>
      <c r="BD51"/>
      <c r="BE51"/>
      <c r="BF51"/>
      <c r="BG51"/>
      <c r="BH51"/>
      <c r="BI51"/>
      <c r="BJ51"/>
      <c r="BK51"/>
      <c r="BL51"/>
    </row>
    <row r="52">
      <c r="A52" t="s">
        <v>444</v>
      </c>
      <c r="B52">
        <v>2016</v>
      </c>
      <c r="C52" t="s">
        <v>448</v>
      </c>
      <c r="D52">
        <v>18</v>
      </c>
      <c r="E52" t="s">
        <v>60</v>
      </c>
      <c r="F52" t="s">
        <v>153</v>
      </c>
      <c r="G52" t="s">
        <v>454</v>
      </c>
      <c r="H52">
        <v>67.974305735527494</v>
      </c>
      <c r="I52">
        <v>89.861177389738145</v>
      </c>
      <c r="J52">
        <v>96.149814819168313</v>
      </c>
      <c r="K52">
        <v>99.315094635807384</v>
      </c>
      <c r="L52">
        <v>99.785956231621626</v>
      </c>
      <c r="M52">
        <v>95.600603850270289</v>
      </c>
      <c r="N52">
        <v>99.31049613169975</v>
      </c>
      <c r="O52">
        <v>99.796717261001092</v>
      </c>
      <c r="P52">
        <v>99.929962314559546</v>
      </c>
      <c r="Q52">
        <v>99.810603789769445</v>
      </c>
      <c r="R52">
        <v>45.411284171502153</v>
      </c>
      <c r="S52">
        <v>70.063828091897335</v>
      </c>
      <c r="T52">
        <v>81.184673131790419</v>
      </c>
      <c r="U52">
        <v>88.766645698187403</v>
      </c>
      <c r="V52">
        <v>96.105682167525785</v>
      </c>
      <c r="W52" t="s">
        <v>258</v>
      </c>
      <c r="X52" t="s">
        <v>259</v>
      </c>
      <c r="Y52" t="s">
        <v>260</v>
      </c>
      <c r="Z52" t="s">
        <v>261</v>
      </c>
      <c r="AA52" t="s">
        <v>262</v>
      </c>
      <c r="AB52" t="s">
        <v>263</v>
      </c>
      <c r="AC52" t="s">
        <v>264</v>
      </c>
      <c r="AD52" t="s">
        <v>265</v>
      </c>
      <c r="AE52" t="s">
        <v>266</v>
      </c>
      <c r="AF52">
        <v>71.284048941676446</v>
      </c>
      <c r="AG52">
        <v>98.877011976292621</v>
      </c>
      <c r="AH52">
        <v>99.497680327231961</v>
      </c>
      <c r="AI52">
        <v>86.776348113162882</v>
      </c>
      <c r="AJ52">
        <v>81.171819700040814</v>
      </c>
      <c r="AK52">
        <v>90.926029586830055</v>
      </c>
      <c r="AL52">
        <v>96.699459280443406</v>
      </c>
      <c r="AM52">
        <v>98.114022124950324</v>
      </c>
      <c r="AN52">
        <v>99.401016052404628</v>
      </c>
      <c r="AO52"/>
      <c r="AP52"/>
      <c r="AQ52"/>
      <c r="AR52"/>
      <c r="AS52"/>
      <c r="AT52"/>
      <c r="AU52"/>
      <c r="AV52"/>
      <c r="AW52"/>
      <c r="AX52"/>
      <c r="AY52"/>
      <c r="AZ52"/>
      <c r="BA52"/>
      <c r="BB52"/>
      <c r="BC52"/>
      <c r="BD52"/>
      <c r="BE52"/>
      <c r="BF52"/>
      <c r="BG52"/>
      <c r="BH52"/>
      <c r="BI52"/>
      <c r="BJ52"/>
      <c r="BK52"/>
      <c r="BL52"/>
    </row>
    <row r="53">
      <c r="A53" t="s">
        <v>444</v>
      </c>
      <c r="B53">
        <v>2016</v>
      </c>
      <c r="C53" t="s">
        <v>448</v>
      </c>
      <c r="D53">
        <v>19</v>
      </c>
      <c r="E53" t="s">
        <v>60</v>
      </c>
      <c r="F53" t="s">
        <v>154</v>
      </c>
      <c r="G53" t="s">
        <v>455</v>
      </c>
      <c r="H53">
        <v>7.8419466663557804</v>
      </c>
      <c r="I53">
        <v>4.1160923646403944</v>
      </c>
      <c r="J53">
        <v>1.577252168109823</v>
      </c>
      <c r="K53">
        <v>0.32524301843207082</v>
      </c>
      <c r="L53">
        <v>0.15892257448223421</v>
      </c>
      <c r="M53">
        <v>3.1855874070896282</v>
      </c>
      <c r="N53">
        <v>0.1051353077481809</v>
      </c>
      <c r="O53">
        <v>0.17491249468182149</v>
      </c>
      <c r="P53">
        <v>0</v>
      </c>
      <c r="Q53">
        <v>0.1893962102305638</v>
      </c>
      <c r="R53">
        <v>8.4499366545845316</v>
      </c>
      <c r="S53">
        <v>9.7046012186514741</v>
      </c>
      <c r="T53">
        <v>7.2535197236204771</v>
      </c>
      <c r="U53">
        <v>4.9137699079854356</v>
      </c>
      <c r="V53">
        <v>1.6183865331927361</v>
      </c>
      <c r="W53" t="s">
        <v>258</v>
      </c>
      <c r="X53" t="s">
        <v>259</v>
      </c>
      <c r="Y53" t="s">
        <v>260</v>
      </c>
      <c r="Z53" t="s">
        <v>261</v>
      </c>
      <c r="AA53" t="s">
        <v>262</v>
      </c>
      <c r="AB53" t="s">
        <v>263</v>
      </c>
      <c r="AC53" t="s">
        <v>264</v>
      </c>
      <c r="AD53" t="s">
        <v>265</v>
      </c>
      <c r="AE53" t="s">
        <v>266</v>
      </c>
      <c r="AF53">
        <v>2.494322273490424</v>
      </c>
      <c r="AG53">
        <v>1.0404761360214749</v>
      </c>
      <c r="AH53">
        <v>0.50231967276806078</v>
      </c>
      <c r="AI53">
        <v>2.591273735101066</v>
      </c>
      <c r="AJ53">
        <v>11.506232224564201</v>
      </c>
      <c r="AK53">
        <v>4.3884367621902394</v>
      </c>
      <c r="AL53">
        <v>3.2023101664576781</v>
      </c>
      <c r="AM53">
        <v>1.382706905431264</v>
      </c>
      <c r="AN53">
        <v>0</v>
      </c>
      <c r="AO53"/>
      <c r="AP53"/>
      <c r="AQ53"/>
      <c r="AR53"/>
      <c r="AS53"/>
      <c r="AT53"/>
      <c r="AU53"/>
      <c r="AV53"/>
      <c r="AW53"/>
      <c r="AX53"/>
      <c r="AY53"/>
      <c r="AZ53"/>
      <c r="BA53"/>
      <c r="BB53"/>
      <c r="BC53"/>
      <c r="BD53"/>
      <c r="BE53"/>
      <c r="BF53"/>
      <c r="BG53"/>
      <c r="BH53"/>
      <c r="BI53"/>
      <c r="BJ53"/>
      <c r="BK53"/>
      <c r="BL53"/>
    </row>
    <row r="54">
      <c r="A54" t="s">
        <v>444</v>
      </c>
      <c r="B54">
        <v>2016</v>
      </c>
      <c r="C54" t="s">
        <v>448</v>
      </c>
      <c r="D54">
        <v>20</v>
      </c>
      <c r="E54" t="s">
        <v>60</v>
      </c>
      <c r="F54" t="s">
        <v>155</v>
      </c>
      <c r="G54" t="s">
        <v>456</v>
      </c>
      <c r="H54">
        <v>11.369817272611151</v>
      </c>
      <c r="I54">
        <v>3.217471698372298</v>
      </c>
      <c r="J54">
        <v>1.0824743742331979</v>
      </c>
      <c r="K54">
        <v>0.26058732167922088</v>
      </c>
      <c r="L54">
        <v>0.055121193896124097</v>
      </c>
      <c r="M54">
        <v>0.38473429070320642</v>
      </c>
      <c r="N54">
        <v>0.58436856055207576</v>
      </c>
      <c r="O54">
        <v>0.0078489664168908992</v>
      </c>
      <c r="P54">
        <v>0.070037685440461198</v>
      </c>
      <c r="Q54">
        <v>0</v>
      </c>
      <c r="R54">
        <v>20.90383404143838</v>
      </c>
      <c r="S54">
        <v>10.6022090748813</v>
      </c>
      <c r="T54">
        <v>5.9907852361782483</v>
      </c>
      <c r="U54">
        <v>2.7368213179296572</v>
      </c>
      <c r="V54">
        <v>1.593388135039211</v>
      </c>
      <c r="W54" t="s">
        <v>258</v>
      </c>
      <c r="X54" t="s">
        <v>259</v>
      </c>
      <c r="Y54" t="s">
        <v>260</v>
      </c>
      <c r="Z54" t="s">
        <v>261</v>
      </c>
      <c r="AA54" t="s">
        <v>262</v>
      </c>
      <c r="AB54" t="s">
        <v>263</v>
      </c>
      <c r="AC54" t="s">
        <v>264</v>
      </c>
      <c r="AD54" t="s">
        <v>265</v>
      </c>
      <c r="AE54" t="s">
        <v>266</v>
      </c>
      <c r="AF54">
        <v>13.083453981287461</v>
      </c>
      <c r="AG54">
        <v>0.082511887685943697</v>
      </c>
      <c r="AH54">
        <v>0</v>
      </c>
      <c r="AI54">
        <v>5.0351749092705624</v>
      </c>
      <c r="AJ54">
        <v>2.689511009385205</v>
      </c>
      <c r="AK54">
        <v>2.7193097547043741</v>
      </c>
      <c r="AL54">
        <v>0.098230553098930903</v>
      </c>
      <c r="AM54">
        <v>0.12915041765043461</v>
      </c>
      <c r="AN54">
        <v>0.59898394759535856</v>
      </c>
      <c r="AO54"/>
      <c r="AP54"/>
      <c r="AQ54"/>
      <c r="AR54"/>
      <c r="AS54"/>
      <c r="AT54"/>
      <c r="AU54"/>
      <c r="AV54"/>
      <c r="AW54"/>
      <c r="AX54"/>
      <c r="AY54"/>
      <c r="AZ54"/>
      <c r="BA54"/>
      <c r="BB54"/>
      <c r="BC54"/>
      <c r="BD54"/>
      <c r="BE54"/>
      <c r="BF54"/>
      <c r="BG54"/>
      <c r="BH54"/>
      <c r="BI54"/>
      <c r="BJ54"/>
      <c r="BK54"/>
      <c r="BL54"/>
    </row>
    <row r="55">
      <c r="A55" t="s">
        <v>444</v>
      </c>
      <c r="B55">
        <v>2016</v>
      </c>
      <c r="C55" t="s">
        <v>448</v>
      </c>
      <c r="D55">
        <v>21</v>
      </c>
      <c r="E55" t="s">
        <v>60</v>
      </c>
      <c r="F55" t="s">
        <v>156</v>
      </c>
      <c r="G55" t="s">
        <v>457</v>
      </c>
      <c r="H55">
        <v>12.8139303255057</v>
      </c>
      <c r="I55">
        <v>2.8052585472491982</v>
      </c>
      <c r="J55">
        <v>1.1904586384886859</v>
      </c>
      <c r="K55">
        <v>0.099075024081315105</v>
      </c>
      <c r="L55">
        <v>0</v>
      </c>
      <c r="M55">
        <v>0.82907445193692053</v>
      </c>
      <c r="N55">
        <v>0</v>
      </c>
      <c r="O55">
        <v>0.0205212779001651</v>
      </c>
      <c r="P55">
        <v>0</v>
      </c>
      <c r="Q55">
        <v>0</v>
      </c>
      <c r="R55">
        <v>25.23494513247477</v>
      </c>
      <c r="S55">
        <v>9.6293616145697669</v>
      </c>
      <c r="T55">
        <v>5.5710219084107333</v>
      </c>
      <c r="U55">
        <v>3.58276307589753</v>
      </c>
      <c r="V55">
        <v>0.68254316424229666</v>
      </c>
      <c r="W55" t="s">
        <v>258</v>
      </c>
      <c r="X55" t="s">
        <v>259</v>
      </c>
      <c r="Y55" t="s">
        <v>260</v>
      </c>
      <c r="Z55" t="s">
        <v>261</v>
      </c>
      <c r="AA55" t="s">
        <v>262</v>
      </c>
      <c r="AB55" t="s">
        <v>263</v>
      </c>
      <c r="AC55" t="s">
        <v>264</v>
      </c>
      <c r="AD55" t="s">
        <v>265</v>
      </c>
      <c r="AE55" t="s">
        <v>266</v>
      </c>
      <c r="AF55">
        <v>13.138174803545519</v>
      </c>
      <c r="AG55">
        <v>0</v>
      </c>
      <c r="AH55">
        <v>0</v>
      </c>
      <c r="AI55">
        <v>5.5972032424655334</v>
      </c>
      <c r="AJ55">
        <v>4.6324370660097252</v>
      </c>
      <c r="AK55">
        <v>1.9662238962753129</v>
      </c>
      <c r="AL55">
        <v>0</v>
      </c>
      <c r="AM55">
        <v>0.37412055196798738</v>
      </c>
      <c r="AN55">
        <v>0</v>
      </c>
      <c r="AO55"/>
      <c r="AP55"/>
      <c r="AQ55"/>
      <c r="AR55"/>
      <c r="AS55"/>
      <c r="AT55"/>
      <c r="AU55"/>
      <c r="AV55"/>
      <c r="AW55"/>
      <c r="AX55"/>
      <c r="AY55"/>
      <c r="AZ55"/>
      <c r="BA55"/>
      <c r="BB55"/>
      <c r="BC55"/>
      <c r="BD55"/>
      <c r="BE55"/>
      <c r="BF55"/>
      <c r="BG55"/>
      <c r="BH55"/>
      <c r="BI55"/>
      <c r="BJ55"/>
      <c r="BK55"/>
      <c r="BL55"/>
    </row>
    <row r="56">
      <c r="A56" t="s">
        <v>444</v>
      </c>
      <c r="B56">
        <v>2016</v>
      </c>
      <c r="C56" t="s">
        <v>448</v>
      </c>
      <c r="D56">
        <v>22</v>
      </c>
      <c r="E56" t="s">
        <v>54</v>
      </c>
      <c r="F56" t="s">
        <v>157</v>
      </c>
      <c r="G56" t="s">
        <v>187</v>
      </c>
      <c r="H56">
        <v>10.34335834062011</v>
      </c>
      <c r="I56">
        <v>4.3798807684010423</v>
      </c>
      <c r="J56">
        <v>1.613935848821848</v>
      </c>
      <c r="K56">
        <v>0.32641701753429631</v>
      </c>
      <c r="L56">
        <v>0.15901022281546701</v>
      </c>
      <c r="M56">
        <v>3.22472945514264</v>
      </c>
      <c r="N56">
        <v>0.1057532967662301</v>
      </c>
      <c r="O56">
        <v>0.17496213186609419</v>
      </c>
      <c r="P56">
        <v>0</v>
      </c>
      <c r="Q56">
        <v>0.1893962102305638</v>
      </c>
      <c r="R56">
        <v>15.688349660451721</v>
      </c>
      <c r="S56">
        <v>12.165967541958491</v>
      </c>
      <c r="T56">
        <v>8.2017955019494444</v>
      </c>
      <c r="U56">
        <v>5.2452477673056528</v>
      </c>
      <c r="V56">
        <v>1.6560777244642471</v>
      </c>
      <c r="W56" t="s">
        <v>258</v>
      </c>
      <c r="X56" t="s">
        <v>259</v>
      </c>
      <c r="Y56" t="s">
        <v>260</v>
      </c>
      <c r="Z56" t="s">
        <v>261</v>
      </c>
      <c r="AA56" t="s">
        <v>262</v>
      </c>
      <c r="AB56" t="s">
        <v>263</v>
      </c>
      <c r="AC56" t="s">
        <v>264</v>
      </c>
      <c r="AD56" t="s">
        <v>265</v>
      </c>
      <c r="AE56" t="s">
        <v>266</v>
      </c>
      <c r="AF56">
        <v>3.380831309241016</v>
      </c>
      <c r="AG56">
        <v>1.041335361485378</v>
      </c>
      <c r="AH56">
        <v>0.50231967276806078</v>
      </c>
      <c r="AI56">
        <v>2.8995666232461179</v>
      </c>
      <c r="AJ56">
        <v>12.41527199333526</v>
      </c>
      <c r="AK56">
        <v>4.6041665345119442</v>
      </c>
      <c r="AL56">
        <v>3.205458906470863</v>
      </c>
      <c r="AM56">
        <v>1.389700866456677</v>
      </c>
      <c r="AN56">
        <v>0</v>
      </c>
      <c r="AO56"/>
      <c r="AP56"/>
      <c r="AQ56"/>
      <c r="AR56"/>
      <c r="AS56"/>
      <c r="AT56"/>
      <c r="AU56"/>
      <c r="AV56"/>
      <c r="AW56"/>
      <c r="AX56"/>
      <c r="AY56"/>
      <c r="AZ56"/>
      <c r="BA56"/>
      <c r="BB56"/>
      <c r="BC56"/>
      <c r="BD56"/>
      <c r="BE56"/>
      <c r="BF56"/>
      <c r="BG56"/>
      <c r="BH56"/>
      <c r="BI56"/>
      <c r="BJ56"/>
      <c r="BK56"/>
      <c r="BL56"/>
    </row>
    <row r="57">
      <c r="A57" t="s">
        <v>444</v>
      </c>
      <c r="B57">
        <v>2016</v>
      </c>
      <c r="C57" t="s">
        <v>448</v>
      </c>
      <c r="D57">
        <v>23</v>
      </c>
      <c r="E57" t="s">
        <v>54</v>
      </c>
      <c r="F57" t="s">
        <v>158</v>
      </c>
      <c r="G57" t="s">
        <v>187</v>
      </c>
      <c r="H57">
        <v>89.656641659379972</v>
      </c>
      <c r="I57">
        <v>95.620119231598963</v>
      </c>
      <c r="J57">
        <v>98.386064151178147</v>
      </c>
      <c r="K57">
        <v>99.673582982465717</v>
      </c>
      <c r="L57">
        <v>99.840989777184532</v>
      </c>
      <c r="M57">
        <v>96.775270544857349</v>
      </c>
      <c r="N57">
        <v>99.894246703233762</v>
      </c>
      <c r="O57">
        <v>99.82503786813389</v>
      </c>
      <c r="P57">
        <v>100</v>
      </c>
      <c r="Q57">
        <v>99.810603789769445</v>
      </c>
      <c r="R57">
        <v>84.311650339548123</v>
      </c>
      <c r="S57">
        <v>87.834032458041449</v>
      </c>
      <c r="T57">
        <v>91.798204498050396</v>
      </c>
      <c r="U57">
        <v>94.754752232694401</v>
      </c>
      <c r="V57">
        <v>98.343922275535775</v>
      </c>
      <c r="W57" t="s">
        <v>258</v>
      </c>
      <c r="X57" t="s">
        <v>259</v>
      </c>
      <c r="Y57" t="s">
        <v>260</v>
      </c>
      <c r="Z57" t="s">
        <v>261</v>
      </c>
      <c r="AA57" t="s">
        <v>262</v>
      </c>
      <c r="AB57" t="s">
        <v>263</v>
      </c>
      <c r="AC57" t="s">
        <v>264</v>
      </c>
      <c r="AD57" t="s">
        <v>265</v>
      </c>
      <c r="AE57" t="s">
        <v>266</v>
      </c>
      <c r="AF57">
        <v>96.61916869075894</v>
      </c>
      <c r="AG57">
        <v>98.958664638514648</v>
      </c>
      <c r="AH57">
        <v>99.497680327231961</v>
      </c>
      <c r="AI57">
        <v>97.100433376753898</v>
      </c>
      <c r="AJ57">
        <v>87.584728006664719</v>
      </c>
      <c r="AK57">
        <v>95.395833465488096</v>
      </c>
      <c r="AL57">
        <v>96.794541093529162</v>
      </c>
      <c r="AM57">
        <v>98.610299133543336</v>
      </c>
      <c r="AN57">
        <v>100</v>
      </c>
      <c r="AO57"/>
      <c r="AP57"/>
      <c r="AQ57"/>
      <c r="AR57"/>
      <c r="AS57"/>
      <c r="AT57"/>
      <c r="AU57"/>
      <c r="AV57"/>
      <c r="AW57"/>
      <c r="AX57"/>
      <c r="AY57"/>
      <c r="AZ57"/>
      <c r="BA57"/>
      <c r="BB57"/>
      <c r="BC57"/>
      <c r="BD57"/>
      <c r="BE57"/>
      <c r="BF57"/>
      <c r="BG57"/>
      <c r="BH57"/>
      <c r="BI57"/>
      <c r="BJ57"/>
      <c r="BK57"/>
      <c r="BL57"/>
    </row>
    <row r="58">
      <c r="A58" t="s">
        <v>444</v>
      </c>
      <c r="B58">
        <v>2016</v>
      </c>
      <c r="C58" t="s">
        <v>448</v>
      </c>
      <c r="D58">
        <v>29</v>
      </c>
      <c r="E58" t="s">
        <v>57</v>
      </c>
      <c r="F58" t="s">
        <v>157</v>
      </c>
      <c r="G58" t="s">
        <v>458</v>
      </c>
      <c r="H58">
        <v>62.910686538035741</v>
      </c>
      <c r="I58">
        <v>84.803718799311625</v>
      </c>
      <c r="J58">
        <v>90.184100172033155</v>
      </c>
      <c r="K58">
        <v>95.779468495540286</v>
      </c>
      <c r="L58">
        <v>98.76615867712863</v>
      </c>
      <c r="M58">
        <v>94.857264274171712</v>
      </c>
      <c r="N58">
        <v>98.189232845394585</v>
      </c>
      <c r="O58">
        <v>99.088433847046886</v>
      </c>
      <c r="P58">
        <v>99.363666239982422</v>
      </c>
      <c r="Q58">
        <v>99.640810526902641</v>
      </c>
      <c r="R58">
        <v>38.642502924351859</v>
      </c>
      <c r="S58">
        <v>63.817470727133788</v>
      </c>
      <c r="T58">
        <v>70.894178890684984</v>
      </c>
      <c r="U58">
        <v>78.654496937985471</v>
      </c>
      <c r="V58">
        <v>78.891569419477293</v>
      </c>
      <c r="W58" t="s">
        <v>258</v>
      </c>
      <c r="X58" t="s">
        <v>259</v>
      </c>
      <c r="Y58" t="s">
        <v>260</v>
      </c>
      <c r="Z58" t="s">
        <v>261</v>
      </c>
      <c r="AA58" t="s">
        <v>262</v>
      </c>
      <c r="AB58" t="s">
        <v>263</v>
      </c>
      <c r="AC58" t="s">
        <v>264</v>
      </c>
      <c r="AD58" t="s">
        <v>265</v>
      </c>
      <c r="AE58" t="s">
        <v>266</v>
      </c>
      <c r="AF58">
        <v>65.133664796762858</v>
      </c>
      <c r="AG58">
        <v>96.498905172567291</v>
      </c>
      <c r="AH58">
        <v>98.705794167708419</v>
      </c>
      <c r="AI58">
        <v>83.298828370457869</v>
      </c>
      <c r="AJ58">
        <v>68.931332171865733</v>
      </c>
      <c r="AK58">
        <v>83.440523397678177</v>
      </c>
      <c r="AL58">
        <v>90.348493837238422</v>
      </c>
      <c r="AM58">
        <v>97.620564893730219</v>
      </c>
      <c r="AN58">
        <v>99.195069057056415</v>
      </c>
      <c r="AO58"/>
      <c r="AP58"/>
      <c r="AQ58"/>
      <c r="AR58"/>
      <c r="AS58"/>
      <c r="AT58"/>
      <c r="AU58"/>
      <c r="AV58"/>
      <c r="AW58"/>
      <c r="AX58"/>
      <c r="AY58"/>
      <c r="AZ58"/>
      <c r="BA58"/>
      <c r="BB58"/>
      <c r="BC58"/>
      <c r="BD58"/>
      <c r="BE58"/>
      <c r="BF58"/>
      <c r="BG58"/>
      <c r="BH58"/>
      <c r="BI58"/>
      <c r="BJ58"/>
      <c r="BK58"/>
      <c r="BL58"/>
    </row>
    <row r="59">
      <c r="A59" t="s">
        <v>444</v>
      </c>
      <c r="B59">
        <v>2016</v>
      </c>
      <c r="C59" t="s">
        <v>448</v>
      </c>
      <c r="D59">
        <v>30</v>
      </c>
      <c r="E59" t="s">
        <v>57</v>
      </c>
      <c r="F59" t="s">
        <v>158</v>
      </c>
      <c r="G59" t="s">
        <v>187</v>
      </c>
      <c r="H59">
        <v>37.089313461964473</v>
      </c>
      <c r="I59">
        <v>15.196281200688359</v>
      </c>
      <c r="J59">
        <v>9.8158998279668364</v>
      </c>
      <c r="K59">
        <v>4.2205315044596787</v>
      </c>
      <c r="L59">
        <v>1.2338413228713929</v>
      </c>
      <c r="M59">
        <v>5.1427357258283486</v>
      </c>
      <c r="N59">
        <v>1.8107671546054349</v>
      </c>
      <c r="O59">
        <v>0.91156615295308274</v>
      </c>
      <c r="P59">
        <v>0.63633376001760134</v>
      </c>
      <c r="Q59">
        <v>0.35918947309736948</v>
      </c>
      <c r="R59">
        <v>61.357497075647977</v>
      </c>
      <c r="S59">
        <v>36.18252927286612</v>
      </c>
      <c r="T59">
        <v>29.105821109314888</v>
      </c>
      <c r="U59">
        <v>21.34550306201448</v>
      </c>
      <c r="V59">
        <v>21.108430580522729</v>
      </c>
      <c r="W59" t="s">
        <v>258</v>
      </c>
      <c r="X59" t="s">
        <v>259</v>
      </c>
      <c r="Y59" t="s">
        <v>260</v>
      </c>
      <c r="Z59" t="s">
        <v>261</v>
      </c>
      <c r="AA59" t="s">
        <v>262</v>
      </c>
      <c r="AB59" t="s">
        <v>263</v>
      </c>
      <c r="AC59" t="s">
        <v>264</v>
      </c>
      <c r="AD59" t="s">
        <v>265</v>
      </c>
      <c r="AE59" t="s">
        <v>266</v>
      </c>
      <c r="AF59">
        <v>34.866335203236929</v>
      </c>
      <c r="AG59">
        <v>3.5010948274327358</v>
      </c>
      <c r="AH59">
        <v>1.294205832291589</v>
      </c>
      <c r="AI59">
        <v>16.701171629542259</v>
      </c>
      <c r="AJ59">
        <v>31.068667828134171</v>
      </c>
      <c r="AK59">
        <v>16.559476602321851</v>
      </c>
      <c r="AL59">
        <v>9.6515061627614749</v>
      </c>
      <c r="AM59">
        <v>2.379435106269769</v>
      </c>
      <c r="AN59">
        <v>0.80493094294356304</v>
      </c>
      <c r="AO59"/>
      <c r="AP59"/>
      <c r="AQ59"/>
      <c r="AR59"/>
      <c r="AS59"/>
      <c r="AT59"/>
      <c r="AU59"/>
      <c r="AV59"/>
      <c r="AW59"/>
      <c r="AX59"/>
      <c r="AY59"/>
      <c r="AZ59"/>
      <c r="BA59"/>
      <c r="BB59"/>
      <c r="BC59"/>
      <c r="BD59"/>
      <c r="BE59"/>
      <c r="BF59"/>
      <c r="BG59"/>
      <c r="BH59"/>
      <c r="BI59"/>
      <c r="BJ59"/>
      <c r="BK59"/>
      <c r="BL59"/>
    </row>
    <row r="60">
      <c r="A60" t="s">
        <v>444</v>
      </c>
      <c r="B60">
        <v>2016</v>
      </c>
      <c r="C60" t="s">
        <v>448</v>
      </c>
      <c r="D60">
        <v>31</v>
      </c>
      <c r="E60" t="s">
        <v>103</v>
      </c>
      <c r="F60" t="s">
        <v>49</v>
      </c>
      <c r="G60" t="s">
        <v>459</v>
      </c>
      <c r="H60">
        <v>25.192679041400439</v>
      </c>
      <c r="I60">
        <v>57.474890867074691</v>
      </c>
      <c r="J60">
        <v>76.600113972232606</v>
      </c>
      <c r="K60">
        <v>91.905639836491574</v>
      </c>
      <c r="L60">
        <v>98.568944501056436</v>
      </c>
      <c r="M60">
        <v>62.319457650212023</v>
      </c>
      <c r="N60">
        <v>89.004184424808386</v>
      </c>
      <c r="O60">
        <v>97.613015513555439</v>
      </c>
      <c r="P60">
        <v>99.234994854812982</v>
      </c>
      <c r="Q60">
        <v>99.535183379307497</v>
      </c>
      <c r="R60">
        <v>7.7783476295906731</v>
      </c>
      <c r="S60">
        <v>27.425949352511051</v>
      </c>
      <c r="T60">
        <v>33.917523993697927</v>
      </c>
      <c r="U60">
        <v>49.469358374422697</v>
      </c>
      <c r="V60">
        <v>61.714581991187011</v>
      </c>
      <c r="W60" t="s">
        <v>258</v>
      </c>
      <c r="X60" t="s">
        <v>259</v>
      </c>
      <c r="Y60" t="s">
        <v>260</v>
      </c>
      <c r="Z60" t="s">
        <v>261</v>
      </c>
      <c r="AA60" t="s">
        <v>262</v>
      </c>
      <c r="AB60" t="s">
        <v>263</v>
      </c>
      <c r="AC60" t="s">
        <v>264</v>
      </c>
      <c r="AD60" t="s">
        <v>265</v>
      </c>
      <c r="AE60" t="s">
        <v>266</v>
      </c>
      <c r="AF60">
        <v>43.551160237977591</v>
      </c>
      <c r="AG60">
        <v>92.150423007165131</v>
      </c>
      <c r="AH60">
        <v>88.885437481004615</v>
      </c>
      <c r="AI60">
        <v>66.871547635930455</v>
      </c>
      <c r="AJ60">
        <v>34.784785342792937</v>
      </c>
      <c r="AK60">
        <v>67.900595766756496</v>
      </c>
      <c r="AL60">
        <v>61.533863752716478</v>
      </c>
      <c r="AM60">
        <v>73.03285821127561</v>
      </c>
      <c r="AN60">
        <v>92.963029824914599</v>
      </c>
      <c r="AO60"/>
      <c r="AP60"/>
      <c r="AQ60"/>
      <c r="AR60"/>
      <c r="AS60"/>
      <c r="AT60"/>
      <c r="AU60"/>
      <c r="AV60"/>
      <c r="AW60"/>
      <c r="AX60"/>
      <c r="AY60"/>
      <c r="AZ60"/>
      <c r="BA60"/>
      <c r="BB60"/>
      <c r="BC60"/>
      <c r="BD60"/>
      <c r="BE60"/>
      <c r="BF60"/>
      <c r="BG60"/>
      <c r="BH60"/>
      <c r="BI60"/>
      <c r="BJ60"/>
      <c r="BK60"/>
      <c r="BL60"/>
    </row>
    <row r="61">
      <c r="A61" t="s">
        <v>444</v>
      </c>
      <c r="B61">
        <v>2016</v>
      </c>
      <c r="C61" t="s">
        <v>448</v>
      </c>
      <c r="D61">
        <v>32</v>
      </c>
      <c r="E61" t="s">
        <v>103</v>
      </c>
      <c r="F61" t="s">
        <v>48</v>
      </c>
      <c r="G61" t="s">
        <v>187</v>
      </c>
      <c r="H61">
        <v>74.807320958599789</v>
      </c>
      <c r="I61">
        <v>42.525109132925223</v>
      </c>
      <c r="J61">
        <v>23.39988602776716</v>
      </c>
      <c r="K61">
        <v>8.0943601635084175</v>
      </c>
      <c r="L61">
        <v>1.431055498943564</v>
      </c>
      <c r="M61">
        <v>37.680542349788148</v>
      </c>
      <c r="N61">
        <v>10.99581557519172</v>
      </c>
      <c r="O61">
        <v>2.3869844864445442</v>
      </c>
      <c r="P61">
        <v>0.76500514518703311</v>
      </c>
      <c r="Q61">
        <v>0.46481662069251362</v>
      </c>
      <c r="R61">
        <v>92.221652370409259</v>
      </c>
      <c r="S61">
        <v>72.574050647488804</v>
      </c>
      <c r="T61">
        <v>66.08247600630186</v>
      </c>
      <c r="U61">
        <v>50.530641625577253</v>
      </c>
      <c r="V61">
        <v>38.285418008812968</v>
      </c>
      <c r="W61" t="s">
        <v>258</v>
      </c>
      <c r="X61" t="s">
        <v>259</v>
      </c>
      <c r="Y61" t="s">
        <v>260</v>
      </c>
      <c r="Z61" t="s">
        <v>261</v>
      </c>
      <c r="AA61" t="s">
        <v>262</v>
      </c>
      <c r="AB61" t="s">
        <v>263</v>
      </c>
      <c r="AC61" t="s">
        <v>264</v>
      </c>
      <c r="AD61" t="s">
        <v>265</v>
      </c>
      <c r="AE61" t="s">
        <v>266</v>
      </c>
      <c r="AF61">
        <v>56.448839762022303</v>
      </c>
      <c r="AG61">
        <v>7.8495769928349262</v>
      </c>
      <c r="AH61">
        <v>11.114562518995269</v>
      </c>
      <c r="AI61">
        <v>33.128452364069958</v>
      </c>
      <c r="AJ61">
        <v>65.215214657206943</v>
      </c>
      <c r="AK61">
        <v>32.099404233243717</v>
      </c>
      <c r="AL61">
        <v>38.46613624728338</v>
      </c>
      <c r="AM61">
        <v>26.967141788724661</v>
      </c>
      <c r="AN61">
        <v>7.036970175085397</v>
      </c>
      <c r="AO61"/>
      <c r="AP61"/>
      <c r="AQ61"/>
      <c r="AR61"/>
      <c r="AS61"/>
      <c r="AT61"/>
      <c r="AU61"/>
      <c r="AV61"/>
      <c r="AW61"/>
      <c r="AX61"/>
      <c r="AY61"/>
      <c r="AZ61"/>
      <c r="BA61"/>
      <c r="BB61"/>
      <c r="BC61"/>
      <c r="BD61"/>
      <c r="BE61"/>
      <c r="BF61"/>
      <c r="BG61"/>
      <c r="BH61"/>
      <c r="BI61"/>
      <c r="BJ61"/>
      <c r="BK61"/>
      <c r="BL61"/>
    </row>
    <row r="62">
      <c r="A62" t="s">
        <v>444</v>
      </c>
      <c r="B62">
        <v>2016</v>
      </c>
      <c r="C62" t="s">
        <v>448</v>
      </c>
      <c r="D62">
        <v>35</v>
      </c>
      <c r="E62" t="s">
        <v>55</v>
      </c>
      <c r="F62" t="s">
        <v>157</v>
      </c>
      <c r="G62" t="s">
        <v>187</v>
      </c>
      <c r="H62">
        <v>34.63003422357508</v>
      </c>
      <c r="I62">
        <v>67.656687579277303</v>
      </c>
      <c r="J62">
        <v>85.763369976234316</v>
      </c>
      <c r="K62">
        <v>95.52154970757131</v>
      </c>
      <c r="L62">
        <v>99.522778895875391</v>
      </c>
      <c r="M62">
        <v>70.643397768264165</v>
      </c>
      <c r="N62">
        <v>93.127559787251627</v>
      </c>
      <c r="O62">
        <v>98.218975488423638</v>
      </c>
      <c r="P62">
        <v>99.556832354731966</v>
      </c>
      <c r="Q62">
        <v>99.803713039638524</v>
      </c>
      <c r="R62">
        <v>15.14053508393101</v>
      </c>
      <c r="S62">
        <v>37.289276049138103</v>
      </c>
      <c r="T62">
        <v>47.19124290776314</v>
      </c>
      <c r="U62">
        <v>67.03873816886572</v>
      </c>
      <c r="V62">
        <v>81.093304989541394</v>
      </c>
      <c r="W62" t="s">
        <v>258</v>
      </c>
      <c r="X62" t="s">
        <v>259</v>
      </c>
      <c r="Y62" t="s">
        <v>260</v>
      </c>
      <c r="Z62" t="s">
        <v>261</v>
      </c>
      <c r="AA62" t="s">
        <v>262</v>
      </c>
      <c r="AB62" t="s">
        <v>263</v>
      </c>
      <c r="AC62" t="s">
        <v>264</v>
      </c>
      <c r="AD62" t="s">
        <v>265</v>
      </c>
      <c r="AE62" t="s">
        <v>266</v>
      </c>
      <c r="AF62">
        <v>52.105702329836973</v>
      </c>
      <c r="AG62">
        <v>94.377349257724148</v>
      </c>
      <c r="AH62">
        <v>91.417865280610656</v>
      </c>
      <c r="AI62">
        <v>73.602590936164631</v>
      </c>
      <c r="AJ62">
        <v>47.187637381439188</v>
      </c>
      <c r="AK62">
        <v>78.05625818240307</v>
      </c>
      <c r="AL62">
        <v>77.414749736854844</v>
      </c>
      <c r="AM62">
        <v>78.523612838661052</v>
      </c>
      <c r="AN62">
        <v>95.087143028223522</v>
      </c>
      <c r="AO62"/>
      <c r="AP62"/>
      <c r="AQ62"/>
      <c r="AR62"/>
      <c r="AS62"/>
      <c r="AT62"/>
      <c r="AU62"/>
      <c r="AV62"/>
      <c r="AW62"/>
      <c r="AX62"/>
      <c r="AY62"/>
      <c r="AZ62"/>
      <c r="BA62"/>
      <c r="BB62"/>
      <c r="BC62"/>
      <c r="BD62"/>
      <c r="BE62"/>
      <c r="BF62"/>
      <c r="BG62"/>
      <c r="BH62"/>
      <c r="BI62"/>
      <c r="BJ62"/>
      <c r="BK62"/>
      <c r="BL62"/>
    </row>
    <row r="63">
      <c r="A63" t="s">
        <v>444</v>
      </c>
      <c r="B63">
        <v>2016</v>
      </c>
      <c r="C63" t="s">
        <v>448</v>
      </c>
      <c r="D63">
        <v>36</v>
      </c>
      <c r="E63" t="s">
        <v>55</v>
      </c>
      <c r="F63" t="s">
        <v>158</v>
      </c>
      <c r="G63" t="s">
        <v>187</v>
      </c>
      <c r="H63">
        <v>65.369965776425204</v>
      </c>
      <c r="I63">
        <v>32.343312420722611</v>
      </c>
      <c r="J63">
        <v>14.236630023765519</v>
      </c>
      <c r="K63">
        <v>4.4784502924287404</v>
      </c>
      <c r="L63">
        <v>0.4772211041245798</v>
      </c>
      <c r="M63">
        <v>29.356602231735881</v>
      </c>
      <c r="N63">
        <v>6.8724402127484332</v>
      </c>
      <c r="O63">
        <v>1.7810245115763641</v>
      </c>
      <c r="P63">
        <v>0.44316764526801927</v>
      </c>
      <c r="Q63">
        <v>0.1962869603614818</v>
      </c>
      <c r="R63">
        <v>84.859464916068887</v>
      </c>
      <c r="S63">
        <v>62.710723950861791</v>
      </c>
      <c r="T63">
        <v>52.80875709223659</v>
      </c>
      <c r="U63">
        <v>32.961261831134273</v>
      </c>
      <c r="V63">
        <v>18.90669501045863</v>
      </c>
      <c r="W63" t="s">
        <v>258</v>
      </c>
      <c r="X63" t="s">
        <v>259</v>
      </c>
      <c r="Y63" t="s">
        <v>260</v>
      </c>
      <c r="Z63" t="s">
        <v>261</v>
      </c>
      <c r="AA63" t="s">
        <v>262</v>
      </c>
      <c r="AB63" t="s">
        <v>263</v>
      </c>
      <c r="AC63" t="s">
        <v>264</v>
      </c>
      <c r="AD63" t="s">
        <v>265</v>
      </c>
      <c r="AE63" t="s">
        <v>266</v>
      </c>
      <c r="AF63">
        <v>47.894297670162928</v>
      </c>
      <c r="AG63">
        <v>5.6226507422759244</v>
      </c>
      <c r="AH63">
        <v>8.5821347193892823</v>
      </c>
      <c r="AI63">
        <v>26.397409063835749</v>
      </c>
      <c r="AJ63">
        <v>52.812362618560591</v>
      </c>
      <c r="AK63">
        <v>21.943741817597111</v>
      </c>
      <c r="AL63">
        <v>22.585250263145092</v>
      </c>
      <c r="AM63">
        <v>21.476387161339279</v>
      </c>
      <c r="AN63">
        <v>4.9128569717764661</v>
      </c>
      <c r="AO63"/>
      <c r="AP63"/>
      <c r="AQ63"/>
      <c r="AR63"/>
      <c r="AS63"/>
      <c r="AT63"/>
      <c r="AU63"/>
      <c r="AV63"/>
      <c r="AW63"/>
      <c r="AX63"/>
      <c r="AY63"/>
      <c r="AZ63"/>
      <c r="BA63"/>
      <c r="BB63"/>
      <c r="BC63"/>
      <c r="BD63"/>
      <c r="BE63"/>
      <c r="BF63"/>
      <c r="BG63"/>
      <c r="BH63"/>
      <c r="BI63"/>
      <c r="BJ63"/>
      <c r="BK63"/>
      <c r="BL63"/>
    </row>
    <row r="64">
      <c r="A64" t="s">
        <v>444</v>
      </c>
      <c r="B64">
        <v>2016</v>
      </c>
      <c r="C64" t="s">
        <v>448</v>
      </c>
      <c r="D64">
        <v>37</v>
      </c>
      <c r="E64" t="s">
        <v>159</v>
      </c>
      <c r="F64" t="s">
        <v>157</v>
      </c>
      <c r="G64" t="s">
        <v>470</v>
      </c>
      <c r="H64">
        <v>45.186251028868099</v>
      </c>
      <c r="I64">
        <v>71.803901919838012</v>
      </c>
      <c r="J64">
        <v>87.660911206154978</v>
      </c>
      <c r="K64">
        <v>95.722466499328675</v>
      </c>
      <c r="L64">
        <v>99.577667294942287</v>
      </c>
      <c r="M64">
        <v>71.511409508867956</v>
      </c>
      <c r="N64">
        <v>93.355264824750719</v>
      </c>
      <c r="O64">
        <v>98.238997165517233</v>
      </c>
      <c r="P64">
        <v>99.590828397604909</v>
      </c>
      <c r="Q64">
        <v>99.803713039638524</v>
      </c>
      <c r="R64">
        <v>27.294182308110329</v>
      </c>
      <c r="S64">
        <v>46.027271551548708</v>
      </c>
      <c r="T64">
        <v>53.226944471684646</v>
      </c>
      <c r="U64">
        <v>71.561102430088269</v>
      </c>
      <c r="V64">
        <v>82.582869899263869</v>
      </c>
      <c r="W64" t="s">
        <v>258</v>
      </c>
      <c r="X64" t="s">
        <v>259</v>
      </c>
      <c r="Y64" t="s">
        <v>260</v>
      </c>
      <c r="Z64" t="s">
        <v>261</v>
      </c>
      <c r="AA64" t="s">
        <v>262</v>
      </c>
      <c r="AB64" t="s">
        <v>263</v>
      </c>
      <c r="AC64" t="s">
        <v>264</v>
      </c>
      <c r="AD64" t="s">
        <v>265</v>
      </c>
      <c r="AE64" t="s">
        <v>266</v>
      </c>
      <c r="AF64">
        <v>70.25092217193891</v>
      </c>
      <c r="AG64">
        <v>94.455286097302178</v>
      </c>
      <c r="AH64">
        <v>91.417865280610656</v>
      </c>
      <c r="AI64">
        <v>81.928811003022872</v>
      </c>
      <c r="AJ64">
        <v>50.821237805456242</v>
      </c>
      <c r="AK64">
        <v>81.893401046362186</v>
      </c>
      <c r="AL64">
        <v>77.490869446513329</v>
      </c>
      <c r="AM64">
        <v>78.873308981979548</v>
      </c>
      <c r="AN64">
        <v>95.285630999796183</v>
      </c>
      <c r="AO64"/>
      <c r="AP64"/>
      <c r="AQ64"/>
      <c r="AR64"/>
      <c r="AS64"/>
      <c r="AT64"/>
      <c r="AU64"/>
      <c r="AV64"/>
      <c r="AW64"/>
      <c r="AX64"/>
      <c r="AY64"/>
      <c r="AZ64"/>
      <c r="BA64"/>
      <c r="BB64"/>
      <c r="BC64"/>
      <c r="BD64"/>
      <c r="BE64"/>
      <c r="BF64"/>
      <c r="BG64"/>
      <c r="BH64"/>
      <c r="BI64"/>
      <c r="BJ64"/>
      <c r="BK64"/>
      <c r="BL64"/>
    </row>
    <row r="65">
      <c r="A65" t="s">
        <v>444</v>
      </c>
      <c r="B65">
        <v>2016</v>
      </c>
      <c r="C65" t="s">
        <v>448</v>
      </c>
      <c r="D65">
        <v>38</v>
      </c>
      <c r="E65" t="s">
        <v>159</v>
      </c>
      <c r="F65" t="s">
        <v>158</v>
      </c>
      <c r="G65" t="s">
        <v>187</v>
      </c>
      <c r="H65">
        <v>54.813748971132078</v>
      </c>
      <c r="I65">
        <v>28.19609808016185</v>
      </c>
      <c r="J65">
        <v>12.339088793844841</v>
      </c>
      <c r="K65">
        <v>4.277533500671395</v>
      </c>
      <c r="L65">
        <v>0.42233270505769721</v>
      </c>
      <c r="M65">
        <v>28.48859049113203</v>
      </c>
      <c r="N65">
        <v>6.6447351752493429</v>
      </c>
      <c r="O65">
        <v>1.7610028344827731</v>
      </c>
      <c r="P65">
        <v>0.4091716023951068</v>
      </c>
      <c r="Q65">
        <v>0.1962869603614818</v>
      </c>
      <c r="R65">
        <v>72.705817691889479</v>
      </c>
      <c r="S65">
        <v>53.97272844845125</v>
      </c>
      <c r="T65">
        <v>46.773055528315041</v>
      </c>
      <c r="U65">
        <v>28.438897569911742</v>
      </c>
      <c r="V65">
        <v>17.417130100736198</v>
      </c>
      <c r="W65" t="s">
        <v>258</v>
      </c>
      <c r="X65" t="s">
        <v>259</v>
      </c>
      <c r="Y65" t="s">
        <v>260</v>
      </c>
      <c r="Z65" t="s">
        <v>261</v>
      </c>
      <c r="AA65" t="s">
        <v>262</v>
      </c>
      <c r="AB65" t="s">
        <v>263</v>
      </c>
      <c r="AC65" t="s">
        <v>264</v>
      </c>
      <c r="AD65" t="s">
        <v>265</v>
      </c>
      <c r="AE65" t="s">
        <v>266</v>
      </c>
      <c r="AF65">
        <v>29.749077828061061</v>
      </c>
      <c r="AG65">
        <v>5.5447139026978798</v>
      </c>
      <c r="AH65">
        <v>8.5821347193892823</v>
      </c>
      <c r="AI65">
        <v>18.07118899697749</v>
      </c>
      <c r="AJ65">
        <v>49.178762194543538</v>
      </c>
      <c r="AK65">
        <v>18.106598953638091</v>
      </c>
      <c r="AL65">
        <v>22.50913055348661</v>
      </c>
      <c r="AM65">
        <v>21.126691018020789</v>
      </c>
      <c r="AN65">
        <v>4.7143690002038321</v>
      </c>
      <c r="AO65"/>
      <c r="AP65"/>
      <c r="AQ65"/>
      <c r="AR65"/>
      <c r="AS65"/>
      <c r="AT65"/>
      <c r="AU65"/>
      <c r="AV65"/>
      <c r="AW65"/>
      <c r="AX65"/>
      <c r="AY65"/>
      <c r="AZ65"/>
      <c r="BA65"/>
      <c r="BB65"/>
      <c r="BC65"/>
      <c r="BD65"/>
      <c r="BE65"/>
      <c r="BF65"/>
      <c r="BG65"/>
      <c r="BH65"/>
      <c r="BI65"/>
      <c r="BJ65"/>
      <c r="BK65"/>
      <c r="BL65"/>
    </row>
    <row r="66">
      <c r="A66" t="s">
        <v>444</v>
      </c>
      <c r="B66">
        <v>2016</v>
      </c>
      <c r="C66" t="s">
        <v>448</v>
      </c>
      <c r="D66">
        <v>41</v>
      </c>
      <c r="E66" t="s">
        <v>56</v>
      </c>
      <c r="F66" t="s">
        <v>157</v>
      </c>
      <c r="G66" t="s">
        <v>187</v>
      </c>
      <c r="H66">
        <v>19.913311563035229</v>
      </c>
      <c r="I66">
        <v>6.2199059188363526</v>
      </c>
      <c r="J66">
        <v>2.3465654160193301</v>
      </c>
      <c r="K66">
        <v>0.38111434438794423</v>
      </c>
      <c r="L66">
        <v>0.15892257448223421</v>
      </c>
      <c r="M66">
        <v>3.7190981573089128</v>
      </c>
      <c r="N66">
        <v>0.123990740107948</v>
      </c>
      <c r="O66">
        <v>0.19543377258198649</v>
      </c>
      <c r="P66">
        <v>0</v>
      </c>
      <c r="Q66">
        <v>0.1893962102305638</v>
      </c>
      <c r="R66">
        <v>32.196021065670777</v>
      </c>
      <c r="S66">
        <v>18.790741485065691</v>
      </c>
      <c r="T66">
        <v>10.8447269779448</v>
      </c>
      <c r="U66">
        <v>7.9206475497049622</v>
      </c>
      <c r="V66">
        <v>2.1564955847760832</v>
      </c>
      <c r="W66" t="s">
        <v>258</v>
      </c>
      <c r="X66" t="s">
        <v>259</v>
      </c>
      <c r="Y66" t="s">
        <v>260</v>
      </c>
      <c r="Z66" t="s">
        <v>261</v>
      </c>
      <c r="AA66" t="s">
        <v>262</v>
      </c>
      <c r="AB66" t="s">
        <v>263</v>
      </c>
      <c r="AC66" t="s">
        <v>264</v>
      </c>
      <c r="AD66" t="s">
        <v>265</v>
      </c>
      <c r="AE66" t="s">
        <v>266</v>
      </c>
      <c r="AF66">
        <v>17.403465314303329</v>
      </c>
      <c r="AG66">
        <v>1.0404761360214749</v>
      </c>
      <c r="AH66">
        <v>0.50231967276806078</v>
      </c>
      <c r="AI66">
        <v>6.0026737809247814</v>
      </c>
      <c r="AJ66">
        <v>15.165840759928789</v>
      </c>
      <c r="AK66">
        <v>5.22353127346077</v>
      </c>
      <c r="AL66">
        <v>3.2023101664576781</v>
      </c>
      <c r="AM66">
        <v>1.382706905431264</v>
      </c>
      <c r="AN66">
        <v>0</v>
      </c>
      <c r="AO66"/>
      <c r="AP66"/>
      <c r="AQ66"/>
      <c r="AR66"/>
      <c r="AS66"/>
      <c r="AT66"/>
      <c r="AU66"/>
      <c r="AV66"/>
      <c r="AW66"/>
      <c r="AX66"/>
      <c r="AY66"/>
      <c r="AZ66"/>
      <c r="BA66"/>
      <c r="BB66"/>
      <c r="BC66"/>
      <c r="BD66"/>
      <c r="BE66"/>
      <c r="BF66"/>
      <c r="BG66"/>
      <c r="BH66"/>
      <c r="BI66"/>
      <c r="BJ66"/>
      <c r="BK66"/>
      <c r="BL66"/>
    </row>
    <row r="67">
      <c r="A67" t="s">
        <v>444</v>
      </c>
      <c r="B67">
        <v>2016</v>
      </c>
      <c r="C67" t="s">
        <v>448</v>
      </c>
      <c r="D67">
        <v>42</v>
      </c>
      <c r="E67" t="s">
        <v>56</v>
      </c>
      <c r="F67" t="s">
        <v>158</v>
      </c>
      <c r="G67" t="s">
        <v>460</v>
      </c>
      <c r="H67">
        <v>80.086688436964863</v>
      </c>
      <c r="I67">
        <v>93.780094081163625</v>
      </c>
      <c r="J67">
        <v>97.653434583980683</v>
      </c>
      <c r="K67">
        <v>99.618885655612061</v>
      </c>
      <c r="L67">
        <v>99.841077425517767</v>
      </c>
      <c r="M67">
        <v>96.280901842691151</v>
      </c>
      <c r="N67">
        <v>99.876009259892058</v>
      </c>
      <c r="O67">
        <v>99.804566227417993</v>
      </c>
      <c r="P67">
        <v>100</v>
      </c>
      <c r="Q67">
        <v>99.810603789769445</v>
      </c>
      <c r="R67">
        <v>67.803978934329152</v>
      </c>
      <c r="S67">
        <v>81.209258514934263</v>
      </c>
      <c r="T67">
        <v>89.155273022055241</v>
      </c>
      <c r="U67">
        <v>92.07935245029509</v>
      </c>
      <c r="V67">
        <v>97.843504415223947</v>
      </c>
      <c r="W67" t="s">
        <v>258</v>
      </c>
      <c r="X67" t="s">
        <v>259</v>
      </c>
      <c r="Y67" t="s">
        <v>260</v>
      </c>
      <c r="Z67" t="s">
        <v>261</v>
      </c>
      <c r="AA67" t="s">
        <v>262</v>
      </c>
      <c r="AB67" t="s">
        <v>263</v>
      </c>
      <c r="AC67" t="s">
        <v>264</v>
      </c>
      <c r="AD67" t="s">
        <v>265</v>
      </c>
      <c r="AE67" t="s">
        <v>266</v>
      </c>
      <c r="AF67">
        <v>82.596534685696511</v>
      </c>
      <c r="AG67">
        <v>98.959523863978546</v>
      </c>
      <c r="AH67">
        <v>99.497680327231961</v>
      </c>
      <c r="AI67">
        <v>93.997326219075305</v>
      </c>
      <c r="AJ67">
        <v>84.834159240071173</v>
      </c>
      <c r="AK67">
        <v>94.776468726539136</v>
      </c>
      <c r="AL67">
        <v>96.79768983354235</v>
      </c>
      <c r="AM67">
        <v>98.617293094568751</v>
      </c>
      <c r="AN67">
        <v>100</v>
      </c>
      <c r="AO67"/>
      <c r="AP67"/>
      <c r="AQ67"/>
      <c r="AR67"/>
      <c r="AS67"/>
      <c r="AT67"/>
      <c r="AU67"/>
      <c r="AV67"/>
      <c r="AW67"/>
      <c r="AX67"/>
      <c r="AY67"/>
      <c r="AZ67"/>
      <c r="BA67"/>
      <c r="BB67"/>
      <c r="BC67"/>
      <c r="BD67"/>
      <c r="BE67"/>
      <c r="BF67"/>
      <c r="BG67"/>
      <c r="BH67"/>
      <c r="BI67"/>
      <c r="BJ67"/>
      <c r="BK67"/>
      <c r="BL67"/>
    </row>
    <row r="68">
      <c r="A68" t="s">
        <v>444</v>
      </c>
      <c r="B68">
        <v>2016</v>
      </c>
      <c r="C68" t="s">
        <v>448</v>
      </c>
      <c r="D68">
        <v>43</v>
      </c>
      <c r="E68" t="s">
        <v>53</v>
      </c>
      <c r="F68" t="s">
        <v>157</v>
      </c>
      <c r="G68" t="s">
        <v>471</v>
      </c>
      <c r="H68">
        <v>50.710877592522053</v>
      </c>
      <c r="I68">
        <v>53.579252932911807</v>
      </c>
      <c r="J68">
        <v>63.952176196770587</v>
      </c>
      <c r="K68">
        <v>73.330174437970058</v>
      </c>
      <c r="L68">
        <v>83.028897020394083</v>
      </c>
      <c r="M68">
        <v>62.460775290449867</v>
      </c>
      <c r="N68">
        <v>72.910002284116288</v>
      </c>
      <c r="O68">
        <v>76.75862419181189</v>
      </c>
      <c r="P68">
        <v>79.554182084896098</v>
      </c>
      <c r="Q68">
        <v>85.643656070865532</v>
      </c>
      <c r="R68">
        <v>42.566110091495787</v>
      </c>
      <c r="S68">
        <v>36.228408446120973</v>
      </c>
      <c r="T68">
        <v>39.887183222759063</v>
      </c>
      <c r="U68">
        <v>47.829126908896583</v>
      </c>
      <c r="V68">
        <v>52.945119902440808</v>
      </c>
      <c r="W68" t="s">
        <v>258</v>
      </c>
      <c r="X68" t="s">
        <v>259</v>
      </c>
      <c r="Y68" t="s">
        <v>260</v>
      </c>
      <c r="Z68" t="s">
        <v>261</v>
      </c>
      <c r="AA68" t="s">
        <v>262</v>
      </c>
      <c r="AB68" t="s">
        <v>263</v>
      </c>
      <c r="AC68" t="s">
        <v>264</v>
      </c>
      <c r="AD68" t="s">
        <v>265</v>
      </c>
      <c r="AE68" t="s">
        <v>266</v>
      </c>
      <c r="AF68">
        <v>58.754052766991791</v>
      </c>
      <c r="AG68">
        <v>71.621016407076155</v>
      </c>
      <c r="AH68">
        <v>82.000664825376475</v>
      </c>
      <c r="AI68">
        <v>46.612011900899859</v>
      </c>
      <c r="AJ68">
        <v>44.732792410993753</v>
      </c>
      <c r="AK68">
        <v>48.00730201880048</v>
      </c>
      <c r="AL68">
        <v>66.20579595709971</v>
      </c>
      <c r="AM68">
        <v>77.087435142785168</v>
      </c>
      <c r="AN68">
        <v>90.133976656404528</v>
      </c>
      <c r="AO68"/>
      <c r="AP68"/>
      <c r="AQ68"/>
      <c r="AR68"/>
      <c r="AS68"/>
      <c r="AT68"/>
      <c r="AU68"/>
      <c r="AV68"/>
      <c r="AW68"/>
      <c r="AX68"/>
      <c r="AY68"/>
      <c r="AZ68"/>
      <c r="BA68"/>
      <c r="BB68"/>
      <c r="BC68"/>
      <c r="BD68"/>
      <c r="BE68"/>
      <c r="BF68"/>
      <c r="BG68"/>
      <c r="BH68"/>
      <c r="BI68"/>
      <c r="BJ68"/>
      <c r="BK68"/>
      <c r="BL68"/>
    </row>
    <row r="69">
      <c r="A69" t="s">
        <v>444</v>
      </c>
      <c r="B69">
        <v>2016</v>
      </c>
      <c r="C69" t="s">
        <v>448</v>
      </c>
      <c r="D69">
        <v>44</v>
      </c>
      <c r="E69" t="s">
        <v>53</v>
      </c>
      <c r="F69" t="s">
        <v>158</v>
      </c>
      <c r="G69" t="s">
        <v>187</v>
      </c>
      <c r="H69">
        <v>49.289122407477933</v>
      </c>
      <c r="I69">
        <v>46.420747067088072</v>
      </c>
      <c r="J69">
        <v>36.047823803229448</v>
      </c>
      <c r="K69">
        <v>26.66982556203013</v>
      </c>
      <c r="L69">
        <v>16.971102979605948</v>
      </c>
      <c r="M69">
        <v>37.539224709550147</v>
      </c>
      <c r="N69">
        <v>27.089997715883769</v>
      </c>
      <c r="O69">
        <v>23.241375808188181</v>
      </c>
      <c r="P69">
        <v>20.445817915103881</v>
      </c>
      <c r="Q69">
        <v>14.356343929134489</v>
      </c>
      <c r="R69">
        <v>57.433889908504213</v>
      </c>
      <c r="S69">
        <v>63.771591553879013</v>
      </c>
      <c r="T69">
        <v>60.112816777240752</v>
      </c>
      <c r="U69">
        <v>52.170873091103537</v>
      </c>
      <c r="V69">
        <v>47.054880097559071</v>
      </c>
      <c r="W69" t="s">
        <v>258</v>
      </c>
      <c r="X69" t="s">
        <v>259</v>
      </c>
      <c r="Y69" t="s">
        <v>260</v>
      </c>
      <c r="Z69" t="s">
        <v>261</v>
      </c>
      <c r="AA69" t="s">
        <v>262</v>
      </c>
      <c r="AB69" t="s">
        <v>263</v>
      </c>
      <c r="AC69" t="s">
        <v>264</v>
      </c>
      <c r="AD69" t="s">
        <v>265</v>
      </c>
      <c r="AE69" t="s">
        <v>266</v>
      </c>
      <c r="AF69">
        <v>41.245947233008138</v>
      </c>
      <c r="AG69">
        <v>28.378983592923831</v>
      </c>
      <c r="AH69">
        <v>17.999335174623379</v>
      </c>
      <c r="AI69">
        <v>53.38798809910066</v>
      </c>
      <c r="AJ69">
        <v>55.26720758900597</v>
      </c>
      <c r="AK69">
        <v>51.992697981199683</v>
      </c>
      <c r="AL69">
        <v>33.794204042900091</v>
      </c>
      <c r="AM69">
        <v>22.912564857215109</v>
      </c>
      <c r="AN69">
        <v>9.8660233435954883</v>
      </c>
      <c r="AO69"/>
      <c r="AP69"/>
      <c r="AQ69"/>
      <c r="AR69"/>
      <c r="AS69"/>
      <c r="AT69"/>
      <c r="AU69"/>
      <c r="AV69"/>
      <c r="AW69"/>
      <c r="AX69"/>
      <c r="AY69"/>
      <c r="AZ69"/>
      <c r="BA69"/>
      <c r="BB69"/>
      <c r="BC69"/>
      <c r="BD69"/>
      <c r="BE69"/>
      <c r="BF69"/>
      <c r="BG69"/>
      <c r="BH69"/>
      <c r="BI69"/>
      <c r="BJ69"/>
      <c r="BK69"/>
      <c r="BL69"/>
    </row>
    <row r="70">
      <c r="A70" t="s">
        <v>444</v>
      </c>
      <c r="B70">
        <v>2016</v>
      </c>
      <c r="C70" t="s">
        <v>448</v>
      </c>
      <c r="D70">
        <v>45</v>
      </c>
      <c r="E70" t="s">
        <v>52</v>
      </c>
      <c r="F70" t="s">
        <v>157</v>
      </c>
      <c r="G70" t="s">
        <v>187</v>
      </c>
      <c r="H70">
        <v>50.710877592522053</v>
      </c>
      <c r="I70">
        <v>53.579252932911807</v>
      </c>
      <c r="J70">
        <v>63.952176196770587</v>
      </c>
      <c r="K70">
        <v>73.330174437970058</v>
      </c>
      <c r="L70">
        <v>83.028897020394083</v>
      </c>
      <c r="M70">
        <v>62.460775290449867</v>
      </c>
      <c r="N70">
        <v>72.910002284116288</v>
      </c>
      <c r="O70">
        <v>76.75862419181189</v>
      </c>
      <c r="P70">
        <v>79.554182084896098</v>
      </c>
      <c r="Q70">
        <v>85.643656070865532</v>
      </c>
      <c r="R70">
        <v>42.566110091495787</v>
      </c>
      <c r="S70">
        <v>36.228408446120973</v>
      </c>
      <c r="T70">
        <v>39.887183222759063</v>
      </c>
      <c r="U70">
        <v>47.829126908896583</v>
      </c>
      <c r="V70">
        <v>52.945119902440808</v>
      </c>
      <c r="W70" t="s">
        <v>258</v>
      </c>
      <c r="X70" t="s">
        <v>259</v>
      </c>
      <c r="Y70" t="s">
        <v>260</v>
      </c>
      <c r="Z70" t="s">
        <v>261</v>
      </c>
      <c r="AA70" t="s">
        <v>262</v>
      </c>
      <c r="AB70" t="s">
        <v>263</v>
      </c>
      <c r="AC70" t="s">
        <v>264</v>
      </c>
      <c r="AD70" t="s">
        <v>265</v>
      </c>
      <c r="AE70" t="s">
        <v>266</v>
      </c>
      <c r="AF70">
        <v>58.754052766991791</v>
      </c>
      <c r="AG70">
        <v>71.621016407076155</v>
      </c>
      <c r="AH70">
        <v>82.000664825376475</v>
      </c>
      <c r="AI70">
        <v>46.612011900899859</v>
      </c>
      <c r="AJ70">
        <v>44.732792410993753</v>
      </c>
      <c r="AK70">
        <v>48.00730201880048</v>
      </c>
      <c r="AL70">
        <v>66.20579595709971</v>
      </c>
      <c r="AM70">
        <v>77.087435142785168</v>
      </c>
      <c r="AN70">
        <v>90.133976656404528</v>
      </c>
      <c r="AO70"/>
      <c r="AP70"/>
      <c r="AQ70"/>
      <c r="AR70"/>
      <c r="AS70"/>
      <c r="AT70"/>
      <c r="AU70"/>
      <c r="AV70"/>
      <c r="AW70"/>
      <c r="AX70"/>
      <c r="AY70"/>
      <c r="AZ70"/>
      <c r="BA70"/>
      <c r="BB70"/>
      <c r="BC70"/>
      <c r="BD70"/>
      <c r="BE70"/>
      <c r="BF70"/>
      <c r="BG70"/>
      <c r="BH70"/>
      <c r="BI70"/>
      <c r="BJ70"/>
      <c r="BK70"/>
      <c r="BL70"/>
    </row>
    <row r="71">
      <c r="A71" t="s">
        <v>444</v>
      </c>
      <c r="B71">
        <v>2016</v>
      </c>
      <c r="C71" t="s">
        <v>448</v>
      </c>
      <c r="D71">
        <v>46</v>
      </c>
      <c r="E71" t="s">
        <v>52</v>
      </c>
      <c r="F71" t="s">
        <v>158</v>
      </c>
      <c r="G71" t="s">
        <v>187</v>
      </c>
      <c r="H71">
        <v>49.289122407477933</v>
      </c>
      <c r="I71">
        <v>46.420747067088072</v>
      </c>
      <c r="J71">
        <v>36.047823803229448</v>
      </c>
      <c r="K71">
        <v>26.66982556203013</v>
      </c>
      <c r="L71">
        <v>16.971102979605948</v>
      </c>
      <c r="M71">
        <v>37.539224709550147</v>
      </c>
      <c r="N71">
        <v>27.089997715883769</v>
      </c>
      <c r="O71">
        <v>23.241375808188181</v>
      </c>
      <c r="P71">
        <v>20.445817915103881</v>
      </c>
      <c r="Q71">
        <v>14.356343929134489</v>
      </c>
      <c r="R71">
        <v>57.433889908504213</v>
      </c>
      <c r="S71">
        <v>63.771591553879013</v>
      </c>
      <c r="T71">
        <v>60.112816777240752</v>
      </c>
      <c r="U71">
        <v>52.170873091103537</v>
      </c>
      <c r="V71">
        <v>47.054880097559071</v>
      </c>
      <c r="W71" t="s">
        <v>258</v>
      </c>
      <c r="X71" t="s">
        <v>259</v>
      </c>
      <c r="Y71" t="s">
        <v>260</v>
      </c>
      <c r="Z71" t="s">
        <v>261</v>
      </c>
      <c r="AA71" t="s">
        <v>262</v>
      </c>
      <c r="AB71" t="s">
        <v>263</v>
      </c>
      <c r="AC71" t="s">
        <v>264</v>
      </c>
      <c r="AD71" t="s">
        <v>265</v>
      </c>
      <c r="AE71" t="s">
        <v>266</v>
      </c>
      <c r="AF71">
        <v>41.245947233008138</v>
      </c>
      <c r="AG71">
        <v>28.378983592923831</v>
      </c>
      <c r="AH71">
        <v>17.999335174623379</v>
      </c>
      <c r="AI71">
        <v>53.38798809910066</v>
      </c>
      <c r="AJ71">
        <v>55.26720758900597</v>
      </c>
      <c r="AK71">
        <v>51.992697981199683</v>
      </c>
      <c r="AL71">
        <v>33.794204042900091</v>
      </c>
      <c r="AM71">
        <v>22.912564857215109</v>
      </c>
      <c r="AN71">
        <v>9.8660233435954883</v>
      </c>
      <c r="AO71"/>
      <c r="AP71"/>
      <c r="AQ71"/>
      <c r="AR71"/>
      <c r="AS71"/>
      <c r="AT71"/>
      <c r="AU71"/>
      <c r="AV71"/>
      <c r="AW71"/>
      <c r="AX71"/>
      <c r="AY71"/>
      <c r="AZ71"/>
      <c r="BA71"/>
      <c r="BB71"/>
      <c r="BC71"/>
      <c r="BD71"/>
      <c r="BE71"/>
      <c r="BF71"/>
      <c r="BG71"/>
      <c r="BH71"/>
      <c r="BI71"/>
      <c r="BJ71"/>
      <c r="BK71"/>
      <c r="BL71"/>
    </row>
    <row r="72">
      <c r="A72" t="s">
        <v>444</v>
      </c>
      <c r="B72">
        <v>2016</v>
      </c>
      <c r="C72" t="s">
        <v>448</v>
      </c>
      <c r="D72">
        <v>58</v>
      </c>
      <c r="E72" t="s">
        <v>267</v>
      </c>
      <c r="F72" t="s">
        <v>268</v>
      </c>
      <c r="G72" t="s">
        <v>187</v>
      </c>
      <c r="H72">
        <v>5.6730596082474083</v>
      </c>
      <c r="I72">
        <v>17.760524891243161</v>
      </c>
      <c r="J72">
        <v>39.397476174796239</v>
      </c>
      <c r="K72">
        <v>72.165046040184251</v>
      </c>
      <c r="L72">
        <v>91.549111817025391</v>
      </c>
      <c r="M72">
        <v>21.14810061759642</v>
      </c>
      <c r="N72">
        <v>50.857238115083902</v>
      </c>
      <c r="O72">
        <v>76.522691784945437</v>
      </c>
      <c r="P72">
        <v>90.438590072599126</v>
      </c>
      <c r="Q72">
        <v>93.956986755960443</v>
      </c>
      <c r="R72">
        <v>0.81699394644432544</v>
      </c>
      <c r="S72">
        <v>2.6746987509669822</v>
      </c>
      <c r="T72">
        <v>5.6977422875559087</v>
      </c>
      <c r="U72">
        <v>11.443677873126539</v>
      </c>
      <c r="V72">
        <v>21.948071572063458</v>
      </c>
      <c r="W72" t="s">
        <v>258</v>
      </c>
      <c r="X72" t="s">
        <v>259</v>
      </c>
      <c r="Y72" t="s">
        <v>260</v>
      </c>
      <c r="Z72" t="s">
        <v>261</v>
      </c>
      <c r="AA72" t="s">
        <v>262</v>
      </c>
      <c r="AB72" t="s">
        <v>263</v>
      </c>
      <c r="AC72" t="s">
        <v>264</v>
      </c>
      <c r="AD72" t="s">
        <v>265</v>
      </c>
      <c r="AE72" t="s">
        <v>266</v>
      </c>
      <c r="AF72">
        <v>28.73037953425289</v>
      </c>
      <c r="AG72">
        <v>65.123597304038412</v>
      </c>
      <c r="AH72">
        <v>63.87811372025056</v>
      </c>
      <c r="AI72">
        <v>34.895659594451843</v>
      </c>
      <c r="AJ72">
        <v>12.61195200782206</v>
      </c>
      <c r="AK72">
        <v>27.66727526233764</v>
      </c>
      <c r="AL72">
        <v>26.0357608825997</v>
      </c>
      <c r="AM72">
        <v>50.86396386345843</v>
      </c>
      <c r="AN72">
        <v>87.009797316727926</v>
      </c>
      <c r="AO72"/>
      <c r="AP72"/>
      <c r="AQ72"/>
      <c r="AR72"/>
      <c r="AS72"/>
      <c r="AT72"/>
      <c r="AU72"/>
      <c r="AV72"/>
      <c r="AW72"/>
      <c r="AX72"/>
      <c r="AY72"/>
      <c r="AZ72"/>
      <c r="BA72"/>
      <c r="BB72"/>
      <c r="BC72"/>
      <c r="BD72"/>
      <c r="BE72"/>
      <c r="BF72"/>
      <c r="BG72"/>
      <c r="BH72"/>
      <c r="BI72"/>
      <c r="BJ72"/>
      <c r="BK72"/>
      <c r="BL72"/>
    </row>
    <row r="73">
      <c r="A73" t="s">
        <v>444</v>
      </c>
      <c r="B73">
        <v>2016</v>
      </c>
      <c r="C73" t="s">
        <v>448</v>
      </c>
      <c r="D73">
        <v>59</v>
      </c>
      <c r="E73" t="s">
        <v>267</v>
      </c>
      <c r="F73" t="s">
        <v>269</v>
      </c>
      <c r="G73" t="s">
        <v>187</v>
      </c>
      <c r="H73">
        <v>19.491001310078779</v>
      </c>
      <c r="I73">
        <v>39.635803503876922</v>
      </c>
      <c r="J73">
        <v>37.110733927562627</v>
      </c>
      <c r="K73">
        <v>19.214713024342991</v>
      </c>
      <c r="L73">
        <v>4.8597169582375246</v>
      </c>
      <c r="M73">
        <v>41.135958940823571</v>
      </c>
      <c r="N73">
        <v>38.130784498711371</v>
      </c>
      <c r="O73">
        <v>20.70679829395629</v>
      </c>
      <c r="P73">
        <v>7.8939326097930129</v>
      </c>
      <c r="Q73">
        <v>2.601975785227403</v>
      </c>
      <c r="R73">
        <v>6.9613536831463501</v>
      </c>
      <c r="S73">
        <v>24.699633507614511</v>
      </c>
      <c r="T73">
        <v>28.126078098917709</v>
      </c>
      <c r="U73">
        <v>37.854482845820613</v>
      </c>
      <c r="V73">
        <v>39.667238591884981</v>
      </c>
      <c r="W73" t="s">
        <v>258</v>
      </c>
      <c r="X73" t="s">
        <v>259</v>
      </c>
      <c r="Y73" t="s">
        <v>260</v>
      </c>
      <c r="Z73" t="s">
        <v>261</v>
      </c>
      <c r="AA73" t="s">
        <v>262</v>
      </c>
      <c r="AB73" t="s">
        <v>263</v>
      </c>
      <c r="AC73" t="s">
        <v>264</v>
      </c>
      <c r="AD73" t="s">
        <v>265</v>
      </c>
      <c r="AE73" t="s">
        <v>266</v>
      </c>
      <c r="AF73">
        <v>14.072205013157671</v>
      </c>
      <c r="AG73">
        <v>26.990108903741241</v>
      </c>
      <c r="AH73">
        <v>23.87986841037063</v>
      </c>
      <c r="AI73">
        <v>31.953576799344521</v>
      </c>
      <c r="AJ73">
        <v>22.17283333497091</v>
      </c>
      <c r="AK73">
        <v>39.677377157579663</v>
      </c>
      <c r="AL73">
        <v>34.596084905314306</v>
      </c>
      <c r="AM73">
        <v>21.064706874252529</v>
      </c>
      <c r="AN73">
        <v>5.3563713008967797</v>
      </c>
      <c r="AO73"/>
      <c r="AP73"/>
      <c r="AQ73"/>
      <c r="AR73"/>
      <c r="AS73"/>
      <c r="AT73"/>
      <c r="AU73"/>
      <c r="AV73"/>
      <c r="AW73"/>
      <c r="AX73"/>
      <c r="AY73"/>
      <c r="AZ73"/>
      <c r="BA73"/>
      <c r="BB73"/>
      <c r="BC73"/>
      <c r="BD73"/>
      <c r="BE73"/>
      <c r="BF73"/>
      <c r="BG73"/>
      <c r="BH73"/>
      <c r="BI73"/>
      <c r="BJ73"/>
      <c r="BK73"/>
      <c r="BL73"/>
    </row>
    <row r="74">
      <c r="A74" t="s">
        <v>444</v>
      </c>
      <c r="B74">
        <v>2016</v>
      </c>
      <c r="C74" t="s">
        <v>448</v>
      </c>
      <c r="D74">
        <v>60</v>
      </c>
      <c r="E74" t="s">
        <v>267</v>
      </c>
      <c r="F74" t="s">
        <v>270</v>
      </c>
      <c r="G74" t="s">
        <v>187</v>
      </c>
      <c r="H74">
        <v>4.1422849291648411</v>
      </c>
      <c r="I74">
        <v>5.3240140638463513</v>
      </c>
      <c r="J74">
        <v>3.4891351835971469</v>
      </c>
      <c r="K74">
        <v>1.033155802325276</v>
      </c>
      <c r="L74">
        <v>0</v>
      </c>
      <c r="M74">
        <v>4.240502546901018</v>
      </c>
      <c r="N74">
        <v>2.1646689005078081</v>
      </c>
      <c r="O74">
        <v>0.3341557794030019</v>
      </c>
      <c r="P74">
        <v>0.057906311895169198</v>
      </c>
      <c r="Q74">
        <v>0</v>
      </c>
      <c r="R74">
        <v>3.6467785387736851</v>
      </c>
      <c r="S74">
        <v>2.8317690463315959</v>
      </c>
      <c r="T74">
        <v>5.8299116972001341</v>
      </c>
      <c r="U74">
        <v>8.7299404336117732</v>
      </c>
      <c r="V74">
        <v>5.3916481872246012</v>
      </c>
      <c r="W74" t="s">
        <v>258</v>
      </c>
      <c r="X74" t="s">
        <v>259</v>
      </c>
      <c r="Y74" t="s">
        <v>260</v>
      </c>
      <c r="Z74" t="s">
        <v>261</v>
      </c>
      <c r="AA74" t="s">
        <v>262</v>
      </c>
      <c r="AB74" t="s">
        <v>263</v>
      </c>
      <c r="AC74" t="s">
        <v>264</v>
      </c>
      <c r="AD74" t="s">
        <v>265</v>
      </c>
      <c r="AE74" t="s">
        <v>266</v>
      </c>
      <c r="AF74">
        <v>1.249014978395897</v>
      </c>
      <c r="AG74">
        <v>1.3048315192762621</v>
      </c>
      <c r="AH74">
        <v>0.79226716657940444</v>
      </c>
      <c r="AI74">
        <v>4.2412598932009944</v>
      </c>
      <c r="AJ74">
        <v>3.2849732843217438</v>
      </c>
      <c r="AK74">
        <v>6.8286111023431868</v>
      </c>
      <c r="AL74">
        <v>9.3488811146142776</v>
      </c>
      <c r="AM74">
        <v>1.122734731494206</v>
      </c>
      <c r="AN74">
        <v>0.12035534173918661</v>
      </c>
      <c r="AO74"/>
      <c r="AP74"/>
      <c r="AQ74"/>
      <c r="AR74"/>
      <c r="AS74"/>
      <c r="AT74"/>
      <c r="AU74"/>
      <c r="AV74"/>
      <c r="AW74"/>
      <c r="AX74"/>
      <c r="AY74"/>
      <c r="AZ74"/>
      <c r="BA74"/>
      <c r="BB74"/>
      <c r="BC74"/>
      <c r="BD74"/>
      <c r="BE74"/>
      <c r="BF74"/>
      <c r="BG74"/>
      <c r="BH74"/>
      <c r="BI74"/>
      <c r="BJ74"/>
      <c r="BK74"/>
      <c r="BL74"/>
    </row>
    <row r="75">
      <c r="A75" t="s">
        <v>444</v>
      </c>
      <c r="B75">
        <v>2016</v>
      </c>
      <c r="C75" t="s">
        <v>448</v>
      </c>
      <c r="D75">
        <v>61</v>
      </c>
      <c r="E75" t="s">
        <v>267</v>
      </c>
      <c r="F75" t="s">
        <v>271</v>
      </c>
      <c r="G75" t="s">
        <v>187</v>
      </c>
      <c r="H75">
        <v>33.535112449646938</v>
      </c>
      <c r="I75">
        <v>22.004813868390428</v>
      </c>
      <c r="J75">
        <v>10.09485101620319</v>
      </c>
      <c r="K75">
        <v>2.8406728567234598</v>
      </c>
      <c r="L75">
        <v>0.19721417607217079</v>
      </c>
      <c r="M75">
        <v>28.233197858824969</v>
      </c>
      <c r="N75">
        <v>7.0203795200784791</v>
      </c>
      <c r="O75">
        <v>1.14126255408846</v>
      </c>
      <c r="P75">
        <v>0.070765073274262597</v>
      </c>
      <c r="Q75">
        <v>0.1056271475951442</v>
      </c>
      <c r="R75">
        <v>27.217376755987509</v>
      </c>
      <c r="S75">
        <v>33.559752328291111</v>
      </c>
      <c r="T75">
        <v>31.14674319978683</v>
      </c>
      <c r="U75">
        <v>20.4551981299511</v>
      </c>
      <c r="V75">
        <v>11.78533924106566</v>
      </c>
      <c r="W75" t="s">
        <v>258</v>
      </c>
      <c r="X75" t="s">
        <v>259</v>
      </c>
      <c r="Y75" t="s">
        <v>260</v>
      </c>
      <c r="Z75" t="s">
        <v>261</v>
      </c>
      <c r="AA75" t="s">
        <v>262</v>
      </c>
      <c r="AB75" t="s">
        <v>263</v>
      </c>
      <c r="AC75" t="s">
        <v>264</v>
      </c>
      <c r="AD75" t="s">
        <v>265</v>
      </c>
      <c r="AE75" t="s">
        <v>266</v>
      </c>
      <c r="AF75">
        <v>20.270135167682241</v>
      </c>
      <c r="AG75">
        <v>3.0436506461259309</v>
      </c>
      <c r="AH75">
        <v>9.0280895201242828</v>
      </c>
      <c r="AI75">
        <v>12.186020841326689</v>
      </c>
      <c r="AJ75">
        <v>30.861573544750851</v>
      </c>
      <c r="AK75">
        <v>8.7113165285787009</v>
      </c>
      <c r="AL75">
        <v>19.465748969907612</v>
      </c>
      <c r="AM75">
        <v>23.464971950960692</v>
      </c>
      <c r="AN75">
        <v>6.1116838904026434</v>
      </c>
      <c r="AO75"/>
      <c r="AP75"/>
      <c r="AQ75"/>
      <c r="AR75"/>
      <c r="AS75"/>
      <c r="AT75"/>
      <c r="AU75"/>
      <c r="AV75"/>
      <c r="AW75"/>
      <c r="AX75"/>
      <c r="AY75"/>
      <c r="AZ75"/>
      <c r="BA75"/>
      <c r="BB75"/>
      <c r="BC75"/>
      <c r="BD75"/>
      <c r="BE75"/>
      <c r="BF75"/>
      <c r="BG75"/>
      <c r="BH75"/>
      <c r="BI75"/>
      <c r="BJ75"/>
      <c r="BK75"/>
      <c r="BL75"/>
    </row>
    <row r="76">
      <c r="A76" t="s">
        <v>444</v>
      </c>
      <c r="B76">
        <v>2016</v>
      </c>
      <c r="C76" t="s">
        <v>448</v>
      </c>
      <c r="D76">
        <v>62</v>
      </c>
      <c r="E76" t="s">
        <v>267</v>
      </c>
      <c r="F76" t="s">
        <v>272</v>
      </c>
      <c r="G76" t="s">
        <v>187</v>
      </c>
      <c r="H76">
        <v>3.440472854539748</v>
      </c>
      <c r="I76">
        <v>4.4607757475037859</v>
      </c>
      <c r="J76">
        <v>3.794745968552665</v>
      </c>
      <c r="K76">
        <v>1.8850547442426751</v>
      </c>
      <c r="L76">
        <v>0.76310884085486119</v>
      </c>
      <c r="M76">
        <v>0.13278308003866179</v>
      </c>
      <c r="N76">
        <v>0.40735877273304599</v>
      </c>
      <c r="O76">
        <v>0.22970832226999949</v>
      </c>
      <c r="P76">
        <v>0.19727506144795551</v>
      </c>
      <c r="Q76">
        <v>0.15142736496444789</v>
      </c>
      <c r="R76">
        <v>5.006919506311589</v>
      </c>
      <c r="S76">
        <v>5.5977141072538679</v>
      </c>
      <c r="T76">
        <v>8.0544971820030842</v>
      </c>
      <c r="U76">
        <v>8.1586214521180267</v>
      </c>
      <c r="V76">
        <v>10.404901213190421</v>
      </c>
      <c r="W76" t="s">
        <v>258</v>
      </c>
      <c r="X76" t="s">
        <v>259</v>
      </c>
      <c r="Y76" t="s">
        <v>260</v>
      </c>
      <c r="Z76" t="s">
        <v>261</v>
      </c>
      <c r="AA76" t="s">
        <v>262</v>
      </c>
      <c r="AB76" t="s">
        <v>263</v>
      </c>
      <c r="AC76" t="s">
        <v>264</v>
      </c>
      <c r="AD76" t="s">
        <v>265</v>
      </c>
      <c r="AE76" t="s">
        <v>266</v>
      </c>
      <c r="AF76">
        <v>0.85894244472458947</v>
      </c>
      <c r="AG76">
        <v>0.60315367431892719</v>
      </c>
      <c r="AH76">
        <v>0.080253522294381999</v>
      </c>
      <c r="AI76">
        <v>1.593880549280039</v>
      </c>
      <c r="AJ76">
        <v>14.505918679548561</v>
      </c>
      <c r="AK76">
        <v>5.9784621687558941</v>
      </c>
      <c r="AL76">
        <v>5.0318788995667747</v>
      </c>
      <c r="AM76">
        <v>1.736411320809256</v>
      </c>
      <c r="AN76">
        <v>0.077572725449431196</v>
      </c>
      <c r="AO76"/>
      <c r="AP76"/>
      <c r="AQ76"/>
      <c r="AR76"/>
      <c r="AS76"/>
      <c r="AT76"/>
      <c r="AU76"/>
      <c r="AV76"/>
      <c r="AW76"/>
      <c r="AX76"/>
      <c r="AY76"/>
      <c r="AZ76"/>
      <c r="BA76"/>
      <c r="BB76"/>
      <c r="BC76"/>
      <c r="BD76"/>
      <c r="BE76"/>
      <c r="BF76"/>
      <c r="BG76"/>
      <c r="BH76"/>
      <c r="BI76"/>
      <c r="BJ76"/>
      <c r="BK76"/>
      <c r="BL76"/>
    </row>
    <row r="77">
      <c r="A77" t="s">
        <v>444</v>
      </c>
      <c r="B77">
        <v>2016</v>
      </c>
      <c r="C77" t="s">
        <v>448</v>
      </c>
      <c r="D77">
        <v>63</v>
      </c>
      <c r="E77" t="s">
        <v>267</v>
      </c>
      <c r="F77" t="s">
        <v>273</v>
      </c>
      <c r="G77" t="s">
        <v>187</v>
      </c>
      <c r="H77">
        <v>0.46526382737067629</v>
      </c>
      <c r="I77">
        <v>0.16319775546263429</v>
      </c>
      <c r="J77">
        <v>0.204438385161926</v>
      </c>
      <c r="K77">
        <v>0.038727196776762403</v>
      </c>
      <c r="L77">
        <v>0.011631702331944001</v>
      </c>
      <c r="M77">
        <v>0.017422306534844102</v>
      </c>
      <c r="N77">
        <v>0.034788985840099498</v>
      </c>
      <c r="O77">
        <v>0.018366003219726899</v>
      </c>
      <c r="P77">
        <v>0</v>
      </c>
      <c r="Q77">
        <v>0.018365897902357799</v>
      </c>
      <c r="R77">
        <v>1.0642141975257859</v>
      </c>
      <c r="S77">
        <v>0.2067463841711083</v>
      </c>
      <c r="T77">
        <v>0.28615613116067617</v>
      </c>
      <c r="U77">
        <v>0.34463497195452059</v>
      </c>
      <c r="V77">
        <v>0.35696876778237968</v>
      </c>
      <c r="W77" t="s">
        <v>258</v>
      </c>
      <c r="X77" t="s">
        <v>259</v>
      </c>
      <c r="Y77" t="s">
        <v>260</v>
      </c>
      <c r="Z77" t="s">
        <v>261</v>
      </c>
      <c r="AA77" t="s">
        <v>262</v>
      </c>
      <c r="AB77" t="s">
        <v>263</v>
      </c>
      <c r="AC77" t="s">
        <v>264</v>
      </c>
      <c r="AD77" t="s">
        <v>265</v>
      </c>
      <c r="AE77" t="s">
        <v>266</v>
      </c>
      <c r="AF77">
        <v>0.67599864730482861</v>
      </c>
      <c r="AG77">
        <v>0</v>
      </c>
      <c r="AH77">
        <v>0</v>
      </c>
      <c r="AI77">
        <v>0.14717799865834311</v>
      </c>
      <c r="AJ77">
        <v>0.30831481362392787</v>
      </c>
      <c r="AK77">
        <v>0</v>
      </c>
      <c r="AL77">
        <v>0.35708738216994262</v>
      </c>
      <c r="AM77">
        <v>0</v>
      </c>
      <c r="AN77">
        <v>0.050005003834581403</v>
      </c>
      <c r="AO77"/>
      <c r="AP77"/>
      <c r="AQ77"/>
      <c r="AR77"/>
      <c r="AS77"/>
      <c r="AT77"/>
      <c r="AU77"/>
      <c r="AV77"/>
      <c r="AW77"/>
      <c r="AX77"/>
      <c r="AY77"/>
      <c r="AZ77"/>
      <c r="BA77"/>
      <c r="BB77"/>
      <c r="BC77"/>
      <c r="BD77"/>
      <c r="BE77"/>
      <c r="BF77"/>
      <c r="BG77"/>
      <c r="BH77"/>
      <c r="BI77"/>
      <c r="BJ77"/>
      <c r="BK77"/>
      <c r="BL77"/>
    </row>
    <row r="78">
      <c r="A78" t="s">
        <v>444</v>
      </c>
      <c r="B78">
        <v>2016</v>
      </c>
      <c r="C78" t="s">
        <v>448</v>
      </c>
      <c r="D78">
        <v>64</v>
      </c>
      <c r="E78" t="s">
        <v>267</v>
      </c>
      <c r="F78" t="s">
        <v>274</v>
      </c>
      <c r="G78" t="s">
        <v>187</v>
      </c>
      <c r="H78">
        <v>7.0268963686676251</v>
      </c>
      <c r="I78">
        <v>1.858789313717198</v>
      </c>
      <c r="J78">
        <v>0.22940302256339179</v>
      </c>
      <c r="K78">
        <v>0</v>
      </c>
      <c r="L78">
        <v>0</v>
      </c>
      <c r="M78">
        <v>0.026281309560802501</v>
      </c>
      <c r="N78">
        <v>0.026239353105785901</v>
      </c>
      <c r="O78">
        <v>0</v>
      </c>
      <c r="P78">
        <v>0</v>
      </c>
      <c r="Q78">
        <v>0</v>
      </c>
      <c r="R78">
        <v>12.749445482111639</v>
      </c>
      <c r="S78">
        <v>6.8206958377444984</v>
      </c>
      <c r="T78">
        <v>4.011686584412093</v>
      </c>
      <c r="U78">
        <v>0.84525499281528049</v>
      </c>
      <c r="V78">
        <v>0.36290568367328829</v>
      </c>
      <c r="W78" t="s">
        <v>258</v>
      </c>
      <c r="X78" t="s">
        <v>259</v>
      </c>
      <c r="Y78" t="s">
        <v>260</v>
      </c>
      <c r="Z78" t="s">
        <v>261</v>
      </c>
      <c r="AA78" t="s">
        <v>262</v>
      </c>
      <c r="AB78" t="s">
        <v>263</v>
      </c>
      <c r="AC78" t="s">
        <v>264</v>
      </c>
      <c r="AD78" t="s">
        <v>265</v>
      </c>
      <c r="AE78" t="s">
        <v>266</v>
      </c>
      <c r="AF78">
        <v>9.1915166936080741</v>
      </c>
      <c r="AG78">
        <v>0</v>
      </c>
      <c r="AH78">
        <v>0</v>
      </c>
      <c r="AI78">
        <v>1.688063330187872</v>
      </c>
      <c r="AJ78">
        <v>1.979256922262832</v>
      </c>
      <c r="AK78">
        <v>1.4957761479280609</v>
      </c>
      <c r="AL78">
        <v>0</v>
      </c>
      <c r="AM78">
        <v>0</v>
      </c>
      <c r="AN78">
        <v>0</v>
      </c>
      <c r="AO78"/>
      <c r="AP78"/>
      <c r="AQ78"/>
      <c r="AR78"/>
      <c r="AS78"/>
      <c r="AT78"/>
      <c r="AU78"/>
      <c r="AV78"/>
      <c r="AW78"/>
      <c r="AX78"/>
      <c r="AY78"/>
      <c r="AZ78"/>
      <c r="BA78"/>
      <c r="BB78"/>
      <c r="BC78"/>
      <c r="BD78"/>
      <c r="BE78"/>
      <c r="BF78"/>
      <c r="BG78"/>
      <c r="BH78"/>
      <c r="BI78"/>
      <c r="BJ78"/>
      <c r="BK78"/>
      <c r="BL78"/>
    </row>
    <row r="79">
      <c r="A79" t="s">
        <v>444</v>
      </c>
      <c r="B79">
        <v>2016</v>
      </c>
      <c r="C79" t="s">
        <v>448</v>
      </c>
      <c r="D79">
        <v>65</v>
      </c>
      <c r="E79" t="s">
        <v>267</v>
      </c>
      <c r="F79" t="s">
        <v>275</v>
      </c>
      <c r="G79" t="s">
        <v>187</v>
      </c>
      <c r="H79">
        <v>1.284182336046241</v>
      </c>
      <c r="I79">
        <v>0.29833252448079889</v>
      </c>
      <c r="J79">
        <v>0.19096024273587539</v>
      </c>
      <c r="K79">
        <v>0.1933553868221399</v>
      </c>
      <c r="L79">
        <v>0</v>
      </c>
      <c r="M79">
        <v>0</v>
      </c>
      <c r="N79">
        <v>0.1049574124231436</v>
      </c>
      <c r="O79">
        <v>0</v>
      </c>
      <c r="P79">
        <v>0.21003671192493201</v>
      </c>
      <c r="Q79">
        <v>0</v>
      </c>
      <c r="R79">
        <v>3.1006924378171519</v>
      </c>
      <c r="S79">
        <v>0.4489328242465192</v>
      </c>
      <c r="T79">
        <v>0.43698211330131181</v>
      </c>
      <c r="U79">
        <v>0.67636281363619888</v>
      </c>
      <c r="V79">
        <v>0.16407800298253589</v>
      </c>
      <c r="W79" t="s">
        <v>258</v>
      </c>
      <c r="X79" t="s">
        <v>259</v>
      </c>
      <c r="Y79" t="s">
        <v>260</v>
      </c>
      <c r="Z79" t="s">
        <v>261</v>
      </c>
      <c r="AA79" t="s">
        <v>262</v>
      </c>
      <c r="AB79" t="s">
        <v>263</v>
      </c>
      <c r="AC79" t="s">
        <v>264</v>
      </c>
      <c r="AD79" t="s">
        <v>265</v>
      </c>
      <c r="AE79" t="s">
        <v>266</v>
      </c>
      <c r="AF79">
        <v>1.0958511901435251</v>
      </c>
      <c r="AG79">
        <v>0.10050369259486509</v>
      </c>
      <c r="AH79">
        <v>0</v>
      </c>
      <c r="AI79">
        <v>0.96876669102287749</v>
      </c>
      <c r="AJ79">
        <v>0.2009103655738379</v>
      </c>
      <c r="AK79">
        <v>0.48271693725889592</v>
      </c>
      <c r="AL79">
        <v>0.10326322786600151</v>
      </c>
      <c r="AM79">
        <v>0</v>
      </c>
      <c r="AN79">
        <v>0</v>
      </c>
      <c r="AO79"/>
      <c r="AP79"/>
      <c r="AQ79"/>
      <c r="AR79"/>
      <c r="AS79"/>
      <c r="AT79"/>
      <c r="AU79"/>
      <c r="AV79"/>
      <c r="AW79"/>
      <c r="AX79"/>
      <c r="AY79"/>
      <c r="AZ79"/>
      <c r="BA79"/>
      <c r="BB79"/>
      <c r="BC79"/>
      <c r="BD79"/>
      <c r="BE79"/>
      <c r="BF79"/>
      <c r="BG79"/>
      <c r="BH79"/>
      <c r="BI79"/>
      <c r="BJ79"/>
      <c r="BK79"/>
      <c r="BL79"/>
    </row>
    <row r="80">
      <c r="A80" t="s">
        <v>444</v>
      </c>
      <c r="B80">
        <v>2016</v>
      </c>
      <c r="C80" t="s">
        <v>448</v>
      </c>
      <c r="D80">
        <v>66</v>
      </c>
      <c r="E80" t="s">
        <v>267</v>
      </c>
      <c r="F80" t="s">
        <v>276</v>
      </c>
      <c r="G80" t="s">
        <v>187</v>
      </c>
      <c r="H80">
        <v>4.0627147271231134</v>
      </c>
      <c r="I80">
        <v>0.88099737441081749</v>
      </c>
      <c r="J80">
        <v>0.72588586058049887</v>
      </c>
      <c r="K80">
        <v>0.061355119049364901</v>
      </c>
      <c r="L80">
        <v>0.033385227933654102</v>
      </c>
      <c r="M80">
        <v>0.15768785736481519</v>
      </c>
      <c r="N80">
        <v>0.15743611863471549</v>
      </c>
      <c r="O80">
        <v>0.0078489664168908992</v>
      </c>
      <c r="P80">
        <v>0</v>
      </c>
      <c r="Q80">
        <v>0</v>
      </c>
      <c r="R80">
        <v>8.0613219396528315</v>
      </c>
      <c r="S80">
        <v>3.1901904406256469</v>
      </c>
      <c r="T80">
        <v>1.309501334017444</v>
      </c>
      <c r="U80">
        <v>1.872486072588005</v>
      </c>
      <c r="V80">
        <v>0.74887563096585774</v>
      </c>
      <c r="W80" t="s">
        <v>258</v>
      </c>
      <c r="X80" t="s">
        <v>259</v>
      </c>
      <c r="Y80" t="s">
        <v>260</v>
      </c>
      <c r="Z80" t="s">
        <v>261</v>
      </c>
      <c r="AA80" t="s">
        <v>262</v>
      </c>
      <c r="AB80" t="s">
        <v>263</v>
      </c>
      <c r="AC80" t="s">
        <v>264</v>
      </c>
      <c r="AD80" t="s">
        <v>265</v>
      </c>
      <c r="AE80" t="s">
        <v>266</v>
      </c>
      <c r="AF80">
        <v>3.6049554128830512</v>
      </c>
      <c r="AG80">
        <v>0</v>
      </c>
      <c r="AH80">
        <v>0</v>
      </c>
      <c r="AI80">
        <v>3.1431814885049021</v>
      </c>
      <c r="AJ80">
        <v>0.27311418283483763</v>
      </c>
      <c r="AK80">
        <v>0.86420984958605551</v>
      </c>
      <c r="AL80">
        <v>0</v>
      </c>
      <c r="AM80">
        <v>0.047250323565246402</v>
      </c>
      <c r="AN80">
        <v>0.061636910643114898</v>
      </c>
      <c r="AO80"/>
      <c r="AP80"/>
      <c r="AQ80"/>
      <c r="AR80"/>
      <c r="AS80"/>
      <c r="AT80"/>
      <c r="AU80"/>
      <c r="AV80"/>
      <c r="AW80"/>
      <c r="AX80"/>
      <c r="AY80"/>
      <c r="AZ80"/>
      <c r="BA80"/>
      <c r="BB80"/>
      <c r="BC80"/>
      <c r="BD80"/>
      <c r="BE80"/>
      <c r="BF80"/>
      <c r="BG80"/>
      <c r="BH80"/>
      <c r="BI80"/>
      <c r="BJ80"/>
      <c r="BK80"/>
      <c r="BL80"/>
    </row>
    <row r="81">
      <c r="A81" t="s">
        <v>444</v>
      </c>
      <c r="B81">
        <v>2016</v>
      </c>
      <c r="C81" t="s">
        <v>448</v>
      </c>
      <c r="D81">
        <v>67</v>
      </c>
      <c r="E81" t="s">
        <v>267</v>
      </c>
      <c r="F81" t="s">
        <v>277</v>
      </c>
      <c r="G81" t="s">
        <v>187</v>
      </c>
      <c r="H81">
        <v>12.8139303255057</v>
      </c>
      <c r="I81">
        <v>2.8052585472491982</v>
      </c>
      <c r="J81">
        <v>1.1904586384886859</v>
      </c>
      <c r="K81">
        <v>0.099075024081315105</v>
      </c>
      <c r="L81">
        <v>0</v>
      </c>
      <c r="M81">
        <v>0.82907445193692053</v>
      </c>
      <c r="N81">
        <v>0</v>
      </c>
      <c r="O81">
        <v>0.0205212779001651</v>
      </c>
      <c r="P81">
        <v>0</v>
      </c>
      <c r="Q81">
        <v>0</v>
      </c>
      <c r="R81">
        <v>25.23494513247477</v>
      </c>
      <c r="S81">
        <v>9.6293616145697669</v>
      </c>
      <c r="T81">
        <v>5.5710219084107333</v>
      </c>
      <c r="U81">
        <v>3.58276307589753</v>
      </c>
      <c r="V81">
        <v>0.68254316424229666</v>
      </c>
      <c r="W81" t="s">
        <v>258</v>
      </c>
      <c r="X81" t="s">
        <v>259</v>
      </c>
      <c r="Y81" t="s">
        <v>260</v>
      </c>
      <c r="Z81" t="s">
        <v>261</v>
      </c>
      <c r="AA81" t="s">
        <v>262</v>
      </c>
      <c r="AB81" t="s">
        <v>263</v>
      </c>
      <c r="AC81" t="s">
        <v>264</v>
      </c>
      <c r="AD81" t="s">
        <v>265</v>
      </c>
      <c r="AE81" t="s">
        <v>266</v>
      </c>
      <c r="AF81">
        <v>13.138174803545519</v>
      </c>
      <c r="AG81">
        <v>0</v>
      </c>
      <c r="AH81">
        <v>0</v>
      </c>
      <c r="AI81">
        <v>5.5972032424655334</v>
      </c>
      <c r="AJ81">
        <v>4.6324370660097252</v>
      </c>
      <c r="AK81">
        <v>1.9662238962753129</v>
      </c>
      <c r="AL81">
        <v>0</v>
      </c>
      <c r="AM81">
        <v>0.37412055196798738</v>
      </c>
      <c r="AN81">
        <v>0</v>
      </c>
      <c r="AO81"/>
      <c r="AP81"/>
      <c r="AQ81"/>
      <c r="AR81"/>
      <c r="AS81"/>
      <c r="AT81"/>
      <c r="AU81"/>
      <c r="AV81"/>
      <c r="AW81"/>
      <c r="AX81"/>
      <c r="AY81"/>
      <c r="AZ81"/>
      <c r="BA81"/>
      <c r="BB81"/>
      <c r="BC81"/>
      <c r="BD81"/>
      <c r="BE81"/>
      <c r="BF81"/>
      <c r="BG81"/>
      <c r="BH81"/>
      <c r="BI81"/>
      <c r="BJ81"/>
      <c r="BK81"/>
      <c r="BL81"/>
    </row>
    <row r="82">
      <c r="A82" t="s">
        <v>444</v>
      </c>
      <c r="B82">
        <v>2016</v>
      </c>
      <c r="C82" t="s">
        <v>448</v>
      </c>
      <c r="D82">
        <v>68</v>
      </c>
      <c r="E82" t="s">
        <v>267</v>
      </c>
      <c r="F82" t="s">
        <v>278</v>
      </c>
      <c r="G82" t="s">
        <v>187</v>
      </c>
      <c r="H82">
        <v>0.91871457390965205</v>
      </c>
      <c r="I82">
        <v>0.79933459120262329</v>
      </c>
      <c r="J82">
        <v>0.6990545986421689</v>
      </c>
      <c r="K82">
        <v>0.1432020598159415</v>
      </c>
      <c r="L82">
        <v>0.021643182670185699</v>
      </c>
      <c r="M82">
        <v>0.0325401961435349</v>
      </c>
      <c r="N82">
        <v>0</v>
      </c>
      <c r="O82">
        <v>0</v>
      </c>
      <c r="P82">
        <v>0.010310518198399499</v>
      </c>
      <c r="Q82">
        <v>0</v>
      </c>
      <c r="R82">
        <v>1.494570253636488</v>
      </c>
      <c r="S82">
        <v>1.2259065543356371</v>
      </c>
      <c r="T82">
        <v>1.694119097451964</v>
      </c>
      <c r="U82">
        <v>1.312449938748268</v>
      </c>
      <c r="V82">
        <v>1.2480127976225559</v>
      </c>
      <c r="W82" t="s">
        <v>258</v>
      </c>
      <c r="X82" t="s">
        <v>259</v>
      </c>
      <c r="Y82" t="s">
        <v>260</v>
      </c>
      <c r="Z82" t="s">
        <v>261</v>
      </c>
      <c r="AA82" t="s">
        <v>262</v>
      </c>
      <c r="AB82" t="s">
        <v>263</v>
      </c>
      <c r="AC82" t="s">
        <v>264</v>
      </c>
      <c r="AD82" t="s">
        <v>265</v>
      </c>
      <c r="AE82" t="s">
        <v>266</v>
      </c>
      <c r="AF82">
        <v>3.7794253324109932</v>
      </c>
      <c r="AG82">
        <v>0</v>
      </c>
      <c r="AH82">
        <v>0</v>
      </c>
      <c r="AI82">
        <v>0.038251812294478098</v>
      </c>
      <c r="AJ82">
        <v>0.036045512642329199</v>
      </c>
      <c r="AK82">
        <v>0.2427575019497773</v>
      </c>
      <c r="AL82">
        <v>0</v>
      </c>
      <c r="AM82">
        <v>0.062136839778120803</v>
      </c>
      <c r="AN82">
        <v>0</v>
      </c>
      <c r="AO82"/>
      <c r="AP82"/>
      <c r="AQ82"/>
      <c r="AR82"/>
      <c r="AS82"/>
      <c r="AT82"/>
      <c r="AU82"/>
      <c r="AV82"/>
      <c r="AW82"/>
      <c r="AX82"/>
      <c r="AY82"/>
      <c r="AZ82"/>
      <c r="BA82"/>
      <c r="BB82"/>
      <c r="BC82"/>
      <c r="BD82"/>
      <c r="BE82"/>
      <c r="BF82"/>
      <c r="BG82"/>
      <c r="BH82"/>
      <c r="BI82"/>
      <c r="BJ82"/>
      <c r="BK82"/>
      <c r="BL82"/>
    </row>
    <row r="83">
      <c r="A83" t="s">
        <v>444</v>
      </c>
      <c r="B83">
        <v>2016</v>
      </c>
      <c r="C83" t="s">
        <v>448</v>
      </c>
      <c r="D83">
        <v>69</v>
      </c>
      <c r="E83" t="s">
        <v>267</v>
      </c>
      <c r="F83" t="s">
        <v>279</v>
      </c>
      <c r="G83" t="s">
        <v>187</v>
      </c>
      <c r="H83">
        <v>5.1303650867149626</v>
      </c>
      <c r="I83">
        <v>2.3056064376280569</v>
      </c>
      <c r="J83">
        <v>1.374904072571439</v>
      </c>
      <c r="K83">
        <v>1.047852499384766</v>
      </c>
      <c r="L83">
        <v>0.1211504093816082</v>
      </c>
      <c r="M83">
        <v>3.6282630826155762</v>
      </c>
      <c r="N83">
        <v>0.59817786139471973</v>
      </c>
      <c r="O83">
        <v>0.56878075973216946</v>
      </c>
      <c r="P83">
        <v>0.14867378300585321</v>
      </c>
      <c r="Q83">
        <v>0</v>
      </c>
      <c r="R83">
        <v>3.4478510760495942</v>
      </c>
      <c r="S83">
        <v>4.9875298924905938</v>
      </c>
      <c r="T83">
        <v>4.6219931205386482</v>
      </c>
      <c r="U83">
        <v>1.931262220803202</v>
      </c>
      <c r="V83">
        <v>3.6970825504564759</v>
      </c>
      <c r="W83" t="s">
        <v>258</v>
      </c>
      <c r="X83" t="s">
        <v>259</v>
      </c>
      <c r="Y83" t="s">
        <v>260</v>
      </c>
      <c r="Z83" t="s">
        <v>261</v>
      </c>
      <c r="AA83" t="s">
        <v>262</v>
      </c>
      <c r="AB83" t="s">
        <v>263</v>
      </c>
      <c r="AC83" t="s">
        <v>264</v>
      </c>
      <c r="AD83" t="s">
        <v>265</v>
      </c>
      <c r="AE83" t="s">
        <v>266</v>
      </c>
      <c r="AF83">
        <v>1.7160239569878379</v>
      </c>
      <c r="AG83">
        <v>2.4802153346403362</v>
      </c>
      <c r="AH83">
        <v>1.161930772031293</v>
      </c>
      <c r="AI83">
        <v>2.472167061153475</v>
      </c>
      <c r="AJ83">
        <v>4.149991305844595</v>
      </c>
      <c r="AK83">
        <v>3.6787932856770991</v>
      </c>
      <c r="AL83">
        <v>2.1805968746332951</v>
      </c>
      <c r="AM83">
        <v>0.055268198096872299</v>
      </c>
      <c r="AN83">
        <v>0.078369266064191895</v>
      </c>
      <c r="AO83"/>
      <c r="AP83"/>
      <c r="AQ83"/>
      <c r="AR83"/>
      <c r="AS83"/>
      <c r="AT83"/>
      <c r="AU83"/>
      <c r="AV83"/>
      <c r="AW83"/>
      <c r="AX83"/>
      <c r="AY83"/>
      <c r="AZ83"/>
      <c r="BA83"/>
      <c r="BB83"/>
      <c r="BC83"/>
      <c r="BD83"/>
      <c r="BE83"/>
      <c r="BF83"/>
      <c r="BG83"/>
      <c r="BH83"/>
      <c r="BI83"/>
      <c r="BJ83"/>
      <c r="BK83"/>
      <c r="BL83"/>
    </row>
    <row r="84">
      <c r="A84" t="s">
        <v>444</v>
      </c>
      <c r="B84">
        <v>2016</v>
      </c>
      <c r="C84" t="s">
        <v>448</v>
      </c>
      <c r="D84">
        <v>70</v>
      </c>
      <c r="E84" t="s">
        <v>267</v>
      </c>
      <c r="F84" t="s">
        <v>280</v>
      </c>
      <c r="G84" t="s">
        <v>187</v>
      </c>
      <c r="H84">
        <v>1.456133358140276</v>
      </c>
      <c r="I84">
        <v>1.013222771519708</v>
      </c>
      <c r="J84">
        <v>1.2173494245177761</v>
      </c>
      <c r="K84">
        <v>0.51133918151912838</v>
      </c>
      <c r="L84">
        <v>0.075362854289195397</v>
      </c>
      <c r="M84">
        <v>0.084628499865888496</v>
      </c>
      <c r="N84">
        <v>0.031232820971907299</v>
      </c>
      <c r="O84">
        <v>0.066340823414130903</v>
      </c>
      <c r="P84">
        <v>0</v>
      </c>
      <c r="Q84">
        <v>0</v>
      </c>
      <c r="R84">
        <v>1.1044704303942201</v>
      </c>
      <c r="S84">
        <v>2.9682239897645482</v>
      </c>
      <c r="T84">
        <v>2.0873758296922418</v>
      </c>
      <c r="U84">
        <v>2.6025872709270952</v>
      </c>
      <c r="V84">
        <v>2.5871803523852521</v>
      </c>
      <c r="W84" t="s">
        <v>258</v>
      </c>
      <c r="X84" t="s">
        <v>259</v>
      </c>
      <c r="Y84" t="s">
        <v>260</v>
      </c>
      <c r="Z84" t="s">
        <v>261</v>
      </c>
      <c r="AA84" t="s">
        <v>262</v>
      </c>
      <c r="AB84" t="s">
        <v>263</v>
      </c>
      <c r="AC84" t="s">
        <v>264</v>
      </c>
      <c r="AD84" t="s">
        <v>265</v>
      </c>
      <c r="AE84" t="s">
        <v>266</v>
      </c>
      <c r="AF84">
        <v>0.31954008615427643</v>
      </c>
      <c r="AG84">
        <v>0.23471023819266421</v>
      </c>
      <c r="AH84">
        <v>0.052021537965913897</v>
      </c>
      <c r="AI84">
        <v>0.47556758321282311</v>
      </c>
      <c r="AJ84">
        <v>4.5306765233341748</v>
      </c>
      <c r="AK84">
        <v>1.1901876432923131</v>
      </c>
      <c r="AL84">
        <v>1.7991963285848671</v>
      </c>
      <c r="AM84">
        <v>0.022347777967098099</v>
      </c>
      <c r="AN84">
        <v>0</v>
      </c>
      <c r="AO84"/>
      <c r="AP84"/>
      <c r="AQ84"/>
      <c r="AR84"/>
      <c r="AS84"/>
      <c r="AT84"/>
      <c r="AU84"/>
      <c r="AV84"/>
      <c r="AW84"/>
      <c r="AX84"/>
      <c r="AY84"/>
      <c r="AZ84"/>
      <c r="BA84"/>
      <c r="BB84"/>
      <c r="BC84"/>
      <c r="BD84"/>
      <c r="BE84"/>
      <c r="BF84"/>
      <c r="BG84"/>
      <c r="BH84"/>
      <c r="BI84"/>
      <c r="BJ84"/>
      <c r="BK84"/>
      <c r="BL84"/>
    </row>
    <row r="85">
      <c r="A85" t="s">
        <v>444</v>
      </c>
      <c r="B85">
        <v>2016</v>
      </c>
      <c r="C85" t="s">
        <v>448</v>
      </c>
      <c r="D85">
        <v>71</v>
      </c>
      <c r="E85" t="s">
        <v>267</v>
      </c>
      <c r="F85" t="s">
        <v>281</v>
      </c>
      <c r="G85" t="s">
        <v>187</v>
      </c>
      <c r="H85">
        <v>0.27966206802382432</v>
      </c>
      <c r="I85">
        <v>0.21164359922394549</v>
      </c>
      <c r="J85">
        <v>0.1534179929370863</v>
      </c>
      <c r="K85">
        <v>0.5672188621021953</v>
      </c>
      <c r="L85">
        <v>2.3459388652410298</v>
      </c>
      <c r="M85">
        <v>0.13279412801556201</v>
      </c>
      <c r="N85">
        <v>0.066044551703797694</v>
      </c>
      <c r="O85">
        <v>0.38352543465380529</v>
      </c>
      <c r="P85">
        <v>0.90247217242081568</v>
      </c>
      <c r="Q85">
        <v>3.1656170483502559</v>
      </c>
      <c r="R85">
        <v>0</v>
      </c>
      <c r="S85">
        <v>0.56752192508233523</v>
      </c>
      <c r="T85">
        <v>0.45659409780230797</v>
      </c>
      <c r="U85">
        <v>0.17119765547564469</v>
      </c>
      <c r="V85">
        <v>0.47354742406019867</v>
      </c>
      <c r="W85" t="s">
        <v>258</v>
      </c>
      <c r="X85" t="s">
        <v>259</v>
      </c>
      <c r="Y85" t="s">
        <v>260</v>
      </c>
      <c r="Z85" t="s">
        <v>261</v>
      </c>
      <c r="AA85" t="s">
        <v>262</v>
      </c>
      <c r="AB85" t="s">
        <v>263</v>
      </c>
      <c r="AC85" t="s">
        <v>264</v>
      </c>
      <c r="AD85" t="s">
        <v>265</v>
      </c>
      <c r="AE85" t="s">
        <v>266</v>
      </c>
      <c r="AF85">
        <v>1.010854863952044</v>
      </c>
      <c r="AG85">
        <v>0.0367167993854709</v>
      </c>
      <c r="AH85">
        <v>1.1274553503835041</v>
      </c>
      <c r="AI85">
        <v>0.39529302431831009</v>
      </c>
      <c r="AJ85">
        <v>0.0148625521718496</v>
      </c>
      <c r="AK85">
        <v>0.85696876124731203</v>
      </c>
      <c r="AL85">
        <v>0.98327086164399868</v>
      </c>
      <c r="AM85">
        <v>1.104187473564725</v>
      </c>
      <c r="AN85">
        <v>0.59686120728993863</v>
      </c>
      <c r="AO85"/>
      <c r="AP85"/>
      <c r="AQ85"/>
      <c r="AR85"/>
      <c r="AS85"/>
      <c r="AT85"/>
      <c r="AU85"/>
      <c r="AV85"/>
      <c r="AW85"/>
      <c r="AX85"/>
      <c r="AY85"/>
      <c r="AZ85"/>
      <c r="BA85"/>
      <c r="BB85"/>
      <c r="BC85"/>
      <c r="BD85"/>
      <c r="BE85"/>
      <c r="BF85"/>
      <c r="BG85"/>
      <c r="BH85"/>
      <c r="BI85"/>
      <c r="BJ85"/>
      <c r="BK85"/>
      <c r="BL85"/>
    </row>
    <row r="86">
      <c r="A86" t="s">
        <v>444</v>
      </c>
      <c r="B86">
        <v>2016</v>
      </c>
      <c r="C86" t="s">
        <v>448</v>
      </c>
      <c r="D86">
        <v>72</v>
      </c>
      <c r="E86" t="s">
        <v>267</v>
      </c>
      <c r="F86" t="s">
        <v>282</v>
      </c>
      <c r="G86" t="s">
        <v>187</v>
      </c>
      <c r="H86">
        <v>0.28020617682040933</v>
      </c>
      <c r="I86">
        <v>0.47768501024428311</v>
      </c>
      <c r="J86">
        <v>0.12718549108930749</v>
      </c>
      <c r="K86">
        <v>0.19923220262985589</v>
      </c>
      <c r="L86">
        <v>0.021735965962469999</v>
      </c>
      <c r="M86">
        <v>0.20076512377758859</v>
      </c>
      <c r="N86">
        <v>0.40069308881157428</v>
      </c>
      <c r="O86">
        <v>0</v>
      </c>
      <c r="P86">
        <v>0.070037685440461198</v>
      </c>
      <c r="Q86">
        <v>0</v>
      </c>
      <c r="R86">
        <v>0.093066619673891807</v>
      </c>
      <c r="S86">
        <v>0.59132279651115771</v>
      </c>
      <c r="T86">
        <v>0.66959731774871123</v>
      </c>
      <c r="U86">
        <v>0.0190802525263719</v>
      </c>
      <c r="V86">
        <v>0.48160682040006469</v>
      </c>
      <c r="W86" t="s">
        <v>258</v>
      </c>
      <c r="X86" t="s">
        <v>259</v>
      </c>
      <c r="Y86" t="s">
        <v>260</v>
      </c>
      <c r="Z86" t="s">
        <v>261</v>
      </c>
      <c r="AA86" t="s">
        <v>262</v>
      </c>
      <c r="AB86" t="s">
        <v>263</v>
      </c>
      <c r="AC86" t="s">
        <v>264</v>
      </c>
      <c r="AD86" t="s">
        <v>265</v>
      </c>
      <c r="AE86" t="s">
        <v>266</v>
      </c>
      <c r="AF86">
        <v>0.28698187479632742</v>
      </c>
      <c r="AG86">
        <v>0.082511887685943697</v>
      </c>
      <c r="AH86">
        <v>0</v>
      </c>
      <c r="AI86">
        <v>0.2039300905777883</v>
      </c>
      <c r="AJ86">
        <v>0.43713990428753591</v>
      </c>
      <c r="AK86">
        <v>0.35932375719025839</v>
      </c>
      <c r="AL86">
        <v>0.098230553098930903</v>
      </c>
      <c r="AM86">
        <v>0.081900094085188196</v>
      </c>
      <c r="AN86">
        <v>0.53734703695224362</v>
      </c>
      <c r="AO86"/>
      <c r="AP86"/>
      <c r="AQ86"/>
      <c r="AR86"/>
      <c r="AS86"/>
      <c r="AT86"/>
      <c r="AU86"/>
      <c r="AV86"/>
      <c r="AW86"/>
      <c r="AX86"/>
      <c r="AY86"/>
      <c r="AZ86"/>
      <c r="BA86"/>
      <c r="BB86"/>
      <c r="BC86"/>
      <c r="BD86"/>
      <c r="BE86"/>
      <c r="BF86"/>
      <c r="BG86"/>
      <c r="BH86"/>
      <c r="BI86"/>
      <c r="BJ86"/>
      <c r="BK86"/>
      <c r="BL86"/>
    </row>
    <row r="87">
      <c r="A87" t="s">
        <v>444</v>
      </c>
      <c r="B87">
        <v>2016</v>
      </c>
      <c r="C87" t="s">
        <v>448</v>
      </c>
      <c r="D87">
        <v>122</v>
      </c>
      <c r="E87" t="s">
        <v>18</v>
      </c>
      <c r="F87" t="s">
        <v>151</v>
      </c>
      <c r="G87" t="s">
        <v>461</v>
      </c>
      <c r="H87">
        <v>75.483175864222218</v>
      </c>
      <c r="I87">
        <v>82.992492611907082</v>
      </c>
      <c r="J87">
        <v>88.745218890270351</v>
      </c>
      <c r="K87">
        <v>95.398742504222128</v>
      </c>
      <c r="L87">
        <v>99.669437499476714</v>
      </c>
      <c r="M87">
        <v>77.505588089455998</v>
      </c>
      <c r="N87">
        <v>94.756575496382609</v>
      </c>
      <c r="O87">
        <v>98.380183970941331</v>
      </c>
      <c r="P87">
        <v>99.321626582342148</v>
      </c>
      <c r="Q87">
        <v>99.976180961945374</v>
      </c>
      <c r="R87">
        <v>76.611885663199132</v>
      </c>
      <c r="S87">
        <v>77.645862864360865</v>
      </c>
      <c r="T87">
        <v>80.062607346318146</v>
      </c>
      <c r="U87">
        <v>77.699235163998836</v>
      </c>
      <c r="V87">
        <v>80.932459156060588</v>
      </c>
      <c r="W87" t="s">
        <v>258</v>
      </c>
      <c r="X87" t="s">
        <v>259</v>
      </c>
      <c r="Y87" t="s">
        <v>260</v>
      </c>
      <c r="Z87" t="s">
        <v>261</v>
      </c>
      <c r="AA87" t="s">
        <v>262</v>
      </c>
      <c r="AB87" t="s">
        <v>263</v>
      </c>
      <c r="AC87" t="s">
        <v>264</v>
      </c>
      <c r="AD87" t="s">
        <v>265</v>
      </c>
      <c r="AE87" t="s">
        <v>266</v>
      </c>
      <c r="AF87">
        <v>89.260709454462742</v>
      </c>
      <c r="AG87">
        <v>91.065778029659654</v>
      </c>
      <c r="AH87">
        <v>94.940462431555858</v>
      </c>
      <c r="AI87">
        <v>87.649388481373919</v>
      </c>
      <c r="AJ87">
        <v>79.574826119063857</v>
      </c>
      <c r="AK87">
        <v>75.117984273323628</v>
      </c>
      <c r="AL87">
        <v>82.013589202853112</v>
      </c>
      <c r="AM87">
        <v>89.40251697922497</v>
      </c>
      <c r="AN87">
        <v>95.385966037581582</v>
      </c>
      <c r="AO87">
        <v>3892.9957840000061</v>
      </c>
      <c r="AP87">
        <v>4743.3338689999873</v>
      </c>
      <c r="AQ87">
        <v>5520.9366549999804</v>
      </c>
      <c r="AR87">
        <v>6803.3444619999864</v>
      </c>
      <c r="AS87">
        <v>7534.8909399999966</v>
      </c>
      <c r="AT87">
        <v>2824.1500919999989</v>
      </c>
      <c r="AU87">
        <v>4306.8299739999893</v>
      </c>
      <c r="AV87">
        <v>4654.2477209999988</v>
      </c>
      <c r="AW87">
        <v>4739.0684299999984</v>
      </c>
      <c r="AX87">
        <v>4813.8586440000026</v>
      </c>
      <c r="AY87">
        <v>1555.145876</v>
      </c>
      <c r="AZ87">
        <v>1381.7358490000011</v>
      </c>
      <c r="BA87">
        <v>1417.7982119999999</v>
      </c>
      <c r="BB87">
        <v>1305.595969999998</v>
      </c>
      <c r="BC87">
        <v>1497.0709420000001</v>
      </c>
      <c r="BD87">
        <v>4018.9131370000068</v>
      </c>
      <c r="BE87">
        <v>1653.8580489999999</v>
      </c>
      <c r="BF87">
        <v>8258.2457659999873</v>
      </c>
      <c r="BG87">
        <v>5027.9848039999952</v>
      </c>
      <c r="BH87">
        <v>1998.7447219999999</v>
      </c>
      <c r="BI87">
        <v>1389.4640589999999</v>
      </c>
      <c r="BJ87">
        <v>1553.295354000001</v>
      </c>
      <c r="BK87">
        <v>667.06670399999928</v>
      </c>
      <c r="BL87">
        <v>3927.9291150000008</v>
      </c>
    </row>
    <row r="88">
      <c r="A88" t="s">
        <v>444</v>
      </c>
      <c r="B88">
        <v>2016</v>
      </c>
      <c r="C88" t="s">
        <v>448</v>
      </c>
      <c r="D88">
        <v>123</v>
      </c>
      <c r="E88" t="s">
        <v>18</v>
      </c>
      <c r="F88" t="s">
        <v>152</v>
      </c>
      <c r="G88" t="s">
        <v>187</v>
      </c>
      <c r="H88">
        <v>24.516824135777782</v>
      </c>
      <c r="I88">
        <v>17.007507388092922</v>
      </c>
      <c r="J88">
        <v>11.254781109729651</v>
      </c>
      <c r="K88">
        <v>4.6012574957778716</v>
      </c>
      <c r="L88">
        <v>0.33056250052328551</v>
      </c>
      <c r="M88">
        <v>22.494411910543999</v>
      </c>
      <c r="N88">
        <v>5.2434245036173914</v>
      </c>
      <c r="O88">
        <v>1.6198160290586689</v>
      </c>
      <c r="P88">
        <v>0.67837341765785197</v>
      </c>
      <c r="Q88">
        <v>0.023819038054625701</v>
      </c>
      <c r="R88">
        <v>23.388114336800871</v>
      </c>
      <c r="S88">
        <v>22.354137135639139</v>
      </c>
      <c r="T88">
        <v>19.937392653681851</v>
      </c>
      <c r="U88">
        <v>22.300764836001161</v>
      </c>
      <c r="V88">
        <v>19.067540843939408</v>
      </c>
      <c r="W88" t="s">
        <v>258</v>
      </c>
      <c r="X88" t="s">
        <v>259</v>
      </c>
      <c r="Y88" t="s">
        <v>260</v>
      </c>
      <c r="Z88" t="s">
        <v>261</v>
      </c>
      <c r="AA88" t="s">
        <v>262</v>
      </c>
      <c r="AB88" t="s">
        <v>263</v>
      </c>
      <c r="AC88" t="s">
        <v>264</v>
      </c>
      <c r="AD88" t="s">
        <v>265</v>
      </c>
      <c r="AE88" t="s">
        <v>266</v>
      </c>
      <c r="AF88">
        <v>10.73929054553726</v>
      </c>
      <c r="AG88">
        <v>8.9342219703403458</v>
      </c>
      <c r="AH88">
        <v>5.0595375684441422</v>
      </c>
      <c r="AI88">
        <v>12.35061151862608</v>
      </c>
      <c r="AJ88">
        <v>20.425173880936139</v>
      </c>
      <c r="AK88">
        <v>24.882015726676372</v>
      </c>
      <c r="AL88">
        <v>17.986410797146888</v>
      </c>
      <c r="AM88">
        <v>10.59748302077503</v>
      </c>
      <c r="AN88">
        <v>4.6140339624184179</v>
      </c>
      <c r="AO88">
        <v>3708.425156000003</v>
      </c>
      <c r="AP88">
        <v>2849.129621000005</v>
      </c>
      <c r="AQ88">
        <v>2094.4673639999969</v>
      </c>
      <c r="AR88">
        <v>797.234059</v>
      </c>
      <c r="AS88">
        <v>67.770947000000007</v>
      </c>
      <c r="AT88">
        <v>1991.2111710000061</v>
      </c>
      <c r="AU88">
        <v>516.23100199999999</v>
      </c>
      <c r="AV88">
        <v>160.7302</v>
      </c>
      <c r="AW88">
        <v>81.193659999999994</v>
      </c>
      <c r="AX88">
        <v>1.1468879999999999</v>
      </c>
      <c r="AY88">
        <v>1226.1327490000001</v>
      </c>
      <c r="AZ88">
        <v>1408.107379999999</v>
      </c>
      <c r="BA88">
        <v>1366.5503069999979</v>
      </c>
      <c r="BB88">
        <v>1476.432198999996</v>
      </c>
      <c r="BC88">
        <v>1289.291590999999</v>
      </c>
      <c r="BD88">
        <v>853.59040000000005</v>
      </c>
      <c r="BE88">
        <v>348.89821599999999</v>
      </c>
      <c r="BF88">
        <v>1169.9260870000001</v>
      </c>
      <c r="BG88">
        <v>2034.5354739999991</v>
      </c>
      <c r="BH88">
        <v>2018.384995000001</v>
      </c>
      <c r="BI88">
        <v>1696.2737409999979</v>
      </c>
      <c r="BJ88">
        <v>1072.644252999999</v>
      </c>
      <c r="BK88">
        <v>132.77120500000001</v>
      </c>
      <c r="BL88">
        <v>190.00277600000001</v>
      </c>
    </row>
    <row r="89">
      <c r="A89" t="s">
        <v>444</v>
      </c>
      <c r="B89">
        <v>2016</v>
      </c>
      <c r="C89" t="s">
        <v>448</v>
      </c>
      <c r="D89">
        <v>124</v>
      </c>
      <c r="E89" t="s">
        <v>50</v>
      </c>
      <c r="F89" t="s">
        <v>153</v>
      </c>
      <c r="G89" t="s">
        <v>462</v>
      </c>
      <c r="H89">
        <v>58.585412011355203</v>
      </c>
      <c r="I89">
        <v>56.820342146416941</v>
      </c>
      <c r="J89">
        <v>68.726682652044232</v>
      </c>
      <c r="K89">
        <v>86.158190150999047</v>
      </c>
      <c r="L89">
        <v>96.765443588569937</v>
      </c>
      <c r="M89">
        <v>32.315721081157221</v>
      </c>
      <c r="N89">
        <v>63.060582514942588</v>
      </c>
      <c r="O89">
        <v>85.413956593723967</v>
      </c>
      <c r="P89">
        <v>94.804266683502817</v>
      </c>
      <c r="Q89">
        <v>97.829411922677778</v>
      </c>
      <c r="R89">
        <v>72.673034200290445</v>
      </c>
      <c r="S89">
        <v>75.437135947168329</v>
      </c>
      <c r="T89">
        <v>73.384988735664351</v>
      </c>
      <c r="U89">
        <v>68.267379806418191</v>
      </c>
      <c r="V89">
        <v>76.842960521410873</v>
      </c>
      <c r="W89" t="s">
        <v>258</v>
      </c>
      <c r="X89" t="s">
        <v>259</v>
      </c>
      <c r="Y89" t="s">
        <v>260</v>
      </c>
      <c r="Z89" t="s">
        <v>261</v>
      </c>
      <c r="AA89" t="s">
        <v>262</v>
      </c>
      <c r="AB89" t="s">
        <v>263</v>
      </c>
      <c r="AC89" t="s">
        <v>264</v>
      </c>
      <c r="AD89" t="s">
        <v>265</v>
      </c>
      <c r="AE89" t="s">
        <v>266</v>
      </c>
      <c r="AF89">
        <v>82.192766413890936</v>
      </c>
      <c r="AG89">
        <v>81.98058808942065</v>
      </c>
      <c r="AH89">
        <v>69.403224888309637</v>
      </c>
      <c r="AI89">
        <v>78.064061958779206</v>
      </c>
      <c r="AJ89">
        <v>73.216207105703688</v>
      </c>
      <c r="AK89">
        <v>62.806737785560792</v>
      </c>
      <c r="AL89">
        <v>66.825377335810103</v>
      </c>
      <c r="AM89">
        <v>85.475561810101865</v>
      </c>
      <c r="AN89">
        <v>82.456361491094</v>
      </c>
      <c r="AO89">
        <v>3021.5045850000042</v>
      </c>
      <c r="AP89">
        <v>3247.4967899999988</v>
      </c>
      <c r="AQ89">
        <v>4275.5617279999969</v>
      </c>
      <c r="AR89">
        <v>6144.3561039999959</v>
      </c>
      <c r="AS89">
        <v>7315.3524539999989</v>
      </c>
      <c r="AT89">
        <v>1177.5208590000011</v>
      </c>
      <c r="AU89">
        <v>2866.1990529999948</v>
      </c>
      <c r="AV89">
        <v>4040.8311590000039</v>
      </c>
      <c r="AW89">
        <v>4523.5254669999986</v>
      </c>
      <c r="AX89">
        <v>4710.4915960000044</v>
      </c>
      <c r="AY89">
        <v>1475.191068000001</v>
      </c>
      <c r="AZ89">
        <v>1342.430765000001</v>
      </c>
      <c r="BA89">
        <v>1299.5468080000001</v>
      </c>
      <c r="BB89">
        <v>1147.1105959999991</v>
      </c>
      <c r="BC89">
        <v>1421.424289999999</v>
      </c>
      <c r="BD89">
        <v>3700.682985000004</v>
      </c>
      <c r="BE89">
        <v>1488.860672</v>
      </c>
      <c r="BF89">
        <v>6036.9296019999956</v>
      </c>
      <c r="BG89">
        <v>4478.1249939999971</v>
      </c>
      <c r="BH89">
        <v>1839.0301890000001</v>
      </c>
      <c r="BI89">
        <v>1161.7418339999981</v>
      </c>
      <c r="BJ89">
        <v>1265.6384040000021</v>
      </c>
      <c r="BK89">
        <v>637.76617499999998</v>
      </c>
      <c r="BL89">
        <v>3395.4968060000028</v>
      </c>
    </row>
    <row r="90">
      <c r="A90" t="s">
        <v>444</v>
      </c>
      <c r="B90">
        <v>2016</v>
      </c>
      <c r="C90" t="s">
        <v>448</v>
      </c>
      <c r="D90">
        <v>125</v>
      </c>
      <c r="E90" t="s">
        <v>50</v>
      </c>
      <c r="F90" t="s">
        <v>154</v>
      </c>
      <c r="G90" t="s">
        <v>463</v>
      </c>
      <c r="H90">
        <v>16.897763852867001</v>
      </c>
      <c r="I90">
        <v>26.172150465490351</v>
      </c>
      <c r="J90">
        <v>20.018536238226389</v>
      </c>
      <c r="K90">
        <v>9.2405523532232205</v>
      </c>
      <c r="L90">
        <v>2.903993910906792</v>
      </c>
      <c r="M90">
        <v>45.189867008298933</v>
      </c>
      <c r="N90">
        <v>31.69599298144016</v>
      </c>
      <c r="O90">
        <v>12.966227377217489</v>
      </c>
      <c r="P90">
        <v>4.5173598988393602</v>
      </c>
      <c r="Q90">
        <v>2.1467690392676362</v>
      </c>
      <c r="R90">
        <v>3.938851462908703</v>
      </c>
      <c r="S90">
        <v>2.208726917192537</v>
      </c>
      <c r="T90">
        <v>6.6776186106537656</v>
      </c>
      <c r="U90">
        <v>9.431855357580746</v>
      </c>
      <c r="V90">
        <v>4.0894986346496944</v>
      </c>
      <c r="W90" t="s">
        <v>258</v>
      </c>
      <c r="X90" t="s">
        <v>259</v>
      </c>
      <c r="Y90" t="s">
        <v>260</v>
      </c>
      <c r="Z90" t="s">
        <v>261</v>
      </c>
      <c r="AA90" t="s">
        <v>262</v>
      </c>
      <c r="AB90" t="s">
        <v>263</v>
      </c>
      <c r="AC90" t="s">
        <v>264</v>
      </c>
      <c r="AD90" t="s">
        <v>265</v>
      </c>
      <c r="AE90" t="s">
        <v>266</v>
      </c>
      <c r="AF90">
        <v>7.0679430405717403</v>
      </c>
      <c r="AG90">
        <v>9.0851899402389833</v>
      </c>
      <c r="AH90">
        <v>25.537237543246349</v>
      </c>
      <c r="AI90">
        <v>9.5853265225947339</v>
      </c>
      <c r="AJ90">
        <v>6.3586190133601699</v>
      </c>
      <c r="AK90">
        <v>12.311246487762711</v>
      </c>
      <c r="AL90">
        <v>15.18821186704306</v>
      </c>
      <c r="AM90">
        <v>3.9269551691231999</v>
      </c>
      <c r="AN90">
        <v>12.929604546487621</v>
      </c>
      <c r="AO90">
        <v>871.49119900000062</v>
      </c>
      <c r="AP90">
        <v>1495.8370789999999</v>
      </c>
      <c r="AQ90">
        <v>1245.3749270000001</v>
      </c>
      <c r="AR90">
        <v>658.98835799999995</v>
      </c>
      <c r="AS90">
        <v>219.53848600000001</v>
      </c>
      <c r="AT90">
        <v>1646.6292330000031</v>
      </c>
      <c r="AU90">
        <v>1440.6309210000011</v>
      </c>
      <c r="AV90">
        <v>613.41656199999966</v>
      </c>
      <c r="AW90">
        <v>215.54296299999999</v>
      </c>
      <c r="AX90">
        <v>103.367048</v>
      </c>
      <c r="AY90">
        <v>79.954807999999986</v>
      </c>
      <c r="AZ90">
        <v>39.305084000000001</v>
      </c>
      <c r="BA90">
        <v>118.25140399999999</v>
      </c>
      <c r="BB90">
        <v>158.48537400000001</v>
      </c>
      <c r="BC90">
        <v>75.646651999999989</v>
      </c>
      <c r="BD90">
        <v>318.23015200000032</v>
      </c>
      <c r="BE90">
        <v>164.997377</v>
      </c>
      <c r="BF90">
        <v>2221.316164000003</v>
      </c>
      <c r="BG90">
        <v>549.85980999999992</v>
      </c>
      <c r="BH90">
        <v>159.71453299999999</v>
      </c>
      <c r="BI90">
        <v>227.72222500000021</v>
      </c>
      <c r="BJ90">
        <v>287.65695000000022</v>
      </c>
      <c r="BK90">
        <v>29.300529000000001</v>
      </c>
      <c r="BL90">
        <v>532.4323089999998</v>
      </c>
    </row>
    <row r="91">
      <c r="A91" t="s">
        <v>444</v>
      </c>
      <c r="B91">
        <v>2016</v>
      </c>
      <c r="C91" t="s">
        <v>448</v>
      </c>
      <c r="D91">
        <v>126</v>
      </c>
      <c r="E91" t="s">
        <v>50</v>
      </c>
      <c r="F91" t="s">
        <v>155</v>
      </c>
      <c r="G91" t="s">
        <v>464</v>
      </c>
      <c r="H91">
        <v>16.839645913359821</v>
      </c>
      <c r="I91">
        <v>14.587405516782949</v>
      </c>
      <c r="J91">
        <v>10.42262868758748</v>
      </c>
      <c r="K91">
        <v>4.3357128804009477</v>
      </c>
      <c r="L91">
        <v>0.3305625005232713</v>
      </c>
      <c r="M91">
        <v>19.15055465444912</v>
      </c>
      <c r="N91">
        <v>5.1629001640054213</v>
      </c>
      <c r="O91">
        <v>1.478626015074255</v>
      </c>
      <c r="P91">
        <v>0.67837341765782355</v>
      </c>
      <c r="Q91">
        <v>0.023819038054583099</v>
      </c>
      <c r="R91">
        <v>12.270102095219</v>
      </c>
      <c r="S91">
        <v>16.90536935471664</v>
      </c>
      <c r="T91">
        <v>16.924595712940871</v>
      </c>
      <c r="U91">
        <v>18.515135553970591</v>
      </c>
      <c r="V91">
        <v>18.036273388262671</v>
      </c>
      <c r="W91" t="s">
        <v>258</v>
      </c>
      <c r="X91" t="s">
        <v>259</v>
      </c>
      <c r="Y91" t="s">
        <v>260</v>
      </c>
      <c r="Z91" t="s">
        <v>261</v>
      </c>
      <c r="AA91" t="s">
        <v>262</v>
      </c>
      <c r="AB91" t="s">
        <v>263</v>
      </c>
      <c r="AC91" t="s">
        <v>264</v>
      </c>
      <c r="AD91" t="s">
        <v>265</v>
      </c>
      <c r="AE91" t="s">
        <v>266</v>
      </c>
      <c r="AF91">
        <v>5.3572483775092508</v>
      </c>
      <c r="AG91">
        <v>8.483772499395883</v>
      </c>
      <c r="AH91">
        <v>4.5136998302018441</v>
      </c>
      <c r="AI91">
        <v>10.709074553965751</v>
      </c>
      <c r="AJ91">
        <v>17.08044034068239</v>
      </c>
      <c r="AK91">
        <v>21.73672749123406</v>
      </c>
      <c r="AL91">
        <v>13.544804612104061</v>
      </c>
      <c r="AM91">
        <v>6.3600085751869671</v>
      </c>
      <c r="AN91">
        <v>3.878902255501075</v>
      </c>
      <c r="AO91">
        <v>3124.8505230000078</v>
      </c>
      <c r="AP91">
        <v>2665.3842700000041</v>
      </c>
      <c r="AQ91">
        <v>2031.095594999997</v>
      </c>
      <c r="AR91">
        <v>777.05113200000005</v>
      </c>
      <c r="AS91">
        <v>67.770947000000007</v>
      </c>
      <c r="AT91">
        <v>1830.192364000005</v>
      </c>
      <c r="AU91">
        <v>512.347264</v>
      </c>
      <c r="AV91">
        <v>153.93193199999999</v>
      </c>
      <c r="AW91">
        <v>81.193659999999994</v>
      </c>
      <c r="AX91">
        <v>1.1468879999999999</v>
      </c>
      <c r="AY91">
        <v>916.909851</v>
      </c>
      <c r="AZ91">
        <v>1256.0953010000001</v>
      </c>
      <c r="BA91">
        <v>1282.663539999998</v>
      </c>
      <c r="BB91">
        <v>1371.1149259999961</v>
      </c>
      <c r="BC91">
        <v>1260.556740999999</v>
      </c>
      <c r="BD91">
        <v>591.35020499999962</v>
      </c>
      <c r="BE91">
        <v>339.87681099999998</v>
      </c>
      <c r="BF91">
        <v>1118.463567</v>
      </c>
      <c r="BG91">
        <v>1918.601592999999</v>
      </c>
      <c r="BH91">
        <v>1884.02271</v>
      </c>
      <c r="BI91">
        <v>1599.2183929999981</v>
      </c>
      <c r="BJ91">
        <v>956.01035699999909</v>
      </c>
      <c r="BK91">
        <v>98.878277999999995</v>
      </c>
      <c r="BL91">
        <v>159.73055299999999</v>
      </c>
    </row>
    <row r="92">
      <c r="A92" t="s">
        <v>444</v>
      </c>
      <c r="B92">
        <v>2016</v>
      </c>
      <c r="C92" t="s">
        <v>448</v>
      </c>
      <c r="D92">
        <v>127</v>
      </c>
      <c r="E92" t="s">
        <v>50</v>
      </c>
      <c r="F92" t="s">
        <v>163</v>
      </c>
      <c r="G92" t="s">
        <v>465</v>
      </c>
      <c r="H92">
        <v>7.6771782224179841</v>
      </c>
      <c r="I92">
        <v>2.4201018713097522</v>
      </c>
      <c r="J92">
        <v>0.83215242214189944</v>
      </c>
      <c r="K92">
        <v>0.26554461537678581</v>
      </c>
      <c r="L92">
        <v>0</v>
      </c>
      <c r="M92">
        <v>3.343857256094724</v>
      </c>
      <c r="N92">
        <v>0.080524339611832696</v>
      </c>
      <c r="O92">
        <v>0.1411900139842823</v>
      </c>
      <c r="P92">
        <v>0</v>
      </c>
      <c r="Q92">
        <v>0</v>
      </c>
      <c r="R92">
        <v>11.11801224158185</v>
      </c>
      <c r="S92">
        <v>5.4487677809224939</v>
      </c>
      <c r="T92">
        <v>3.0127969407410178</v>
      </c>
      <c r="U92">
        <v>3.7856292820304711</v>
      </c>
      <c r="V92">
        <v>1.031267455676774</v>
      </c>
      <c r="W92" t="s">
        <v>258</v>
      </c>
      <c r="X92" t="s">
        <v>259</v>
      </c>
      <c r="Y92" t="s">
        <v>260</v>
      </c>
      <c r="Z92" t="s">
        <v>261</v>
      </c>
      <c r="AA92" t="s">
        <v>262</v>
      </c>
      <c r="AB92" t="s">
        <v>263</v>
      </c>
      <c r="AC92" t="s">
        <v>264</v>
      </c>
      <c r="AD92" t="s">
        <v>265</v>
      </c>
      <c r="AE92" t="s">
        <v>266</v>
      </c>
      <c r="AF92">
        <v>5.3820421680280743</v>
      </c>
      <c r="AG92">
        <v>0.4504494709444839</v>
      </c>
      <c r="AH92">
        <v>0.54583773824216919</v>
      </c>
      <c r="AI92">
        <v>1.641536964660316</v>
      </c>
      <c r="AJ92">
        <v>3.3447335402537539</v>
      </c>
      <c r="AK92">
        <v>3.145288235442433</v>
      </c>
      <c r="AL92">
        <v>4.4416061850427653</v>
      </c>
      <c r="AM92">
        <v>4.2374744455879609</v>
      </c>
      <c r="AN92">
        <v>0.73513170691729635</v>
      </c>
      <c r="AO92">
        <v>583.57463299999984</v>
      </c>
      <c r="AP92">
        <v>183.74535099999991</v>
      </c>
      <c r="AQ92">
        <v>63.371769</v>
      </c>
      <c r="AR92">
        <v>20.182926999999999</v>
      </c>
      <c r="AS92">
        <v>0</v>
      </c>
      <c r="AT92">
        <v>161.01880700000001</v>
      </c>
      <c r="AU92">
        <v>3.8837380000000001</v>
      </c>
      <c r="AV92">
        <v>6.7982680000000002</v>
      </c>
      <c r="AW92">
        <v>0</v>
      </c>
      <c r="AX92">
        <v>0</v>
      </c>
      <c r="AY92">
        <v>309.22289799999987</v>
      </c>
      <c r="AZ92">
        <v>152.01207899999989</v>
      </c>
      <c r="BA92">
        <v>83.886766999999992</v>
      </c>
      <c r="BB92">
        <v>105.317273</v>
      </c>
      <c r="BC92">
        <v>28.734850000000002</v>
      </c>
      <c r="BD92">
        <v>262.24019500000003</v>
      </c>
      <c r="BE92">
        <v>9.0214049999999997</v>
      </c>
      <c r="BF92">
        <v>51.462519999999998</v>
      </c>
      <c r="BG92">
        <v>115.933881</v>
      </c>
      <c r="BH92">
        <v>134.36228500000001</v>
      </c>
      <c r="BI92">
        <v>97.055347999999952</v>
      </c>
      <c r="BJ92">
        <v>116.63389599999999</v>
      </c>
      <c r="BK92">
        <v>33.892926999999993</v>
      </c>
      <c r="BL92">
        <v>30.272223</v>
      </c>
    </row>
    <row r="93">
      <c r="A93" t="s">
        <v>444</v>
      </c>
      <c r="B93">
        <v>2016</v>
      </c>
      <c r="C93" t="s">
        <v>448</v>
      </c>
      <c r="D93">
        <v>128</v>
      </c>
      <c r="E93" t="s">
        <v>164</v>
      </c>
      <c r="F93" t="s">
        <v>157</v>
      </c>
      <c r="G93" t="s">
        <v>466</v>
      </c>
      <c r="H93">
        <v>22.386132617501939</v>
      </c>
      <c r="I93">
        <v>31.53556381042517</v>
      </c>
      <c r="J93">
        <v>22.5573123696708</v>
      </c>
      <c r="K93">
        <v>9.6862412550293886</v>
      </c>
      <c r="L93">
        <v>2.9136252634334761</v>
      </c>
      <c r="M93">
        <v>58.305301749522023</v>
      </c>
      <c r="N93">
        <v>33.449913966815068</v>
      </c>
      <c r="O93">
        <v>13.17971450535947</v>
      </c>
      <c r="P93">
        <v>4.5482137720471822</v>
      </c>
      <c r="Q93">
        <v>2.147280500827268</v>
      </c>
      <c r="R93">
        <v>5.1413059851113259</v>
      </c>
      <c r="S93">
        <v>2.844616359085288</v>
      </c>
      <c r="T93">
        <v>8.340496059251624</v>
      </c>
      <c r="U93">
        <v>12.13892947295175</v>
      </c>
      <c r="V93">
        <v>5.0529771086826702</v>
      </c>
      <c r="W93" t="s">
        <v>258</v>
      </c>
      <c r="X93" t="s">
        <v>259</v>
      </c>
      <c r="Y93" t="s">
        <v>260</v>
      </c>
      <c r="Z93" t="s">
        <v>261</v>
      </c>
      <c r="AA93" t="s">
        <v>262</v>
      </c>
      <c r="AB93" t="s">
        <v>263</v>
      </c>
      <c r="AC93" t="s">
        <v>264</v>
      </c>
      <c r="AD93" t="s">
        <v>265</v>
      </c>
      <c r="AE93" t="s">
        <v>266</v>
      </c>
      <c r="AF93">
        <v>7.9183137617537351</v>
      </c>
      <c r="AG93">
        <v>9.9765138307828245</v>
      </c>
      <c r="AH93">
        <v>26.898160056526539</v>
      </c>
      <c r="AI93">
        <v>10.93598790438986</v>
      </c>
      <c r="AJ93">
        <v>7.990741951287565</v>
      </c>
      <c r="AK93">
        <v>16.389213058443001</v>
      </c>
      <c r="AL93">
        <v>18.51914056520123</v>
      </c>
      <c r="AM93">
        <v>4.3924436378404561</v>
      </c>
      <c r="AN93">
        <v>13.555038632615441</v>
      </c>
      <c r="AO93"/>
      <c r="AP93"/>
      <c r="AQ93"/>
      <c r="AR93"/>
      <c r="AS93"/>
      <c r="AT93"/>
      <c r="AU93"/>
      <c r="AV93"/>
      <c r="AW93"/>
      <c r="AX93"/>
      <c r="AY93"/>
      <c r="AZ93"/>
      <c r="BA93"/>
      <c r="BB93"/>
      <c r="BC93"/>
      <c r="BD93"/>
      <c r="BE93"/>
      <c r="BF93"/>
      <c r="BG93"/>
      <c r="BH93"/>
      <c r="BI93"/>
      <c r="BJ93"/>
      <c r="BK93"/>
      <c r="BL93"/>
    </row>
    <row r="94">
      <c r="A94" t="s">
        <v>444</v>
      </c>
      <c r="B94">
        <v>2016</v>
      </c>
      <c r="C94" t="s">
        <v>448</v>
      </c>
      <c r="D94">
        <v>129</v>
      </c>
      <c r="E94" t="s">
        <v>164</v>
      </c>
      <c r="F94" t="s">
        <v>158</v>
      </c>
      <c r="G94" t="s">
        <v>187</v>
      </c>
      <c r="H94">
        <v>77.613867382498029</v>
      </c>
      <c r="I94">
        <v>68.464436189575082</v>
      </c>
      <c r="J94">
        <v>77.442687630329502</v>
      </c>
      <c r="K94">
        <v>90.313758744970755</v>
      </c>
      <c r="L94">
        <v>97.08637473656654</v>
      </c>
      <c r="M94">
        <v>41.694698250478162</v>
      </c>
      <c r="N94">
        <v>66.550086033185067</v>
      </c>
      <c r="O94">
        <v>86.820285494640643</v>
      </c>
      <c r="P94">
        <v>95.451786227952837</v>
      </c>
      <c r="Q94">
        <v>97.852719499172764</v>
      </c>
      <c r="R94">
        <v>94.858694014888698</v>
      </c>
      <c r="S94">
        <v>97.155383640914707</v>
      </c>
      <c r="T94">
        <v>91.659503940748351</v>
      </c>
      <c r="U94">
        <v>87.861070527048383</v>
      </c>
      <c r="V94">
        <v>94.947022891317303</v>
      </c>
      <c r="W94" t="s">
        <v>258</v>
      </c>
      <c r="X94" t="s">
        <v>259</v>
      </c>
      <c r="Y94" t="s">
        <v>260</v>
      </c>
      <c r="Z94" t="s">
        <v>261</v>
      </c>
      <c r="AA94" t="s">
        <v>262</v>
      </c>
      <c r="AB94" t="s">
        <v>263</v>
      </c>
      <c r="AC94" t="s">
        <v>264</v>
      </c>
      <c r="AD94" t="s">
        <v>265</v>
      </c>
      <c r="AE94" t="s">
        <v>266</v>
      </c>
      <c r="AF94">
        <v>92.081686238246192</v>
      </c>
      <c r="AG94">
        <v>90.023486169217151</v>
      </c>
      <c r="AH94">
        <v>73.101839943473593</v>
      </c>
      <c r="AI94">
        <v>89.064012095610167</v>
      </c>
      <c r="AJ94">
        <v>92.009258048712439</v>
      </c>
      <c r="AK94">
        <v>83.610786941556839</v>
      </c>
      <c r="AL94">
        <v>81.480859434798845</v>
      </c>
      <c r="AM94">
        <v>95.607556362159656</v>
      </c>
      <c r="AN94">
        <v>86.444961367384593</v>
      </c>
      <c r="AO94"/>
      <c r="AP94"/>
      <c r="AQ94"/>
      <c r="AR94"/>
      <c r="AS94"/>
      <c r="AT94"/>
      <c r="AU94"/>
      <c r="AV94"/>
      <c r="AW94"/>
      <c r="AX94"/>
      <c r="AY94"/>
      <c r="AZ94"/>
      <c r="BA94"/>
      <c r="BB94"/>
      <c r="BC94"/>
      <c r="BD94"/>
      <c r="BE94"/>
      <c r="BF94"/>
      <c r="BG94"/>
      <c r="BH94"/>
      <c r="BI94"/>
      <c r="BJ94"/>
      <c r="BK94"/>
      <c r="BL94"/>
    </row>
    <row r="95">
      <c r="A95" t="s">
        <v>444</v>
      </c>
      <c r="B95">
        <v>2016</v>
      </c>
      <c r="C95" t="s">
        <v>448</v>
      </c>
      <c r="D95">
        <v>130</v>
      </c>
      <c r="E95" t="s">
        <v>47</v>
      </c>
      <c r="F95" t="s">
        <v>42</v>
      </c>
      <c r="G95" t="s">
        <v>187</v>
      </c>
      <c r="H95">
        <v>50.062390050753237</v>
      </c>
      <c r="I95">
        <v>44.836043429660243</v>
      </c>
      <c r="J95">
        <v>38.154232330671761</v>
      </c>
      <c r="K95">
        <v>35.55244878152223</v>
      </c>
      <c r="L95">
        <v>22.053577775517969</v>
      </c>
      <c r="M95">
        <v>20.35460784863935</v>
      </c>
      <c r="N95">
        <v>34.930768785750907</v>
      </c>
      <c r="O95">
        <v>48.306276327724937</v>
      </c>
      <c r="P95">
        <v>22.891096507187839</v>
      </c>
      <c r="Q95">
        <v>50</v>
      </c>
      <c r="R95">
        <v>62.351925162933817</v>
      </c>
      <c r="S95">
        <v>51.774727221584882</v>
      </c>
      <c r="T95">
        <v>49.497350941746951</v>
      </c>
      <c r="U95">
        <v>43.519150454497023</v>
      </c>
      <c r="V95">
        <v>34.954097422023082</v>
      </c>
      <c r="W95" t="s">
        <v>258</v>
      </c>
      <c r="X95" t="s">
        <v>259</v>
      </c>
      <c r="Y95" t="s">
        <v>260</v>
      </c>
      <c r="Z95" t="s">
        <v>261</v>
      </c>
      <c r="AA95" t="s">
        <v>262</v>
      </c>
      <c r="AB95" t="s">
        <v>263</v>
      </c>
      <c r="AC95" t="s">
        <v>264</v>
      </c>
      <c r="AD95" t="s">
        <v>265</v>
      </c>
      <c r="AE95" t="s">
        <v>266</v>
      </c>
      <c r="AF95">
        <v>79.188369344520382</v>
      </c>
      <c r="AG95">
        <v>38.046192397941113</v>
      </c>
      <c r="AH95">
        <v>22.853573777086389</v>
      </c>
      <c r="AI95">
        <v>51.632643587489447</v>
      </c>
      <c r="AJ95">
        <v>40.042620285541872</v>
      </c>
      <c r="AK95">
        <v>19.133007140820158</v>
      </c>
      <c r="AL95">
        <v>26.903580199527219</v>
      </c>
      <c r="AM95">
        <v>65.21527075994797</v>
      </c>
      <c r="AN95"/>
      <c r="AO95"/>
      <c r="AP95"/>
      <c r="AQ95"/>
      <c r="AR95"/>
      <c r="AS95"/>
      <c r="AT95"/>
      <c r="AU95"/>
      <c r="AV95"/>
      <c r="AW95"/>
      <c r="AX95"/>
      <c r="AY95"/>
      <c r="AZ95"/>
      <c r="BA95"/>
      <c r="BB95"/>
      <c r="BC95"/>
      <c r="BD95"/>
      <c r="BE95"/>
      <c r="BF95"/>
      <c r="BG95"/>
      <c r="BH95"/>
      <c r="BI95"/>
      <c r="BJ95"/>
      <c r="BK95"/>
      <c r="BL95"/>
    </row>
    <row r="96">
      <c r="A96" t="s">
        <v>444</v>
      </c>
      <c r="B96">
        <v>2016</v>
      </c>
      <c r="C96" t="s">
        <v>448</v>
      </c>
      <c r="D96">
        <v>135</v>
      </c>
      <c r="E96" t="s">
        <v>45</v>
      </c>
      <c r="F96" t="s">
        <v>165</v>
      </c>
      <c r="G96" t="s">
        <v>467</v>
      </c>
      <c r="H96">
        <v>9.1146602256182963</v>
      </c>
      <c r="I96">
        <v>30.78096478274928</v>
      </c>
      <c r="J96">
        <v>52.380831299923628</v>
      </c>
      <c r="K96">
        <v>81.198587527887526</v>
      </c>
      <c r="L96">
        <v>97.32544111493776</v>
      </c>
      <c r="M96">
        <v>39.885490622637917</v>
      </c>
      <c r="N96">
        <v>80.088495381278477</v>
      </c>
      <c r="O96">
        <v>92.888500993813921</v>
      </c>
      <c r="P96">
        <v>95.341977908923241</v>
      </c>
      <c r="Q96">
        <v>99.495496467479455</v>
      </c>
      <c r="R96">
        <v>2.0102903929662892</v>
      </c>
      <c r="S96">
        <v>1.2655440862408389</v>
      </c>
      <c r="T96">
        <v>2.769348430120139</v>
      </c>
      <c r="U96">
        <v>5.7024251503903542</v>
      </c>
      <c r="V96">
        <v>22.267410240116099</v>
      </c>
      <c r="W96" t="s">
        <v>258</v>
      </c>
      <c r="X96" t="s">
        <v>259</v>
      </c>
      <c r="Y96" t="s">
        <v>260</v>
      </c>
      <c r="Z96" t="s">
        <v>261</v>
      </c>
      <c r="AA96" t="s">
        <v>262</v>
      </c>
      <c r="AB96" t="s">
        <v>263</v>
      </c>
      <c r="AC96" t="s">
        <v>264</v>
      </c>
      <c r="AD96" t="s">
        <v>265</v>
      </c>
      <c r="AE96" t="s">
        <v>266</v>
      </c>
      <c r="AF96">
        <v>37.551276753439417</v>
      </c>
      <c r="AG96">
        <v>74.016341624076858</v>
      </c>
      <c r="AH96">
        <v>79.737654915654289</v>
      </c>
      <c r="AI96">
        <v>37.178681938504653</v>
      </c>
      <c r="AJ96">
        <v>17.177677909672489</v>
      </c>
      <c r="AK96">
        <v>32.177209807003059</v>
      </c>
      <c r="AL96">
        <v>42.655643679470153</v>
      </c>
      <c r="AM96">
        <v>62.173371554961193</v>
      </c>
      <c r="AN96">
        <v>93.100493074668023</v>
      </c>
      <c r="AO96"/>
      <c r="AP96"/>
      <c r="AQ96"/>
      <c r="AR96"/>
      <c r="AS96"/>
      <c r="AT96"/>
      <c r="AU96"/>
      <c r="AV96"/>
      <c r="AW96"/>
      <c r="AX96"/>
      <c r="AY96"/>
      <c r="AZ96"/>
      <c r="BA96"/>
      <c r="BB96"/>
      <c r="BC96"/>
      <c r="BD96"/>
      <c r="BE96"/>
      <c r="BF96"/>
      <c r="BG96"/>
      <c r="BH96"/>
      <c r="BI96"/>
      <c r="BJ96"/>
      <c r="BK96"/>
      <c r="BL96"/>
    </row>
    <row r="97">
      <c r="A97" t="s">
        <v>444</v>
      </c>
      <c r="B97">
        <v>2016</v>
      </c>
      <c r="C97" t="s">
        <v>448</v>
      </c>
      <c r="D97">
        <v>136</v>
      </c>
      <c r="E97" t="s">
        <v>45</v>
      </c>
      <c r="F97" t="s">
        <v>166</v>
      </c>
      <c r="G97" t="s">
        <v>468</v>
      </c>
      <c r="H97">
        <v>0.75704057773177391</v>
      </c>
      <c r="I97">
        <v>1.200466069017605</v>
      </c>
      <c r="J97">
        <v>1.9945782997334121</v>
      </c>
      <c r="K97">
        <v>1.839697604776581</v>
      </c>
      <c r="L97">
        <v>1.2064992941070409</v>
      </c>
      <c r="M97">
        <v>2.0889942935938781</v>
      </c>
      <c r="N97">
        <v>1.7553493605261079</v>
      </c>
      <c r="O97">
        <v>0.87888758150756263</v>
      </c>
      <c r="P97">
        <v>1.88470125283167</v>
      </c>
      <c r="Q97">
        <v>0.31131602861884289</v>
      </c>
      <c r="R97">
        <v>0.0307857325872915</v>
      </c>
      <c r="S97">
        <v>0.3768613551725844</v>
      </c>
      <c r="T97">
        <v>0.69540281569901996</v>
      </c>
      <c r="U97">
        <v>1.849499101890657</v>
      </c>
      <c r="V97">
        <v>4.1826483675302866</v>
      </c>
      <c r="W97" t="s">
        <v>258</v>
      </c>
      <c r="X97" t="s">
        <v>259</v>
      </c>
      <c r="Y97" t="s">
        <v>260</v>
      </c>
      <c r="Z97" t="s">
        <v>261</v>
      </c>
      <c r="AA97" t="s">
        <v>262</v>
      </c>
      <c r="AB97" t="s">
        <v>263</v>
      </c>
      <c r="AC97" t="s">
        <v>264</v>
      </c>
      <c r="AD97" t="s">
        <v>265</v>
      </c>
      <c r="AE97" t="s">
        <v>266</v>
      </c>
      <c r="AF97">
        <v>2.8525921211660621</v>
      </c>
      <c r="AG97">
        <v>0.32490204193669092</v>
      </c>
      <c r="AH97">
        <v>0.43112176606185171</v>
      </c>
      <c r="AI97">
        <v>2.5085730168009128</v>
      </c>
      <c r="AJ97">
        <v>1.2179680878350849</v>
      </c>
      <c r="AK97">
        <v>0.55255021991823272</v>
      </c>
      <c r="AL97">
        <v>2.7683522806927909</v>
      </c>
      <c r="AM97">
        <v>1.903017952603699</v>
      </c>
      <c r="AN97">
        <v>0.36257894484928471</v>
      </c>
      <c r="AO97"/>
      <c r="AP97"/>
      <c r="AQ97"/>
      <c r="AR97"/>
      <c r="AS97"/>
      <c r="AT97"/>
      <c r="AU97"/>
      <c r="AV97"/>
      <c r="AW97"/>
      <c r="AX97"/>
      <c r="AY97"/>
      <c r="AZ97"/>
      <c r="BA97"/>
      <c r="BB97"/>
      <c r="BC97"/>
      <c r="BD97"/>
      <c r="BE97"/>
      <c r="BF97"/>
      <c r="BG97"/>
      <c r="BH97"/>
      <c r="BI97"/>
      <c r="BJ97"/>
      <c r="BK97"/>
      <c r="BL97"/>
    </row>
    <row r="98">
      <c r="A98" t="s">
        <v>444</v>
      </c>
      <c r="B98">
        <v>2016</v>
      </c>
      <c r="C98" t="s">
        <v>448</v>
      </c>
      <c r="D98">
        <v>137</v>
      </c>
      <c r="E98" t="s">
        <v>45</v>
      </c>
      <c r="F98" t="s">
        <v>167</v>
      </c>
      <c r="G98" t="s">
        <v>469</v>
      </c>
      <c r="H98">
        <v>41.342352657554663</v>
      </c>
      <c r="I98">
        <v>30.492809231803129</v>
      </c>
      <c r="J98">
        <v>18.121553676691398</v>
      </c>
      <c r="K98">
        <v>6.4725914828819491</v>
      </c>
      <c r="L98">
        <v>0.57664881921112865</v>
      </c>
      <c r="M98">
        <v>16.674283841785371</v>
      </c>
      <c r="N98">
        <v>7.4527657599326433</v>
      </c>
      <c r="O98">
        <v>2.8944818914362789</v>
      </c>
      <c r="P98">
        <v>1.088896662048515</v>
      </c>
      <c r="Q98">
        <v>0.16936846584707091</v>
      </c>
      <c r="R98">
        <v>53.873705731298259</v>
      </c>
      <c r="S98">
        <v>47.884959918656399</v>
      </c>
      <c r="T98">
        <v>47.455534139618138</v>
      </c>
      <c r="U98">
        <v>39.377721699840947</v>
      </c>
      <c r="V98">
        <v>27.278446720342831</v>
      </c>
      <c r="W98" t="s">
        <v>258</v>
      </c>
      <c r="X98" t="s">
        <v>259</v>
      </c>
      <c r="Y98" t="s">
        <v>260</v>
      </c>
      <c r="Z98" t="s">
        <v>261</v>
      </c>
      <c r="AA98" t="s">
        <v>262</v>
      </c>
      <c r="AB98" t="s">
        <v>263</v>
      </c>
      <c r="AC98" t="s">
        <v>264</v>
      </c>
      <c r="AD98" t="s">
        <v>265</v>
      </c>
      <c r="AE98" t="s">
        <v>266</v>
      </c>
      <c r="AF98">
        <v>42.077613313798153</v>
      </c>
      <c r="AG98">
        <v>8.2378538458847448</v>
      </c>
      <c r="AH98">
        <v>7.4223904582024378</v>
      </c>
      <c r="AI98">
        <v>31.50524582465501</v>
      </c>
      <c r="AJ98">
        <v>31.359897457849431</v>
      </c>
      <c r="AK98">
        <v>12.298824676549019</v>
      </c>
      <c r="AL98">
        <v>13.727987195099219</v>
      </c>
      <c r="AM98">
        <v>19.323846527009319</v>
      </c>
      <c r="AN98">
        <v>1.9228940180642731</v>
      </c>
      <c r="AO98"/>
      <c r="AP98"/>
      <c r="AQ98"/>
      <c r="AR98"/>
      <c r="AS98"/>
      <c r="AT98"/>
      <c r="AU98"/>
      <c r="AV98"/>
      <c r="AW98"/>
      <c r="AX98"/>
      <c r="AY98"/>
      <c r="AZ98"/>
      <c r="BA98"/>
      <c r="BB98"/>
      <c r="BC98"/>
      <c r="BD98"/>
      <c r="BE98"/>
      <c r="BF98"/>
      <c r="BG98"/>
      <c r="BH98"/>
      <c r="BI98"/>
      <c r="BJ98"/>
      <c r="BK98"/>
      <c r="BL98"/>
    </row>
    <row r="99">
      <c r="A99" t="s">
        <v>444</v>
      </c>
      <c r="B99">
        <v>2016</v>
      </c>
      <c r="C99" t="s">
        <v>448</v>
      </c>
      <c r="D99">
        <v>138</v>
      </c>
      <c r="E99" t="s">
        <v>45</v>
      </c>
      <c r="F99" t="s">
        <v>168</v>
      </c>
      <c r="G99" t="s">
        <v>187</v>
      </c>
      <c r="H99">
        <v>41.108768316677534</v>
      </c>
      <c r="I99">
        <v>35.105658045120222</v>
      </c>
      <c r="J99">
        <v>26.67088430150956</v>
      </c>
      <c r="K99">
        <v>10.22357876907725</v>
      </c>
      <c r="L99">
        <v>0.89141077174408367</v>
      </c>
      <c r="M99">
        <v>38.007373985888329</v>
      </c>
      <c r="N99">
        <v>10.6228651586511</v>
      </c>
      <c r="O99">
        <v>3.1969395192580801</v>
      </c>
      <c r="P99">
        <v>1.6844241761966099</v>
      </c>
      <c r="Q99">
        <v>0.023819038054637899</v>
      </c>
      <c r="R99">
        <v>32.967205901566167</v>
      </c>
      <c r="S99">
        <v>45.02386685900759</v>
      </c>
      <c r="T99">
        <v>46.066917673821408</v>
      </c>
      <c r="U99">
        <v>49.284724765847542</v>
      </c>
      <c r="V99">
        <v>45.240227216334013</v>
      </c>
      <c r="W99" t="s">
        <v>258</v>
      </c>
      <c r="X99" t="s">
        <v>259</v>
      </c>
      <c r="Y99" t="s">
        <v>260</v>
      </c>
      <c r="Z99" t="s">
        <v>261</v>
      </c>
      <c r="AA99" t="s">
        <v>262</v>
      </c>
      <c r="AB99" t="s">
        <v>263</v>
      </c>
      <c r="AC99" t="s">
        <v>264</v>
      </c>
      <c r="AD99" t="s">
        <v>265</v>
      </c>
      <c r="AE99" t="s">
        <v>266</v>
      </c>
      <c r="AF99">
        <v>12.13647564356808</v>
      </c>
      <c r="AG99">
        <v>16.97045301715734</v>
      </c>
      <c r="AH99">
        <v>11.862995121839131</v>
      </c>
      <c r="AI99">
        <v>27.165962255379561</v>
      </c>
      <c r="AJ99">
        <v>46.899723004388967</v>
      </c>
      <c r="AK99">
        <v>51.826127061087348</v>
      </c>
      <c r="AL99">
        <v>36.406410659694828</v>
      </c>
      <c r="AM99">
        <v>12.362289519838241</v>
      </c>
      <c r="AN99">
        <v>3.8789022555011461</v>
      </c>
      <c r="AO99"/>
      <c r="AP99"/>
      <c r="AQ99"/>
      <c r="AR99"/>
      <c r="AS99"/>
      <c r="AT99"/>
      <c r="AU99"/>
      <c r="AV99"/>
      <c r="AW99"/>
      <c r="AX99"/>
      <c r="AY99"/>
      <c r="AZ99"/>
      <c r="BA99"/>
      <c r="BB99"/>
      <c r="BC99"/>
      <c r="BD99"/>
      <c r="BE99"/>
      <c r="BF99"/>
      <c r="BG99"/>
      <c r="BH99"/>
      <c r="BI99"/>
      <c r="BJ99"/>
      <c r="BK99"/>
      <c r="BL99"/>
    </row>
    <row r="100">
      <c r="A100" t="s">
        <v>444</v>
      </c>
      <c r="B100">
        <v>2016</v>
      </c>
      <c r="C100" t="s">
        <v>448</v>
      </c>
      <c r="D100">
        <v>139</v>
      </c>
      <c r="E100" t="s">
        <v>45</v>
      </c>
      <c r="F100" t="s">
        <v>169</v>
      </c>
      <c r="G100" t="s">
        <v>187</v>
      </c>
      <c r="H100">
        <v>7.6771782224179841</v>
      </c>
      <c r="I100">
        <v>2.4201018713097522</v>
      </c>
      <c r="J100">
        <v>0.83215242214189944</v>
      </c>
      <c r="K100">
        <v>0.26554461537678581</v>
      </c>
      <c r="L100">
        <v>0</v>
      </c>
      <c r="M100">
        <v>3.343857256094724</v>
      </c>
      <c r="N100">
        <v>0.080524339611832696</v>
      </c>
      <c r="O100">
        <v>0.1411900139842823</v>
      </c>
      <c r="P100">
        <v>0</v>
      </c>
      <c r="Q100">
        <v>0</v>
      </c>
      <c r="R100">
        <v>11.11801224158185</v>
      </c>
      <c r="S100">
        <v>5.4487677809224939</v>
      </c>
      <c r="T100">
        <v>3.0127969407410178</v>
      </c>
      <c r="U100">
        <v>3.7856292820304711</v>
      </c>
      <c r="V100">
        <v>1.031267455676774</v>
      </c>
      <c r="W100" t="s">
        <v>258</v>
      </c>
      <c r="X100" t="s">
        <v>259</v>
      </c>
      <c r="Y100" t="s">
        <v>260</v>
      </c>
      <c r="Z100" t="s">
        <v>261</v>
      </c>
      <c r="AA100" t="s">
        <v>262</v>
      </c>
      <c r="AB100" t="s">
        <v>263</v>
      </c>
      <c r="AC100" t="s">
        <v>264</v>
      </c>
      <c r="AD100" t="s">
        <v>265</v>
      </c>
      <c r="AE100" t="s">
        <v>266</v>
      </c>
      <c r="AF100">
        <v>5.3820421680280743</v>
      </c>
      <c r="AG100">
        <v>0.4504494709444839</v>
      </c>
      <c r="AH100">
        <v>0.54583773824216919</v>
      </c>
      <c r="AI100">
        <v>1.641536964660316</v>
      </c>
      <c r="AJ100">
        <v>3.3447335402537539</v>
      </c>
      <c r="AK100">
        <v>3.145288235442433</v>
      </c>
      <c r="AL100">
        <v>4.4416061850427653</v>
      </c>
      <c r="AM100">
        <v>4.2374744455879609</v>
      </c>
      <c r="AN100">
        <v>0.73513170691729635</v>
      </c>
      <c r="AO100"/>
      <c r="AP100"/>
      <c r="AQ100"/>
      <c r="AR100"/>
      <c r="AS100"/>
      <c r="AT100"/>
      <c r="AU100"/>
      <c r="AV100"/>
      <c r="AW100"/>
      <c r="AX100"/>
      <c r="AY100"/>
      <c r="AZ100"/>
      <c r="BA100"/>
      <c r="BB100"/>
      <c r="BC100"/>
      <c r="BD100"/>
      <c r="BE100"/>
      <c r="BF100"/>
      <c r="BG100"/>
      <c r="BH100"/>
      <c r="BI100"/>
      <c r="BJ100"/>
      <c r="BK100"/>
      <c r="BL100"/>
    </row>
    <row r="101">
      <c r="A101" t="s">
        <v>444</v>
      </c>
      <c r="B101">
        <v>2016</v>
      </c>
      <c r="C101" t="s">
        <v>448</v>
      </c>
      <c r="D101">
        <v>148</v>
      </c>
      <c r="E101" t="s">
        <v>108</v>
      </c>
      <c r="F101" t="s">
        <v>49</v>
      </c>
      <c r="G101" t="s">
        <v>187</v>
      </c>
      <c r="H101">
        <v>11.46484592655648</v>
      </c>
      <c r="I101">
        <v>19.70160384663237</v>
      </c>
      <c r="J101">
        <v>16.353366464771419</v>
      </c>
      <c r="K101">
        <v>8.6702394584734694</v>
      </c>
      <c r="L101">
        <v>2.887652893986973</v>
      </c>
      <c r="M101">
        <v>34.195341596741258</v>
      </c>
      <c r="N101">
        <v>29.86963938811304</v>
      </c>
      <c r="O101">
        <v>12.73975856305904</v>
      </c>
      <c r="P101">
        <v>4.4716025596857154</v>
      </c>
      <c r="Q101">
        <v>2.1467690392676362</v>
      </c>
      <c r="R101">
        <v>2.874750026168265</v>
      </c>
      <c r="S101">
        <v>1.4088635372564859</v>
      </c>
      <c r="T101">
        <v>4.2470043959320796</v>
      </c>
      <c r="U101">
        <v>5.6967566240340339</v>
      </c>
      <c r="V101">
        <v>2.7148890750606429</v>
      </c>
      <c r="W101" t="s">
        <v>258</v>
      </c>
      <c r="X101" t="s">
        <v>259</v>
      </c>
      <c r="Y101" t="s">
        <v>260</v>
      </c>
      <c r="Z101" t="s">
        <v>261</v>
      </c>
      <c r="AA101" t="s">
        <v>262</v>
      </c>
      <c r="AB101" t="s">
        <v>263</v>
      </c>
      <c r="AC101" t="s">
        <v>264</v>
      </c>
      <c r="AD101" t="s">
        <v>265</v>
      </c>
      <c r="AE101" t="s">
        <v>266</v>
      </c>
      <c r="AF101">
        <v>6.5311425550228304</v>
      </c>
      <c r="AG101">
        <v>8.2385150846101656</v>
      </c>
      <c r="AH101">
        <v>23.560412332674979</v>
      </c>
      <c r="AI101">
        <v>7.7856032741291408</v>
      </c>
      <c r="AJ101">
        <v>3.9758370839783259</v>
      </c>
      <c r="AK101">
        <v>7.3798306842532329</v>
      </c>
      <c r="AL101">
        <v>10.95443890762715</v>
      </c>
      <c r="AM101">
        <v>3.6633083616445701</v>
      </c>
      <c r="AN101">
        <v>12.929604546487621</v>
      </c>
      <c r="AO101"/>
      <c r="AP101"/>
      <c r="AQ101"/>
      <c r="AR101"/>
      <c r="AS101"/>
      <c r="AT101"/>
      <c r="AU101"/>
      <c r="AV101"/>
      <c r="AW101"/>
      <c r="AX101"/>
      <c r="AY101"/>
      <c r="AZ101"/>
      <c r="BA101"/>
      <c r="BB101"/>
      <c r="BC101"/>
      <c r="BD101"/>
      <c r="BE101"/>
      <c r="BF101"/>
      <c r="BG101"/>
      <c r="BH101"/>
      <c r="BI101"/>
      <c r="BJ101"/>
      <c r="BK101"/>
      <c r="BL101"/>
    </row>
    <row r="102">
      <c r="A102" t="s">
        <v>444</v>
      </c>
      <c r="B102">
        <v>2016</v>
      </c>
      <c r="C102" t="s">
        <v>448</v>
      </c>
      <c r="D102">
        <v>149</v>
      </c>
      <c r="E102" t="s">
        <v>108</v>
      </c>
      <c r="F102" t="s">
        <v>48</v>
      </c>
      <c r="G102" t="s">
        <v>187</v>
      </c>
      <c r="H102">
        <v>39.749207534348272</v>
      </c>
      <c r="I102">
        <v>42.772636236937579</v>
      </c>
      <c r="J102">
        <v>56.143596811577133</v>
      </c>
      <c r="K102">
        <v>80.840637157072621</v>
      </c>
      <c r="L102">
        <v>96.220936334268941</v>
      </c>
      <c r="M102">
        <v>24.453427161275929</v>
      </c>
      <c r="N102">
        <v>59.426971113624283</v>
      </c>
      <c r="O102">
        <v>83.92211190369872</v>
      </c>
      <c r="P102">
        <v>93.843973264117679</v>
      </c>
      <c r="Q102">
        <v>97.82941192267775</v>
      </c>
      <c r="R102">
        <v>53.040031830683567</v>
      </c>
      <c r="S102">
        <v>48.118501822813322</v>
      </c>
      <c r="T102">
        <v>46.67328098950523</v>
      </c>
      <c r="U102">
        <v>41.232889328087921</v>
      </c>
      <c r="V102">
        <v>51.01361625292855</v>
      </c>
      <c r="W102" t="s">
        <v>258</v>
      </c>
      <c r="X102" t="s">
        <v>259</v>
      </c>
      <c r="Y102" t="s">
        <v>260</v>
      </c>
      <c r="Z102" t="s">
        <v>261</v>
      </c>
      <c r="AA102" t="s">
        <v>262</v>
      </c>
      <c r="AB102" t="s">
        <v>263</v>
      </c>
      <c r="AC102" t="s">
        <v>264</v>
      </c>
      <c r="AD102" t="s">
        <v>265</v>
      </c>
      <c r="AE102" t="s">
        <v>266</v>
      </c>
      <c r="AF102">
        <v>75.950339633380864</v>
      </c>
      <c r="AG102">
        <v>74.340582427288069</v>
      </c>
      <c r="AH102">
        <v>64.03075480724371</v>
      </c>
      <c r="AI102">
        <v>63.406897505831381</v>
      </c>
      <c r="AJ102">
        <v>45.77970637137868</v>
      </c>
      <c r="AK102">
        <v>37.648754019217073</v>
      </c>
      <c r="AL102">
        <v>48.197544247635037</v>
      </c>
      <c r="AM102">
        <v>79.736927672929511</v>
      </c>
      <c r="AN102">
        <v>82.456361491094</v>
      </c>
      <c r="AO102"/>
      <c r="AP102"/>
      <c r="AQ102"/>
      <c r="AR102"/>
      <c r="AS102"/>
      <c r="AT102"/>
      <c r="AU102"/>
      <c r="AV102"/>
      <c r="AW102"/>
      <c r="AX102"/>
      <c r="AY102"/>
      <c r="AZ102"/>
      <c r="BA102"/>
      <c r="BB102"/>
      <c r="BC102"/>
      <c r="BD102"/>
      <c r="BE102"/>
      <c r="BF102"/>
      <c r="BG102"/>
      <c r="BH102"/>
      <c r="BI102"/>
      <c r="BJ102"/>
      <c r="BK102"/>
      <c r="BL102"/>
    </row>
    <row r="103">
      <c r="A103" t="s">
        <v>444</v>
      </c>
      <c r="B103">
        <v>2016</v>
      </c>
      <c r="C103" t="s">
        <v>448</v>
      </c>
      <c r="D103">
        <v>150</v>
      </c>
      <c r="E103" t="s">
        <v>108</v>
      </c>
      <c r="F103" t="s">
        <v>110</v>
      </c>
      <c r="G103" t="s">
        <v>187</v>
      </c>
      <c r="H103">
        <v>48.785946539095448</v>
      </c>
      <c r="I103">
        <v>37.52575991642999</v>
      </c>
      <c r="J103">
        <v>27.503036723651459</v>
      </c>
      <c r="K103">
        <v>10.489123384454031</v>
      </c>
      <c r="L103">
        <v>0.89141077174408367</v>
      </c>
      <c r="M103">
        <v>41.351231241983079</v>
      </c>
      <c r="N103">
        <v>10.703389498262929</v>
      </c>
      <c r="O103">
        <v>3.3381295332423622</v>
      </c>
      <c r="P103">
        <v>1.6844241761966099</v>
      </c>
      <c r="Q103">
        <v>0.023819038054637899</v>
      </c>
      <c r="R103">
        <v>44.085218143148033</v>
      </c>
      <c r="S103">
        <v>50.472634639930057</v>
      </c>
      <c r="T103">
        <v>49.079714614562427</v>
      </c>
      <c r="U103">
        <v>53.070354047878013</v>
      </c>
      <c r="V103">
        <v>46.271494672010768</v>
      </c>
      <c r="W103" t="s">
        <v>258</v>
      </c>
      <c r="X103" t="s">
        <v>259</v>
      </c>
      <c r="Y103" t="s">
        <v>260</v>
      </c>
      <c r="Z103" t="s">
        <v>261</v>
      </c>
      <c r="AA103" t="s">
        <v>262</v>
      </c>
      <c r="AB103" t="s">
        <v>263</v>
      </c>
      <c r="AC103" t="s">
        <v>264</v>
      </c>
      <c r="AD103" t="s">
        <v>265</v>
      </c>
      <c r="AE103" t="s">
        <v>266</v>
      </c>
      <c r="AF103">
        <v>17.518517811596158</v>
      </c>
      <c r="AG103">
        <v>17.420902488101831</v>
      </c>
      <c r="AH103">
        <v>12.408832860081301</v>
      </c>
      <c r="AI103">
        <v>28.80749922003988</v>
      </c>
      <c r="AJ103">
        <v>50.24445654464278</v>
      </c>
      <c r="AK103">
        <v>54.971415296529791</v>
      </c>
      <c r="AL103">
        <v>40.848016844737593</v>
      </c>
      <c r="AM103">
        <v>16.599763965426199</v>
      </c>
      <c r="AN103">
        <v>4.6140339624184419</v>
      </c>
      <c r="AO103"/>
      <c r="AP103"/>
      <c r="AQ103"/>
      <c r="AR103"/>
      <c r="AS103"/>
      <c r="AT103"/>
      <c r="AU103"/>
      <c r="AV103"/>
      <c r="AW103"/>
      <c r="AX103"/>
      <c r="AY103"/>
      <c r="AZ103"/>
      <c r="BA103"/>
      <c r="BB103"/>
      <c r="BC103"/>
      <c r="BD103"/>
      <c r="BE103"/>
      <c r="BF103"/>
      <c r="BG103"/>
      <c r="BH103"/>
      <c r="BI103"/>
      <c r="BJ103"/>
      <c r="BK103"/>
      <c r="BL103"/>
    </row>
    <row r="104">
      <c r="A104" t="s">
        <v>444</v>
      </c>
      <c r="B104">
        <v>2016</v>
      </c>
      <c r="C104" t="s">
        <v>448</v>
      </c>
      <c r="D104">
        <v>151</v>
      </c>
      <c r="E104" t="s">
        <v>109</v>
      </c>
      <c r="F104" t="s">
        <v>49</v>
      </c>
      <c r="G104" t="s">
        <v>187</v>
      </c>
      <c r="H104">
        <v>23.24796777570706</v>
      </c>
      <c r="I104">
        <v>27.10293496562997</v>
      </c>
      <c r="J104">
        <v>19.69632179470635</v>
      </c>
      <c r="K104">
        <v>9.0551100069672881</v>
      </c>
      <c r="L104">
        <v>2.9866026843605709</v>
      </c>
      <c r="M104">
        <v>53.389184089723713</v>
      </c>
      <c r="N104">
        <v>32.676453681407573</v>
      </c>
      <c r="O104">
        <v>12.931162329012921</v>
      </c>
      <c r="P104">
        <v>4.6681708545852141</v>
      </c>
      <c r="Q104">
        <v>2.1467690392676362</v>
      </c>
      <c r="R104">
        <v>6.9736441261058886</v>
      </c>
      <c r="S104">
        <v>4.9129051721145904</v>
      </c>
      <c r="T104">
        <v>10.150027297998159</v>
      </c>
      <c r="U104">
        <v>11.49122370516926</v>
      </c>
      <c r="V104">
        <v>5.3296707857280401</v>
      </c>
      <c r="W104" t="s">
        <v>258</v>
      </c>
      <c r="X104" t="s">
        <v>259</v>
      </c>
      <c r="Y104" t="s">
        <v>260</v>
      </c>
      <c r="Z104" t="s">
        <v>261</v>
      </c>
      <c r="AA104" t="s">
        <v>262</v>
      </c>
      <c r="AB104" t="s">
        <v>263</v>
      </c>
      <c r="AC104" t="s">
        <v>264</v>
      </c>
      <c r="AD104" t="s">
        <v>265</v>
      </c>
      <c r="AE104" t="s">
        <v>266</v>
      </c>
      <c r="AF104">
        <v>8.8265824490509033</v>
      </c>
      <c r="AG104">
        <v>10.175040677174101</v>
      </c>
      <c r="AH104">
        <v>28.541225625725609</v>
      </c>
      <c r="AI104">
        <v>12.63816667390978</v>
      </c>
      <c r="AJ104">
        <v>6.9658840952181764</v>
      </c>
      <c r="AK104">
        <v>14.65996455082748</v>
      </c>
      <c r="AL104">
        <v>18.809092767413659</v>
      </c>
      <c r="AM104">
        <v>5.8960006346774536</v>
      </c>
      <c r="AN104">
        <v>15.91977338755296</v>
      </c>
      <c r="AO104"/>
      <c r="AP104"/>
      <c r="AQ104"/>
      <c r="AR104"/>
      <c r="AS104"/>
      <c r="AT104"/>
      <c r="AU104"/>
      <c r="AV104"/>
      <c r="AW104"/>
      <c r="AX104"/>
      <c r="AY104"/>
      <c r="AZ104"/>
      <c r="BA104"/>
      <c r="BB104"/>
      <c r="BC104"/>
      <c r="BD104"/>
      <c r="BE104"/>
      <c r="BF104"/>
      <c r="BG104"/>
      <c r="BH104"/>
      <c r="BI104"/>
      <c r="BJ104"/>
      <c r="BK104"/>
      <c r="BL104"/>
    </row>
    <row r="105">
      <c r="A105" t="s">
        <v>444</v>
      </c>
      <c r="B105">
        <v>2016</v>
      </c>
      <c r="C105" t="s">
        <v>448</v>
      </c>
      <c r="D105">
        <v>152</v>
      </c>
      <c r="E105" t="s">
        <v>109</v>
      </c>
      <c r="F105" t="s">
        <v>48</v>
      </c>
      <c r="G105" t="s">
        <v>187</v>
      </c>
      <c r="H105">
        <v>76.752032224293359</v>
      </c>
      <c r="I105">
        <v>72.897065034370073</v>
      </c>
      <c r="J105">
        <v>80.303678205293721</v>
      </c>
      <c r="K105">
        <v>90.94488999303276</v>
      </c>
      <c r="L105">
        <v>97.013397315639423</v>
      </c>
      <c r="M105">
        <v>46.610815910276443</v>
      </c>
      <c r="N105">
        <v>67.323546318592719</v>
      </c>
      <c r="O105">
        <v>87.068837670987264</v>
      </c>
      <c r="P105">
        <v>95.331829145414773</v>
      </c>
      <c r="Q105">
        <v>97.85323096073239</v>
      </c>
      <c r="R105">
        <v>93.026355873894161</v>
      </c>
      <c r="S105">
        <v>95.08709482788538</v>
      </c>
      <c r="T105">
        <v>89.849972702001764</v>
      </c>
      <c r="U105">
        <v>88.508776294830753</v>
      </c>
      <c r="V105">
        <v>94.670329214271959</v>
      </c>
      <c r="W105" t="s">
        <v>258</v>
      </c>
      <c r="X105" t="s">
        <v>259</v>
      </c>
      <c r="Y105" t="s">
        <v>260</v>
      </c>
      <c r="Z105" t="s">
        <v>261</v>
      </c>
      <c r="AA105" t="s">
        <v>262</v>
      </c>
      <c r="AB105" t="s">
        <v>263</v>
      </c>
      <c r="AC105" t="s">
        <v>264</v>
      </c>
      <c r="AD105" t="s">
        <v>265</v>
      </c>
      <c r="AE105" t="s">
        <v>266</v>
      </c>
      <c r="AF105">
        <v>91.173417550949054</v>
      </c>
      <c r="AG105">
        <v>89.824959322825876</v>
      </c>
      <c r="AH105">
        <v>71.458774374274313</v>
      </c>
      <c r="AI105">
        <v>87.361833326090419</v>
      </c>
      <c r="AJ105">
        <v>93.034115904781871</v>
      </c>
      <c r="AK105">
        <v>85.340035449172802</v>
      </c>
      <c r="AL105">
        <v>81.190907232586284</v>
      </c>
      <c r="AM105">
        <v>94.10399936532265</v>
      </c>
      <c r="AN105">
        <v>84.080226612447092</v>
      </c>
      <c r="AO105"/>
      <c r="AP105"/>
      <c r="AQ105"/>
      <c r="AR105"/>
      <c r="AS105"/>
      <c r="AT105"/>
      <c r="AU105"/>
      <c r="AV105"/>
      <c r="AW105"/>
      <c r="AX105"/>
      <c r="AY105"/>
      <c r="AZ105"/>
      <c r="BA105"/>
      <c r="BB105"/>
      <c r="BC105"/>
      <c r="BD105"/>
      <c r="BE105"/>
      <c r="BF105"/>
      <c r="BG105"/>
      <c r="BH105"/>
      <c r="BI105"/>
      <c r="BJ105"/>
      <c r="BK105"/>
      <c r="BL105"/>
    </row>
    <row r="106">
      <c r="A106" t="s">
        <v>444</v>
      </c>
      <c r="B106">
        <v>2016</v>
      </c>
      <c r="C106" t="s">
        <v>448</v>
      </c>
      <c r="D106">
        <v>153</v>
      </c>
      <c r="E106" t="s">
        <v>62</v>
      </c>
      <c r="F106" t="s">
        <v>284</v>
      </c>
      <c r="G106" t="s">
        <v>187</v>
      </c>
      <c r="H106">
        <v>9.1146602256182963</v>
      </c>
      <c r="I106">
        <v>30.78096478274928</v>
      </c>
      <c r="J106">
        <v>52.380831299923628</v>
      </c>
      <c r="K106">
        <v>81.198587527887526</v>
      </c>
      <c r="L106">
        <v>97.32544111493776</v>
      </c>
      <c r="M106">
        <v>39.885490622637917</v>
      </c>
      <c r="N106">
        <v>80.088495381278477</v>
      </c>
      <c r="O106">
        <v>92.888500993813921</v>
      </c>
      <c r="P106">
        <v>95.341977908923241</v>
      </c>
      <c r="Q106">
        <v>99.495496467479455</v>
      </c>
      <c r="R106">
        <v>2.0102903929662892</v>
      </c>
      <c r="S106">
        <v>1.2655440862408389</v>
      </c>
      <c r="T106">
        <v>2.769348430120139</v>
      </c>
      <c r="U106">
        <v>5.7024251503903542</v>
      </c>
      <c r="V106">
        <v>22.267410240116099</v>
      </c>
      <c r="W106" t="s">
        <v>258</v>
      </c>
      <c r="X106" t="s">
        <v>259</v>
      </c>
      <c r="Y106" t="s">
        <v>260</v>
      </c>
      <c r="Z106" t="s">
        <v>261</v>
      </c>
      <c r="AA106" t="s">
        <v>262</v>
      </c>
      <c r="AB106" t="s">
        <v>263</v>
      </c>
      <c r="AC106" t="s">
        <v>264</v>
      </c>
      <c r="AD106" t="s">
        <v>265</v>
      </c>
      <c r="AE106" t="s">
        <v>266</v>
      </c>
      <c r="AF106">
        <v>37.551276753439417</v>
      </c>
      <c r="AG106">
        <v>74.016341624076858</v>
      </c>
      <c r="AH106">
        <v>79.737654915654289</v>
      </c>
      <c r="AI106">
        <v>37.178681938504653</v>
      </c>
      <c r="AJ106">
        <v>17.177677909672489</v>
      </c>
      <c r="AK106">
        <v>32.177209807003059</v>
      </c>
      <c r="AL106">
        <v>42.655643679470153</v>
      </c>
      <c r="AM106">
        <v>62.173371554961193</v>
      </c>
      <c r="AN106">
        <v>93.100493074668023</v>
      </c>
      <c r="AO106">
        <v>692.84369099999969</v>
      </c>
      <c r="AP106">
        <v>2337.0335129999999</v>
      </c>
      <c r="AQ106">
        <v>3989.0119319999899</v>
      </c>
      <c r="AR106">
        <v>6171.5624029999926</v>
      </c>
      <c r="AS106">
        <v>7399.3242179999997</v>
      </c>
      <c r="AT106">
        <v>1920.6304650000029</v>
      </c>
      <c r="AU106">
        <v>3862.7169669999912</v>
      </c>
      <c r="AV106">
        <v>4472.560814000004</v>
      </c>
      <c r="AW106">
        <v>4595.733217</v>
      </c>
      <c r="AX106">
        <v>4790.7136590000036</v>
      </c>
      <c r="AY106">
        <v>55.911776999999987</v>
      </c>
      <c r="AZ106">
        <v>35.306696000000002</v>
      </c>
      <c r="BA106">
        <v>77.108311999999984</v>
      </c>
      <c r="BB106">
        <v>158.64307400000001</v>
      </c>
      <c r="BC106">
        <v>620.45077600000002</v>
      </c>
      <c r="BD106">
        <v>1829.6872879999989</v>
      </c>
      <c r="BE106">
        <v>1482.366919000001</v>
      </c>
      <c r="BF106">
        <v>7517.8031369999871</v>
      </c>
      <c r="BG106">
        <v>2625.751951000002</v>
      </c>
      <c r="BH106">
        <v>690.04960399999982</v>
      </c>
      <c r="BI106">
        <v>992.90432599999838</v>
      </c>
      <c r="BJ106">
        <v>1120.1114420000019</v>
      </c>
      <c r="BK106">
        <v>497.28619500000087</v>
      </c>
      <c r="BL106">
        <v>3833.8148950000009</v>
      </c>
    </row>
    <row r="107">
      <c r="A107" t="s">
        <v>444</v>
      </c>
      <c r="B107">
        <v>2016</v>
      </c>
      <c r="C107" t="s">
        <v>448</v>
      </c>
      <c r="D107">
        <v>154</v>
      </c>
      <c r="E107" t="s">
        <v>62</v>
      </c>
      <c r="F107" t="s">
        <v>285</v>
      </c>
      <c r="G107" t="s">
        <v>187</v>
      </c>
      <c r="H107">
        <v>0.75704057773177391</v>
      </c>
      <c r="I107">
        <v>1.200466069017605</v>
      </c>
      <c r="J107">
        <v>1.9945782997334121</v>
      </c>
      <c r="K107">
        <v>1.839697604776581</v>
      </c>
      <c r="L107">
        <v>1.2064992941070409</v>
      </c>
      <c r="M107">
        <v>2.0889942935938781</v>
      </c>
      <c r="N107">
        <v>1.7553493605261079</v>
      </c>
      <c r="O107">
        <v>0.87888758150756263</v>
      </c>
      <c r="P107">
        <v>1.88470125283167</v>
      </c>
      <c r="Q107">
        <v>0.31131602861884289</v>
      </c>
      <c r="R107">
        <v>0.0307857325872915</v>
      </c>
      <c r="S107">
        <v>0.3768613551725844</v>
      </c>
      <c r="T107">
        <v>0.69540281569901996</v>
      </c>
      <c r="U107">
        <v>1.849499101890657</v>
      </c>
      <c r="V107">
        <v>4.1826483675302866</v>
      </c>
      <c r="W107" t="s">
        <v>258</v>
      </c>
      <c r="X107" t="s">
        <v>259</v>
      </c>
      <c r="Y107" t="s">
        <v>260</v>
      </c>
      <c r="Z107" t="s">
        <v>261</v>
      </c>
      <c r="AA107" t="s">
        <v>262</v>
      </c>
      <c r="AB107" t="s">
        <v>263</v>
      </c>
      <c r="AC107" t="s">
        <v>264</v>
      </c>
      <c r="AD107" t="s">
        <v>265</v>
      </c>
      <c r="AE107" t="s">
        <v>266</v>
      </c>
      <c r="AF107">
        <v>2.8525921211660621</v>
      </c>
      <c r="AG107">
        <v>0.32490204193669092</v>
      </c>
      <c r="AH107">
        <v>0.43112176606185171</v>
      </c>
      <c r="AI107">
        <v>2.5085730168009128</v>
      </c>
      <c r="AJ107">
        <v>1.2179680878350849</v>
      </c>
      <c r="AK107">
        <v>0.55255021991823272</v>
      </c>
      <c r="AL107">
        <v>2.7683522806927909</v>
      </c>
      <c r="AM107">
        <v>1.903017952603699</v>
      </c>
      <c r="AN107">
        <v>0.36257894484928471</v>
      </c>
      <c r="AO107">
        <v>57.545840999999989</v>
      </c>
      <c r="AP107">
        <v>91.144948000000014</v>
      </c>
      <c r="AQ107">
        <v>151.895196</v>
      </c>
      <c r="AR107">
        <v>139.82766100000001</v>
      </c>
      <c r="AS107">
        <v>91.726062000000013</v>
      </c>
      <c r="AT107">
        <v>100.59262200000001</v>
      </c>
      <c r="AU107">
        <v>84.661569999999998</v>
      </c>
      <c r="AV107">
        <v>42.318243000000002</v>
      </c>
      <c r="AW107">
        <v>90.847540000000009</v>
      </c>
      <c r="AX107">
        <v>14.989884</v>
      </c>
      <c r="AY107">
        <v>0.85623700000000003</v>
      </c>
      <c r="AZ107">
        <v>10.513840999999999</v>
      </c>
      <c r="BA107">
        <v>19.362438000000001</v>
      </c>
      <c r="BB107">
        <v>51.453586000000008</v>
      </c>
      <c r="BC107">
        <v>116.543747</v>
      </c>
      <c r="BD107">
        <v>138.99265199999999</v>
      </c>
      <c r="BE107">
        <v>6.5069959999999991</v>
      </c>
      <c r="BF107">
        <v>40.646901</v>
      </c>
      <c r="BG107">
        <v>177.16847799999999</v>
      </c>
      <c r="BH107">
        <v>48.927357999999998</v>
      </c>
      <c r="BI107">
        <v>17.050250999999999</v>
      </c>
      <c r="BJ107">
        <v>72.695259000000007</v>
      </c>
      <c r="BK107">
        <v>15.221059</v>
      </c>
      <c r="BL107">
        <v>14.930754</v>
      </c>
    </row>
    <row r="108">
      <c r="A108" t="s">
        <v>444</v>
      </c>
      <c r="B108">
        <v>2016</v>
      </c>
      <c r="C108" t="s">
        <v>448</v>
      </c>
      <c r="D108">
        <v>155</v>
      </c>
      <c r="E108" t="s">
        <v>62</v>
      </c>
      <c r="F108" t="s">
        <v>286</v>
      </c>
      <c r="G108" t="s">
        <v>187</v>
      </c>
      <c r="H108">
        <v>0.69242484287418049</v>
      </c>
      <c r="I108">
        <v>2.011395421277157</v>
      </c>
      <c r="J108">
        <v>1.0985524706407579</v>
      </c>
      <c r="K108">
        <v>0.5033549734970244</v>
      </c>
      <c r="L108">
        <v>0.30309200044002971</v>
      </c>
      <c r="M108">
        <v>2.840851278410097</v>
      </c>
      <c r="N108">
        <v>1.735503540521697</v>
      </c>
      <c r="O108">
        <v>0.2431684255276568</v>
      </c>
      <c r="P108">
        <v>0.43707511348205558</v>
      </c>
      <c r="Q108">
        <v>0.14149072009830449</v>
      </c>
      <c r="R108">
        <v>0.072838405393490402</v>
      </c>
      <c r="S108">
        <v>0.2180876307584089</v>
      </c>
      <c r="T108">
        <v>0.89203039168818765</v>
      </c>
      <c r="U108">
        <v>0.6068220008738533</v>
      </c>
      <c r="V108">
        <v>1.449499428795255</v>
      </c>
      <c r="W108" t="s">
        <v>258</v>
      </c>
      <c r="X108" t="s">
        <v>259</v>
      </c>
      <c r="Y108" t="s">
        <v>260</v>
      </c>
      <c r="Z108" t="s">
        <v>261</v>
      </c>
      <c r="AA108" t="s">
        <v>262</v>
      </c>
      <c r="AB108" t="s">
        <v>263</v>
      </c>
      <c r="AC108" t="s">
        <v>264</v>
      </c>
      <c r="AD108" t="s">
        <v>265</v>
      </c>
      <c r="AE108" t="s">
        <v>266</v>
      </c>
      <c r="AF108">
        <v>0.85618402702454344</v>
      </c>
      <c r="AG108">
        <v>0.069065119114731705</v>
      </c>
      <c r="AH108">
        <v>2.146501720114542</v>
      </c>
      <c r="AI108">
        <v>0.54405676001657188</v>
      </c>
      <c r="AJ108">
        <v>0.097637598890610799</v>
      </c>
      <c r="AK108">
        <v>1.175221498080623</v>
      </c>
      <c r="AL108">
        <v>0.49796526032595723</v>
      </c>
      <c r="AM108">
        <v>1.495647163680514</v>
      </c>
      <c r="AN108">
        <v>0.028714729415130098</v>
      </c>
      <c r="AO108">
        <v>52.634127000000007</v>
      </c>
      <c r="AP108">
        <v>152.71446300000011</v>
      </c>
      <c r="AQ108">
        <v>83.659209000000033</v>
      </c>
      <c r="AR108">
        <v>38.257890000000003</v>
      </c>
      <c r="AS108">
        <v>23.043060000000001</v>
      </c>
      <c r="AT108">
        <v>136.79725199999999</v>
      </c>
      <c r="AU108">
        <v>83.704394000000008</v>
      </c>
      <c r="AV108">
        <v>11.708506</v>
      </c>
      <c r="AW108">
        <v>21.068166000000002</v>
      </c>
      <c r="AX108">
        <v>6.8127860000000009</v>
      </c>
      <c r="AY108">
        <v>2.0258389999999999</v>
      </c>
      <c r="AZ108">
        <v>6.0843030000000002</v>
      </c>
      <c r="BA108">
        <v>24.837235</v>
      </c>
      <c r="BB108">
        <v>16.881958999999998</v>
      </c>
      <c r="BC108">
        <v>40.388309</v>
      </c>
      <c r="BD108">
        <v>41.717597000000012</v>
      </c>
      <c r="BE108">
        <v>1.3832059999999999</v>
      </c>
      <c r="BF108">
        <v>202.37587099999999</v>
      </c>
      <c r="BG108">
        <v>38.424118999999997</v>
      </c>
      <c r="BH108">
        <v>3.9222290000000002</v>
      </c>
      <c r="BI108">
        <v>36.264253999999987</v>
      </c>
      <c r="BJ108">
        <v>13.076267</v>
      </c>
      <c r="BK108">
        <v>11.962752999999999</v>
      </c>
      <c r="BL108">
        <v>1.182453</v>
      </c>
    </row>
    <row r="109">
      <c r="A109" t="s">
        <v>444</v>
      </c>
      <c r="B109">
        <v>2016</v>
      </c>
      <c r="C109" t="s">
        <v>448</v>
      </c>
      <c r="D109">
        <v>156</v>
      </c>
      <c r="E109" t="s">
        <v>62</v>
      </c>
      <c r="F109" t="s">
        <v>287</v>
      </c>
      <c r="G109" t="s">
        <v>187</v>
      </c>
      <c r="H109">
        <v>0.38779219349481292</v>
      </c>
      <c r="I109">
        <v>0.76445879623189239</v>
      </c>
      <c r="J109">
        <v>0.28649762961446917</v>
      </c>
      <c r="K109">
        <v>0.35025981149257901</v>
      </c>
      <c r="L109">
        <v>0</v>
      </c>
      <c r="M109">
        <v>1.529172910987884</v>
      </c>
      <c r="N109">
        <v>0.32658177199873017</v>
      </c>
      <c r="O109">
        <v>0.19844925889121229</v>
      </c>
      <c r="P109">
        <v>0.014175536251805799</v>
      </c>
      <c r="Q109">
        <v>0</v>
      </c>
      <c r="R109">
        <v>0.074360978487007803</v>
      </c>
      <c r="S109">
        <v>0.21929203535185429</v>
      </c>
      <c r="T109">
        <v>0.073792306745346606</v>
      </c>
      <c r="U109">
        <v>0.065499157064789704</v>
      </c>
      <c r="V109">
        <v>0.87105470707964072</v>
      </c>
      <c r="W109" t="s">
        <v>258</v>
      </c>
      <c r="X109" t="s">
        <v>259</v>
      </c>
      <c r="Y109" t="s">
        <v>260</v>
      </c>
      <c r="Z109" t="s">
        <v>261</v>
      </c>
      <c r="AA109" t="s">
        <v>262</v>
      </c>
      <c r="AB109" t="s">
        <v>263</v>
      </c>
      <c r="AC109" t="s">
        <v>264</v>
      </c>
      <c r="AD109" t="s">
        <v>265</v>
      </c>
      <c r="AE109" t="s">
        <v>266</v>
      </c>
      <c r="AF109">
        <v>0.68337370608664827</v>
      </c>
      <c r="AG109">
        <v>0.27588229763944871</v>
      </c>
      <c r="AH109">
        <v>0</v>
      </c>
      <c r="AI109">
        <v>0.44903793195169278</v>
      </c>
      <c r="AJ109">
        <v>0.3070938423470374</v>
      </c>
      <c r="AK109">
        <v>0.20330061744066569</v>
      </c>
      <c r="AL109">
        <v>0.36112136679463153</v>
      </c>
      <c r="AM109">
        <v>0</v>
      </c>
      <c r="AN109">
        <v>0.9065262123831469</v>
      </c>
      <c r="AO109">
        <v>29.477716999999998</v>
      </c>
      <c r="AP109">
        <v>58.041254999999992</v>
      </c>
      <c r="AQ109">
        <v>21.817951999999998</v>
      </c>
      <c r="AR109">
        <v>26.621772</v>
      </c>
      <c r="AS109">
        <v>0</v>
      </c>
      <c r="AT109">
        <v>73.635199999999998</v>
      </c>
      <c r="AU109">
        <v>15.751238000000001</v>
      </c>
      <c r="AV109">
        <v>9.5552880000000009</v>
      </c>
      <c r="AW109">
        <v>0.68329799999999996</v>
      </c>
      <c r="AX109">
        <v>0</v>
      </c>
      <c r="AY109">
        <v>2.0681859999999999</v>
      </c>
      <c r="AZ109">
        <v>6.1179040000000002</v>
      </c>
      <c r="BA109">
        <v>2.0546350000000002</v>
      </c>
      <c r="BB109">
        <v>1.8222050000000001</v>
      </c>
      <c r="BC109">
        <v>24.270741999999998</v>
      </c>
      <c r="BD109">
        <v>33.297407999999997</v>
      </c>
      <c r="BE109">
        <v>5.5252500000000007</v>
      </c>
      <c r="BF109">
        <v>0</v>
      </c>
      <c r="BG109">
        <v>31.713394999999998</v>
      </c>
      <c r="BH109">
        <v>12.336358000000001</v>
      </c>
      <c r="BI109">
        <v>6.2733240000000006</v>
      </c>
      <c r="BJ109">
        <v>9.4828289999999988</v>
      </c>
      <c r="BK109">
        <v>0</v>
      </c>
      <c r="BL109">
        <v>37.330131999999999</v>
      </c>
    </row>
    <row r="110">
      <c r="A110" t="s">
        <v>444</v>
      </c>
      <c r="B110">
        <v>2016</v>
      </c>
      <c r="C110" t="s">
        <v>448</v>
      </c>
      <c r="D110">
        <v>157</v>
      </c>
      <c r="E110" t="s">
        <v>62</v>
      </c>
      <c r="F110" t="s">
        <v>288</v>
      </c>
      <c r="G110" t="s">
        <v>187</v>
      </c>
      <c r="H110">
        <v>0.070418176315335104</v>
      </c>
      <c r="I110">
        <v>0.020733046686010399</v>
      </c>
      <c r="J110">
        <v>0.17345949035721159</v>
      </c>
      <c r="K110">
        <v>0.14009804609714149</v>
      </c>
      <c r="L110">
        <v>0.025615857037257699</v>
      </c>
      <c r="M110">
        <v>0.1055925552059665</v>
      </c>
      <c r="N110">
        <v>0.12790727777852631</v>
      </c>
      <c r="O110">
        <v>0.050855601836102403</v>
      </c>
      <c r="P110">
        <v>0.17010643502166919</v>
      </c>
      <c r="Q110">
        <v>0.027877745748766398</v>
      </c>
      <c r="R110">
        <v>0</v>
      </c>
      <c r="S110">
        <v>0.0096105400193439005</v>
      </c>
      <c r="T110">
        <v>0.0565356308399695</v>
      </c>
      <c r="U110">
        <v>0.091229306312606395</v>
      </c>
      <c r="V110">
        <v>0.1833121835190856</v>
      </c>
      <c r="W110" t="s">
        <v>258</v>
      </c>
      <c r="X110" t="s">
        <v>259</v>
      </c>
      <c r="Y110" t="s">
        <v>260</v>
      </c>
      <c r="Z110" t="s">
        <v>261</v>
      </c>
      <c r="AA110" t="s">
        <v>262</v>
      </c>
      <c r="AB110" t="s">
        <v>263</v>
      </c>
      <c r="AC110" t="s">
        <v>264</v>
      </c>
      <c r="AD110" t="s">
        <v>265</v>
      </c>
      <c r="AE110" t="s">
        <v>266</v>
      </c>
      <c r="AF110">
        <v>0.44198057192708301</v>
      </c>
      <c r="AG110">
        <v>0</v>
      </c>
      <c r="AH110">
        <v>0</v>
      </c>
      <c r="AI110">
        <v>0.108729471884428</v>
      </c>
      <c r="AJ110">
        <v>0.0210688740375569</v>
      </c>
      <c r="AK110">
        <v>0</v>
      </c>
      <c r="AL110">
        <v>0</v>
      </c>
      <c r="AM110">
        <v>0.1091834970777814</v>
      </c>
      <c r="AN110">
        <v>0.043665268090758699</v>
      </c>
      <c r="AO110">
        <v>5.3527819999999986</v>
      </c>
      <c r="AP110">
        <v>1.574149</v>
      </c>
      <c r="AQ110">
        <v>13.209641</v>
      </c>
      <c r="AR110">
        <v>10.648262000000001</v>
      </c>
      <c r="AS110">
        <v>1.947487</v>
      </c>
      <c r="AT110">
        <v>5.0846629999999999</v>
      </c>
      <c r="AU110">
        <v>6.1690459999999998</v>
      </c>
      <c r="AV110">
        <v>2.4486859999999999</v>
      </c>
      <c r="AW110">
        <v>8.1995760000000004</v>
      </c>
      <c r="AX110">
        <v>1.3423149999999999</v>
      </c>
      <c r="AY110">
        <v>0</v>
      </c>
      <c r="AZ110">
        <v>0.268119</v>
      </c>
      <c r="BA110">
        <v>1.574149</v>
      </c>
      <c r="BB110">
        <v>2.5380250000000002</v>
      </c>
      <c r="BC110">
        <v>5.107742</v>
      </c>
      <c r="BD110">
        <v>21.535519000000001</v>
      </c>
      <c r="BE110">
        <v>0</v>
      </c>
      <c r="BF110">
        <v>0</v>
      </c>
      <c r="BG110">
        <v>7.6790409999999998</v>
      </c>
      <c r="BH110">
        <v>0.84636400000000001</v>
      </c>
      <c r="BI110">
        <v>0</v>
      </c>
      <c r="BJ110">
        <v>0</v>
      </c>
      <c r="BK110">
        <v>0.87329100000000004</v>
      </c>
      <c r="BL110">
        <v>1.798106</v>
      </c>
    </row>
    <row r="111">
      <c r="A111" t="s">
        <v>444</v>
      </c>
      <c r="B111">
        <v>2016</v>
      </c>
      <c r="C111" t="s">
        <v>448</v>
      </c>
      <c r="D111">
        <v>158</v>
      </c>
      <c r="E111" t="s">
        <v>62</v>
      </c>
      <c r="F111" t="s">
        <v>289</v>
      </c>
      <c r="G111" t="s">
        <v>187</v>
      </c>
      <c r="H111">
        <v>17.322388003419821</v>
      </c>
      <c r="I111">
        <v>9.2724851417099021</v>
      </c>
      <c r="J111">
        <v>6.3871530753515051</v>
      </c>
      <c r="K111">
        <v>2.415051637093669</v>
      </c>
      <c r="L111">
        <v>0</v>
      </c>
      <c r="M111">
        <v>3.8926254077813738</v>
      </c>
      <c r="N111">
        <v>1.620104460400259</v>
      </c>
      <c r="O111">
        <v>1.027566664100598</v>
      </c>
      <c r="P111">
        <v>0.23892800401647879</v>
      </c>
      <c r="Q111">
        <v>0</v>
      </c>
      <c r="R111">
        <v>27.818694396358751</v>
      </c>
      <c r="S111">
        <v>17.33017887794724</v>
      </c>
      <c r="T111">
        <v>16.58619611907854</v>
      </c>
      <c r="U111">
        <v>14.42844315786656</v>
      </c>
      <c r="V111">
        <v>8.7470792157683661</v>
      </c>
      <c r="W111" t="s">
        <v>258</v>
      </c>
      <c r="X111" t="s">
        <v>259</v>
      </c>
      <c r="Y111" t="s">
        <v>260</v>
      </c>
      <c r="Z111" t="s">
        <v>261</v>
      </c>
      <c r="AA111" t="s">
        <v>262</v>
      </c>
      <c r="AB111" t="s">
        <v>263</v>
      </c>
      <c r="AC111" t="s">
        <v>264</v>
      </c>
      <c r="AD111" t="s">
        <v>265</v>
      </c>
      <c r="AE111" t="s">
        <v>266</v>
      </c>
      <c r="AF111">
        <v>24.722180986689722</v>
      </c>
      <c r="AG111">
        <v>3.5388455020012159</v>
      </c>
      <c r="AH111">
        <v>1.4870207203042169</v>
      </c>
      <c r="AI111">
        <v>8.9492975470647274</v>
      </c>
      <c r="AJ111">
        <v>12.252627464755539</v>
      </c>
      <c r="AK111">
        <v>1.708062784854893</v>
      </c>
      <c r="AL111">
        <v>1.1186077898249209</v>
      </c>
      <c r="AM111">
        <v>8.5930444439587301</v>
      </c>
      <c r="AN111">
        <v>0</v>
      </c>
      <c r="AO111">
        <v>1316.7476290000011</v>
      </c>
      <c r="AP111">
        <v>704.01004899999987</v>
      </c>
      <c r="AQ111">
        <v>486.40751200000022</v>
      </c>
      <c r="AR111">
        <v>183.557896</v>
      </c>
      <c r="AS111">
        <v>0</v>
      </c>
      <c r="AT111">
        <v>187.44397599999999</v>
      </c>
      <c r="AU111">
        <v>78.138625999999974</v>
      </c>
      <c r="AV111">
        <v>49.477108000000001</v>
      </c>
      <c r="AW111">
        <v>11.516956</v>
      </c>
      <c r="AX111">
        <v>0</v>
      </c>
      <c r="AY111">
        <v>773.71540099999993</v>
      </c>
      <c r="AZ111">
        <v>483.48482199999978</v>
      </c>
      <c r="BA111">
        <v>461.81750599999958</v>
      </c>
      <c r="BB111">
        <v>401.40335300000021</v>
      </c>
      <c r="BC111">
        <v>243.72533799999991</v>
      </c>
      <c r="BD111">
        <v>1204.5891430000011</v>
      </c>
      <c r="BE111">
        <v>70.874449999999996</v>
      </c>
      <c r="BF111">
        <v>140.198869</v>
      </c>
      <c r="BG111">
        <v>632.04595400000005</v>
      </c>
      <c r="BH111">
        <v>492.20393899999988</v>
      </c>
      <c r="BI111">
        <v>52.706339</v>
      </c>
      <c r="BJ111">
        <v>29.373964999999998</v>
      </c>
      <c r="BK111">
        <v>68.730426999999992</v>
      </c>
      <c r="BL111">
        <v>0</v>
      </c>
    </row>
    <row r="112">
      <c r="A112" t="s">
        <v>444</v>
      </c>
      <c r="B112">
        <v>2016</v>
      </c>
      <c r="C112" t="s">
        <v>448</v>
      </c>
      <c r="D112">
        <v>159</v>
      </c>
      <c r="E112" t="s">
        <v>62</v>
      </c>
      <c r="F112" t="s">
        <v>290</v>
      </c>
      <c r="G112" t="s">
        <v>187</v>
      </c>
      <c r="H112">
        <v>20.692868470457341</v>
      </c>
      <c r="I112">
        <v>16.784986265373501</v>
      </c>
      <c r="J112">
        <v>9.2752899417771673</v>
      </c>
      <c r="K112">
        <v>2.660006648722844</v>
      </c>
      <c r="L112">
        <v>0.24794096173384131</v>
      </c>
      <c r="M112">
        <v>3.8801986142903462</v>
      </c>
      <c r="N112">
        <v>3.1073857400056331</v>
      </c>
      <c r="O112">
        <v>1.5622943497189929</v>
      </c>
      <c r="P112">
        <v>0.24278710952831201</v>
      </c>
      <c r="Q112">
        <v>0</v>
      </c>
      <c r="R112">
        <v>25.740828285407719</v>
      </c>
      <c r="S112">
        <v>29.83866843651948</v>
      </c>
      <c r="T112">
        <v>28.04227152858082</v>
      </c>
      <c r="U112">
        <v>22.615815900460831</v>
      </c>
      <c r="V112">
        <v>14.094714393721</v>
      </c>
      <c r="W112" t="s">
        <v>258</v>
      </c>
      <c r="X112" t="s">
        <v>259</v>
      </c>
      <c r="Y112" t="s">
        <v>260</v>
      </c>
      <c r="Z112" t="s">
        <v>261</v>
      </c>
      <c r="AA112" t="s">
        <v>262</v>
      </c>
      <c r="AB112" t="s">
        <v>263</v>
      </c>
      <c r="AC112" t="s">
        <v>264</v>
      </c>
      <c r="AD112" t="s">
        <v>265</v>
      </c>
      <c r="AE112" t="s">
        <v>266</v>
      </c>
      <c r="AF112">
        <v>15.5825019978841</v>
      </c>
      <c r="AG112">
        <v>4.6044665350229259</v>
      </c>
      <c r="AH112">
        <v>1.914742134686034</v>
      </c>
      <c r="AI112">
        <v>18.500537691482791</v>
      </c>
      <c r="AJ112">
        <v>18.864325386184639</v>
      </c>
      <c r="AK112">
        <v>9.4155403936134991</v>
      </c>
      <c r="AL112">
        <v>12.028818185992611</v>
      </c>
      <c r="AM112">
        <v>8.9901192717786316</v>
      </c>
      <c r="AN112">
        <v>0</v>
      </c>
      <c r="AO112">
        <v>1572.9520370000009</v>
      </c>
      <c r="AP112">
        <v>1274.393953999999</v>
      </c>
      <c r="AQ112">
        <v>706.3508030000005</v>
      </c>
      <c r="AR112">
        <v>202.175894</v>
      </c>
      <c r="AS112">
        <v>18.850113</v>
      </c>
      <c r="AT112">
        <v>186.84558100000001</v>
      </c>
      <c r="AU112">
        <v>149.87110899999999</v>
      </c>
      <c r="AV112">
        <v>75.224127999999993</v>
      </c>
      <c r="AW112">
        <v>11.702975</v>
      </c>
      <c r="AX112">
        <v>0</v>
      </c>
      <c r="AY112">
        <v>715.92415500000016</v>
      </c>
      <c r="AZ112">
        <v>832.45207099999993</v>
      </c>
      <c r="BA112">
        <v>780.79457200000002</v>
      </c>
      <c r="BB112">
        <v>629.17836900000043</v>
      </c>
      <c r="BC112">
        <v>392.72984099999968</v>
      </c>
      <c r="BD112">
        <v>759.25796100000025</v>
      </c>
      <c r="BE112">
        <v>92.216241999999994</v>
      </c>
      <c r="BF112">
        <v>180.52517900000001</v>
      </c>
      <c r="BG112">
        <v>1306.604225999999</v>
      </c>
      <c r="BH112">
        <v>757.80442100000005</v>
      </c>
      <c r="BI112">
        <v>290.53888899999993</v>
      </c>
      <c r="BJ112">
        <v>315.86950099999979</v>
      </c>
      <c r="BK112">
        <v>71.906382000000022</v>
      </c>
      <c r="BL112">
        <v>0</v>
      </c>
    </row>
    <row r="113">
      <c r="A113" t="s">
        <v>444</v>
      </c>
      <c r="B113">
        <v>2016</v>
      </c>
      <c r="C113" t="s">
        <v>448</v>
      </c>
      <c r="D113">
        <v>160</v>
      </c>
      <c r="E113" t="s">
        <v>62</v>
      </c>
      <c r="F113" t="s">
        <v>291</v>
      </c>
      <c r="G113" t="s">
        <v>187</v>
      </c>
      <c r="H113">
        <v>37.92050375518361</v>
      </c>
      <c r="I113">
        <v>32.059769575526779</v>
      </c>
      <c r="J113">
        <v>25.387899396752921</v>
      </c>
      <c r="K113">
        <v>9.1997904510563941</v>
      </c>
      <c r="L113">
        <v>0.87632542378245604</v>
      </c>
      <c r="M113">
        <v>30.41422472812717</v>
      </c>
      <c r="N113">
        <v>8.806395152653808</v>
      </c>
      <c r="O113">
        <v>2.7714733938444591</v>
      </c>
      <c r="P113">
        <v>1.6226625137721511</v>
      </c>
      <c r="Q113">
        <v>0</v>
      </c>
      <c r="R113">
        <v>32.33922469741767</v>
      </c>
      <c r="S113">
        <v>43.935152350454807</v>
      </c>
      <c r="T113">
        <v>45.534878063876313</v>
      </c>
      <c r="U113">
        <v>48.077483143557558</v>
      </c>
      <c r="V113">
        <v>42.506177856361518</v>
      </c>
      <c r="W113" t="s">
        <v>258</v>
      </c>
      <c r="X113" t="s">
        <v>259</v>
      </c>
      <c r="Y113" t="s">
        <v>260</v>
      </c>
      <c r="Z113" t="s">
        <v>261</v>
      </c>
      <c r="AA113" t="s">
        <v>262</v>
      </c>
      <c r="AB113" t="s">
        <v>263</v>
      </c>
      <c r="AC113" t="s">
        <v>264</v>
      </c>
      <c r="AD113" t="s">
        <v>265</v>
      </c>
      <c r="AE113" t="s">
        <v>266</v>
      </c>
      <c r="AF113">
        <v>10.592542603217369</v>
      </c>
      <c r="AG113">
        <v>13.260438309002129</v>
      </c>
      <c r="AH113">
        <v>11.483273893183251</v>
      </c>
      <c r="AI113">
        <v>25.71388703345832</v>
      </c>
      <c r="AJ113">
        <v>46.592629162041938</v>
      </c>
      <c r="AK113">
        <v>47.014686827895801</v>
      </c>
      <c r="AL113">
        <v>35.721259449360851</v>
      </c>
      <c r="AM113">
        <v>9.3785639760168245</v>
      </c>
      <c r="AN113">
        <v>0</v>
      </c>
      <c r="AO113">
        <v>2882.4971130000099</v>
      </c>
      <c r="AP113">
        <v>2434.1263000000022</v>
      </c>
      <c r="AQ113">
        <v>1933.391110999997</v>
      </c>
      <c r="AR113">
        <v>699.23729700000001</v>
      </c>
      <c r="AS113">
        <v>66.624059000000003</v>
      </c>
      <c r="AT113">
        <v>1464.5547960000019</v>
      </c>
      <c r="AU113">
        <v>424.73780799999997</v>
      </c>
      <c r="AV113">
        <v>133.445832</v>
      </c>
      <c r="AW113">
        <v>78.216585999999992</v>
      </c>
      <c r="AX113">
        <v>0</v>
      </c>
      <c r="AY113">
        <v>899.44394399999999</v>
      </c>
      <c r="AZ113">
        <v>1225.7218729999991</v>
      </c>
      <c r="BA113">
        <v>1267.849702999998</v>
      </c>
      <c r="BB113">
        <v>1337.529123999996</v>
      </c>
      <c r="BC113">
        <v>1184.376213999999</v>
      </c>
      <c r="BD113">
        <v>516.12201299999947</v>
      </c>
      <c r="BE113">
        <v>265.57425899999998</v>
      </c>
      <c r="BF113">
        <v>1082.662797</v>
      </c>
      <c r="BG113">
        <v>1816.0484859999981</v>
      </c>
      <c r="BH113">
        <v>1871.686351999999</v>
      </c>
      <c r="BI113">
        <v>1450.7499629999991</v>
      </c>
      <c r="BJ113">
        <v>938.01869999999894</v>
      </c>
      <c r="BK113">
        <v>75.013310000000004</v>
      </c>
      <c r="BL113">
        <v>0</v>
      </c>
    </row>
    <row r="114">
      <c r="A114" t="s">
        <v>444</v>
      </c>
      <c r="B114">
        <v>2016</v>
      </c>
      <c r="C114" t="s">
        <v>448</v>
      </c>
      <c r="D114">
        <v>161</v>
      </c>
      <c r="E114" t="s">
        <v>62</v>
      </c>
      <c r="F114" t="s">
        <v>292</v>
      </c>
      <c r="G114" t="s">
        <v>187</v>
      </c>
      <c r="H114">
        <v>7.6771782224179841</v>
      </c>
      <c r="I114">
        <v>2.4201018713097522</v>
      </c>
      <c r="J114">
        <v>0.83215242214189944</v>
      </c>
      <c r="K114">
        <v>0.26554461537678581</v>
      </c>
      <c r="L114">
        <v>0</v>
      </c>
      <c r="M114">
        <v>3.343857256094724</v>
      </c>
      <c r="N114">
        <v>0.080524339611832696</v>
      </c>
      <c r="O114">
        <v>0.1411900139842823</v>
      </c>
      <c r="P114">
        <v>0</v>
      </c>
      <c r="Q114">
        <v>0</v>
      </c>
      <c r="R114">
        <v>11.11801224158185</v>
      </c>
      <c r="S114">
        <v>5.4487677809224939</v>
      </c>
      <c r="T114">
        <v>3.0127969407410178</v>
      </c>
      <c r="U114">
        <v>3.7856292820304711</v>
      </c>
      <c r="V114">
        <v>1.031267455676774</v>
      </c>
      <c r="W114" t="s">
        <v>258</v>
      </c>
      <c r="X114" t="s">
        <v>259</v>
      </c>
      <c r="Y114" t="s">
        <v>260</v>
      </c>
      <c r="Z114" t="s">
        <v>261</v>
      </c>
      <c r="AA114" t="s">
        <v>262</v>
      </c>
      <c r="AB114" t="s">
        <v>263</v>
      </c>
      <c r="AC114" t="s">
        <v>264</v>
      </c>
      <c r="AD114" t="s">
        <v>265</v>
      </c>
      <c r="AE114" t="s">
        <v>266</v>
      </c>
      <c r="AF114">
        <v>5.3820421680280743</v>
      </c>
      <c r="AG114">
        <v>0.4504494709444839</v>
      </c>
      <c r="AH114">
        <v>0.54583773824216919</v>
      </c>
      <c r="AI114">
        <v>1.641536964660316</v>
      </c>
      <c r="AJ114">
        <v>3.3447335402537539</v>
      </c>
      <c r="AK114">
        <v>3.145288235442433</v>
      </c>
      <c r="AL114">
        <v>4.4416061850427653</v>
      </c>
      <c r="AM114">
        <v>4.2374744455879609</v>
      </c>
      <c r="AN114">
        <v>0.73513170691729635</v>
      </c>
      <c r="AO114">
        <v>583.57463299999984</v>
      </c>
      <c r="AP114">
        <v>183.74535099999991</v>
      </c>
      <c r="AQ114">
        <v>63.371769</v>
      </c>
      <c r="AR114">
        <v>20.182926999999999</v>
      </c>
      <c r="AS114">
        <v>0</v>
      </c>
      <c r="AT114">
        <v>161.01880700000001</v>
      </c>
      <c r="AU114">
        <v>3.8837380000000001</v>
      </c>
      <c r="AV114">
        <v>6.7982680000000002</v>
      </c>
      <c r="AW114">
        <v>0</v>
      </c>
      <c r="AX114">
        <v>0</v>
      </c>
      <c r="AY114">
        <v>309.22289799999987</v>
      </c>
      <c r="AZ114">
        <v>152.01207899999989</v>
      </c>
      <c r="BA114">
        <v>83.886766999999992</v>
      </c>
      <c r="BB114">
        <v>105.317273</v>
      </c>
      <c r="BC114">
        <v>28.734850000000002</v>
      </c>
      <c r="BD114">
        <v>262.24019500000003</v>
      </c>
      <c r="BE114">
        <v>9.0214049999999997</v>
      </c>
      <c r="BF114">
        <v>51.462519999999998</v>
      </c>
      <c r="BG114">
        <v>115.933881</v>
      </c>
      <c r="BH114">
        <v>134.36228500000001</v>
      </c>
      <c r="BI114">
        <v>97.055347999999952</v>
      </c>
      <c r="BJ114">
        <v>116.63389599999999</v>
      </c>
      <c r="BK114">
        <v>33.892926999999993</v>
      </c>
      <c r="BL114">
        <v>30.272223</v>
      </c>
    </row>
    <row r="115">
      <c r="A115" t="s">
        <v>444</v>
      </c>
      <c r="B115">
        <v>2016</v>
      </c>
      <c r="C115" t="s">
        <v>448</v>
      </c>
      <c r="D115">
        <v>162</v>
      </c>
      <c r="E115" t="s">
        <v>62</v>
      </c>
      <c r="F115" t="s">
        <v>293</v>
      </c>
      <c r="G115" t="s">
        <v>187</v>
      </c>
      <c r="H115">
        <v>1.291644546131399</v>
      </c>
      <c r="I115">
        <v>1.9448030957867639</v>
      </c>
      <c r="J115">
        <v>1.0069222697664471</v>
      </c>
      <c r="K115">
        <v>0.7540801774712711</v>
      </c>
      <c r="L115">
        <v>0</v>
      </c>
      <c r="M115">
        <v>3.3911240316425681</v>
      </c>
      <c r="N115">
        <v>0.4798963793983782</v>
      </c>
      <c r="O115">
        <v>0</v>
      </c>
      <c r="P115">
        <v>0</v>
      </c>
      <c r="Q115">
        <v>0</v>
      </c>
      <c r="R115">
        <v>0.20607539814534009</v>
      </c>
      <c r="S115">
        <v>0.48841443341187768</v>
      </c>
      <c r="T115">
        <v>1.8472281989494681</v>
      </c>
      <c r="U115">
        <v>1.615975334144794</v>
      </c>
      <c r="V115">
        <v>2.7867587968316978</v>
      </c>
      <c r="W115" t="s">
        <v>258</v>
      </c>
      <c r="X115" t="s">
        <v>259</v>
      </c>
      <c r="Y115" t="s">
        <v>260</v>
      </c>
      <c r="Z115" t="s">
        <v>261</v>
      </c>
      <c r="AA115" t="s">
        <v>262</v>
      </c>
      <c r="AB115" t="s">
        <v>263</v>
      </c>
      <c r="AC115" t="s">
        <v>264</v>
      </c>
      <c r="AD115" t="s">
        <v>265</v>
      </c>
      <c r="AE115" t="s">
        <v>266</v>
      </c>
      <c r="AF115">
        <v>0.47476573027267449</v>
      </c>
      <c r="AG115">
        <v>0</v>
      </c>
      <c r="AH115">
        <v>0.8572030427540831</v>
      </c>
      <c r="AI115">
        <v>3.3786607840731659</v>
      </c>
      <c r="AJ115">
        <v>0.061364934011663999</v>
      </c>
      <c r="AK115">
        <v>0</v>
      </c>
      <c r="AL115">
        <v>0.0268844720616607</v>
      </c>
      <c r="AM115">
        <v>0</v>
      </c>
      <c r="AN115">
        <v>0.82799387902746635</v>
      </c>
      <c r="AO115">
        <v>98.183339000000004</v>
      </c>
      <c r="AP115">
        <v>147.65846500000001</v>
      </c>
      <c r="AQ115">
        <v>76.681199000000007</v>
      </c>
      <c r="AR115">
        <v>57.314456</v>
      </c>
      <c r="AS115">
        <v>0</v>
      </c>
      <c r="AT115">
        <v>163.294873</v>
      </c>
      <c r="AU115">
        <v>23.145695</v>
      </c>
      <c r="AV115">
        <v>0</v>
      </c>
      <c r="AW115">
        <v>0</v>
      </c>
      <c r="AX115">
        <v>0</v>
      </c>
      <c r="AY115">
        <v>5.7315310000000004</v>
      </c>
      <c r="AZ115">
        <v>13.625997</v>
      </c>
      <c r="BA115">
        <v>51.433270999999991</v>
      </c>
      <c r="BB115">
        <v>44.956888999999997</v>
      </c>
      <c r="BC115">
        <v>77.649203</v>
      </c>
      <c r="BD115">
        <v>23.132977</v>
      </c>
      <c r="BE115">
        <v>0</v>
      </c>
      <c r="BF115">
        <v>80.818575999999993</v>
      </c>
      <c r="BG115">
        <v>238.61860300000001</v>
      </c>
      <c r="BH115">
        <v>2.465109</v>
      </c>
      <c r="BI115">
        <v>0</v>
      </c>
      <c r="BJ115">
        <v>0.70596999999999999</v>
      </c>
      <c r="BK115">
        <v>0</v>
      </c>
      <c r="BL115">
        <v>34.096223999999999</v>
      </c>
    </row>
    <row r="116">
      <c r="A116" t="s">
        <v>444</v>
      </c>
      <c r="B116">
        <v>2016</v>
      </c>
      <c r="C116" t="s">
        <v>448</v>
      </c>
      <c r="D116">
        <v>163</v>
      </c>
      <c r="E116" t="s">
        <v>62</v>
      </c>
      <c r="F116" t="s">
        <v>294</v>
      </c>
      <c r="G116" t="s">
        <v>187</v>
      </c>
      <c r="H116">
        <v>2.725897363605287</v>
      </c>
      <c r="I116">
        <v>2.2674787995589001</v>
      </c>
      <c r="J116">
        <v>0.99648727514216517</v>
      </c>
      <c r="K116">
        <v>0.67352850652827434</v>
      </c>
      <c r="L116">
        <v>0.0150853479616277</v>
      </c>
      <c r="M116">
        <v>6.0116877465523668</v>
      </c>
      <c r="N116">
        <v>1.4898882339985631</v>
      </c>
      <c r="O116">
        <v>0.22701686652240841</v>
      </c>
      <c r="P116">
        <v>0.0475861261726538</v>
      </c>
      <c r="Q116">
        <v>0.023819038054637899</v>
      </c>
      <c r="R116">
        <v>0.55362022566149682</v>
      </c>
      <c r="S116">
        <v>0.7185147104909233</v>
      </c>
      <c r="T116">
        <v>0.45824730319976059</v>
      </c>
      <c r="U116">
        <v>1.141742465225198</v>
      </c>
      <c r="V116">
        <v>1.8629946528928589</v>
      </c>
      <c r="W116" t="s">
        <v>258</v>
      </c>
      <c r="X116" t="s">
        <v>259</v>
      </c>
      <c r="Y116" t="s">
        <v>260</v>
      </c>
      <c r="Z116" t="s">
        <v>261</v>
      </c>
      <c r="AA116" t="s">
        <v>262</v>
      </c>
      <c r="AB116" t="s">
        <v>263</v>
      </c>
      <c r="AC116" t="s">
        <v>264</v>
      </c>
      <c r="AD116" t="s">
        <v>265</v>
      </c>
      <c r="AE116" t="s">
        <v>266</v>
      </c>
      <c r="AF116">
        <v>0.77415426615009775</v>
      </c>
      <c r="AG116">
        <v>3.3612992842142</v>
      </c>
      <c r="AH116">
        <v>0.37972122865588592</v>
      </c>
      <c r="AI116">
        <v>1.003037289969539</v>
      </c>
      <c r="AJ116">
        <v>0</v>
      </c>
      <c r="AK116">
        <v>4.6081396157508978</v>
      </c>
      <c r="AL116">
        <v>0.3240298435393521</v>
      </c>
      <c r="AM116">
        <v>2.8512968369445049</v>
      </c>
      <c r="AN116">
        <v>2.9723760431179991</v>
      </c>
      <c r="AO116">
        <v>207.20693299999999</v>
      </c>
      <c r="AP116">
        <v>172.15749999999991</v>
      </c>
      <c r="AQ116">
        <v>75.886531999999974</v>
      </c>
      <c r="AR116">
        <v>51.192062999999997</v>
      </c>
      <c r="AS116">
        <v>1.1468879999999999</v>
      </c>
      <c r="AT116">
        <v>289.48448300000013</v>
      </c>
      <c r="AU116">
        <v>71.858217999999994</v>
      </c>
      <c r="AV116">
        <v>10.930812</v>
      </c>
      <c r="AW116">
        <v>2.2937759999999998</v>
      </c>
      <c r="AX116">
        <v>1.1468879999999999</v>
      </c>
      <c r="AY116">
        <v>15.397721000000001</v>
      </c>
      <c r="AZ116">
        <v>20.045434</v>
      </c>
      <c r="BA116">
        <v>12.759202</v>
      </c>
      <c r="BB116">
        <v>31.763597000000001</v>
      </c>
      <c r="BC116">
        <v>51.909784999999999</v>
      </c>
      <c r="BD116">
        <v>37.720693999999988</v>
      </c>
      <c r="BE116">
        <v>67.31863199999998</v>
      </c>
      <c r="BF116">
        <v>35.80077</v>
      </c>
      <c r="BG116">
        <v>70.839711999999992</v>
      </c>
      <c r="BH116">
        <v>0</v>
      </c>
      <c r="BI116">
        <v>142.1951059999999</v>
      </c>
      <c r="BJ116">
        <v>8.5088279999999994</v>
      </c>
      <c r="BK116">
        <v>22.805752999999999</v>
      </c>
      <c r="BL116">
        <v>122.40042099999999</v>
      </c>
    </row>
    <row r="117">
      <c r="A117" t="s">
        <v>444</v>
      </c>
      <c r="B117">
        <v>2016</v>
      </c>
      <c r="C117" t="s">
        <v>448</v>
      </c>
      <c r="D117">
        <v>164</v>
      </c>
      <c r="E117" t="s">
        <v>62</v>
      </c>
      <c r="F117" t="s">
        <v>295</v>
      </c>
      <c r="G117" t="s">
        <v>187</v>
      </c>
      <c r="H117">
        <v>1.2726086183565579</v>
      </c>
      <c r="I117">
        <v>0.45840626096971798</v>
      </c>
      <c r="J117">
        <v>0.1801764287983473</v>
      </c>
      <c r="K117">
        <v>0</v>
      </c>
      <c r="L117">
        <v>0</v>
      </c>
      <c r="M117">
        <v>2.5638919544550092</v>
      </c>
      <c r="N117">
        <v>0.38196836182815158</v>
      </c>
      <c r="O117">
        <v>0.0105968502529298</v>
      </c>
      <c r="P117">
        <v>0</v>
      </c>
      <c r="Q117">
        <v>0</v>
      </c>
      <c r="R117">
        <v>0.035269245992928799</v>
      </c>
      <c r="S117">
        <v>0</v>
      </c>
      <c r="T117">
        <v>0.031272270481165203</v>
      </c>
      <c r="U117">
        <v>0.0194360001823548</v>
      </c>
      <c r="V117">
        <v>0.0170827017074307</v>
      </c>
      <c r="W117" t="s">
        <v>258</v>
      </c>
      <c r="X117" t="s">
        <v>259</v>
      </c>
      <c r="Y117" t="s">
        <v>260</v>
      </c>
      <c r="Z117" t="s">
        <v>261</v>
      </c>
      <c r="AA117" t="s">
        <v>262</v>
      </c>
      <c r="AB117" t="s">
        <v>263</v>
      </c>
      <c r="AC117" t="s">
        <v>264</v>
      </c>
      <c r="AD117" t="s">
        <v>265</v>
      </c>
      <c r="AE117" t="s">
        <v>266</v>
      </c>
      <c r="AF117">
        <v>0</v>
      </c>
      <c r="AG117">
        <v>0.025476689745868801</v>
      </c>
      <c r="AH117">
        <v>1.0169228403435639</v>
      </c>
      <c r="AI117">
        <v>0.023963570133341699</v>
      </c>
      <c r="AJ117">
        <v>0.062873199969409793</v>
      </c>
      <c r="AK117">
        <v>0</v>
      </c>
      <c r="AL117">
        <v>0.055711486894069899</v>
      </c>
      <c r="AM117">
        <v>0.13585215051366151</v>
      </c>
      <c r="AN117">
        <v>1.022520141530918</v>
      </c>
      <c r="AO117">
        <v>96.736337999999989</v>
      </c>
      <c r="AP117">
        <v>34.804327999999998</v>
      </c>
      <c r="AQ117">
        <v>13.721163000000001</v>
      </c>
      <c r="AR117">
        <v>0</v>
      </c>
      <c r="AS117">
        <v>0</v>
      </c>
      <c r="AT117">
        <v>123.46066</v>
      </c>
      <c r="AU117">
        <v>18.422567000000001</v>
      </c>
      <c r="AV117">
        <v>0.51023600000000002</v>
      </c>
      <c r="AW117">
        <v>0</v>
      </c>
      <c r="AX117">
        <v>0</v>
      </c>
      <c r="AY117">
        <v>0.98093600000000003</v>
      </c>
      <c r="AZ117">
        <v>0</v>
      </c>
      <c r="BA117">
        <v>0.87072899999999998</v>
      </c>
      <c r="BB117">
        <v>0.54071499999999995</v>
      </c>
      <c r="BC117">
        <v>0.47598600000000002</v>
      </c>
      <c r="BD117">
        <v>0</v>
      </c>
      <c r="BE117">
        <v>0.51023600000000002</v>
      </c>
      <c r="BF117">
        <v>95.877232999999976</v>
      </c>
      <c r="BG117">
        <v>1.6924319999999999</v>
      </c>
      <c r="BH117">
        <v>2.5256980000000002</v>
      </c>
      <c r="BI117">
        <v>0</v>
      </c>
      <c r="BJ117">
        <v>1.46295</v>
      </c>
      <c r="BK117">
        <v>1.086597</v>
      </c>
      <c r="BL117">
        <v>42.106682999999997</v>
      </c>
    </row>
    <row r="118">
      <c r="A118" t="s">
        <v>444</v>
      </c>
      <c r="B118">
        <v>2016</v>
      </c>
      <c r="C118" t="s">
        <v>448</v>
      </c>
      <c r="D118">
        <v>165</v>
      </c>
      <c r="E118" t="s">
        <v>62</v>
      </c>
      <c r="F118" t="s">
        <v>282</v>
      </c>
      <c r="G118" t="s">
        <v>187</v>
      </c>
      <c r="H118">
        <v>0.074575004393849606</v>
      </c>
      <c r="I118">
        <v>0.0139508738026213</v>
      </c>
      <c r="J118">
        <v>0</v>
      </c>
      <c r="K118">
        <v>0</v>
      </c>
      <c r="L118">
        <v>0</v>
      </c>
      <c r="M118">
        <v>0.052288600220855401</v>
      </c>
      <c r="N118">
        <v>0</v>
      </c>
      <c r="O118">
        <v>0</v>
      </c>
      <c r="P118">
        <v>0</v>
      </c>
      <c r="Q118">
        <v>0</v>
      </c>
      <c r="R118">
        <v>0</v>
      </c>
      <c r="S118">
        <v>0.15090776270998829</v>
      </c>
      <c r="T118">
        <v>0</v>
      </c>
      <c r="U118">
        <v>0</v>
      </c>
      <c r="V118">
        <v>0</v>
      </c>
      <c r="W118" t="s">
        <v>258</v>
      </c>
      <c r="X118" t="s">
        <v>259</v>
      </c>
      <c r="Y118" t="s">
        <v>260</v>
      </c>
      <c r="Z118" t="s">
        <v>261</v>
      </c>
      <c r="AA118" t="s">
        <v>262</v>
      </c>
      <c r="AB118" t="s">
        <v>263</v>
      </c>
      <c r="AC118" t="s">
        <v>264</v>
      </c>
      <c r="AD118" t="s">
        <v>265</v>
      </c>
      <c r="AE118" t="s">
        <v>266</v>
      </c>
      <c r="AF118">
        <v>0.086405068113960606</v>
      </c>
      <c r="AG118">
        <v>0.072833126301567297</v>
      </c>
      <c r="AH118">
        <v>0</v>
      </c>
      <c r="AI118">
        <v>0</v>
      </c>
      <c r="AJ118">
        <v>0</v>
      </c>
      <c r="AK118">
        <v>0</v>
      </c>
      <c r="AL118">
        <v>0</v>
      </c>
      <c r="AM118">
        <v>0.13242870687690839</v>
      </c>
      <c r="AN118">
        <v>0</v>
      </c>
      <c r="AO118">
        <v>5.6687599999999998</v>
      </c>
      <c r="AP118">
        <v>1.059215</v>
      </c>
      <c r="AQ118">
        <v>0</v>
      </c>
      <c r="AR118">
        <v>0</v>
      </c>
      <c r="AS118">
        <v>0</v>
      </c>
      <c r="AT118">
        <v>2.5178850000000002</v>
      </c>
      <c r="AU118">
        <v>0</v>
      </c>
      <c r="AV118">
        <v>0</v>
      </c>
      <c r="AW118">
        <v>0</v>
      </c>
      <c r="AX118">
        <v>0</v>
      </c>
      <c r="AY118">
        <v>0</v>
      </c>
      <c r="AZ118">
        <v>4.2100900000000001</v>
      </c>
      <c r="BA118">
        <v>0</v>
      </c>
      <c r="BB118">
        <v>0</v>
      </c>
      <c r="BC118">
        <v>0</v>
      </c>
      <c r="BD118">
        <v>4.2100900000000001</v>
      </c>
      <c r="BE118">
        <v>1.4586699999999999</v>
      </c>
      <c r="BF118">
        <v>0</v>
      </c>
      <c r="BG118">
        <v>0</v>
      </c>
      <c r="BH118">
        <v>0</v>
      </c>
      <c r="BI118">
        <v>0</v>
      </c>
      <c r="BJ118">
        <v>0</v>
      </c>
      <c r="BK118">
        <v>1.059215</v>
      </c>
      <c r="BL118">
        <v>0</v>
      </c>
    </row>
    <row r="119">
      <c r="A119" t="s">
        <v>444</v>
      </c>
      <c r="B119">
        <v>2016</v>
      </c>
      <c r="C119" t="s">
        <v>448</v>
      </c>
      <c r="D119">
        <v>222</v>
      </c>
      <c r="E119" t="s">
        <v>36</v>
      </c>
      <c r="F119" t="s">
        <v>180</v>
      </c>
      <c r="G119" t="s">
        <v>472</v>
      </c>
      <c r="H119">
        <v>4.3439503321594044</v>
      </c>
      <c r="I119">
        <v>9.7407705191169214</v>
      </c>
      <c r="J119">
        <v>21.93905579086023</v>
      </c>
      <c r="K119">
        <v>50.537080582987002</v>
      </c>
      <c r="L119">
        <v>79.815928015328154</v>
      </c>
      <c r="M119">
        <v>7.2848820303462762</v>
      </c>
      <c r="N119">
        <v>27.711705039486741</v>
      </c>
      <c r="O119">
        <v>44.687193431999731</v>
      </c>
      <c r="P119">
        <v>70.555185099732796</v>
      </c>
      <c r="Q119">
        <v>84.262802275787493</v>
      </c>
      <c r="R119">
        <v>4.6531895644275307</v>
      </c>
      <c r="S119">
        <v>4.0093453441798124</v>
      </c>
      <c r="T119">
        <v>3.8810731101498961</v>
      </c>
      <c r="U119">
        <v>7.8942572429017774</v>
      </c>
      <c r="V119">
        <v>28.33077476922082</v>
      </c>
      <c r="W119" t="s">
        <v>258</v>
      </c>
      <c r="X119" t="s">
        <v>259</v>
      </c>
      <c r="Y119" t="s">
        <v>260</v>
      </c>
      <c r="Z119" t="s">
        <v>261</v>
      </c>
      <c r="AA119" t="s">
        <v>262</v>
      </c>
      <c r="AB119" t="s">
        <v>263</v>
      </c>
      <c r="AC119" t="s">
        <v>264</v>
      </c>
      <c r="AD119" t="s">
        <v>265</v>
      </c>
      <c r="AE119" t="s">
        <v>266</v>
      </c>
      <c r="AF119">
        <v>22.574116790668921</v>
      </c>
      <c r="AG119">
        <v>27.793550866239059</v>
      </c>
      <c r="AH119">
        <v>38.923569222577562</v>
      </c>
      <c r="AI119">
        <v>32.373267938672413</v>
      </c>
      <c r="AJ119">
        <v>11.261209273370071</v>
      </c>
      <c r="AK119">
        <v>22.75479397085023</v>
      </c>
      <c r="AL119">
        <v>21.171030061967691</v>
      </c>
      <c r="AM119">
        <v>41.718452708738859</v>
      </c>
      <c r="AN119">
        <v>73.872723607033336</v>
      </c>
      <c r="AO119">
        <v>324.78550600000011</v>
      </c>
      <c r="AP119">
        <v>724.34209299999941</v>
      </c>
      <c r="AQ119">
        <v>1640.741194</v>
      </c>
      <c r="AR119">
        <v>3797.966069999999</v>
      </c>
      <c r="AS119">
        <v>6020.7309540000006</v>
      </c>
      <c r="AT119">
        <v>347.06204600000018</v>
      </c>
      <c r="AU119">
        <v>1300.905637999999</v>
      </c>
      <c r="AV119">
        <v>2133.097846000001</v>
      </c>
      <c r="AW119">
        <v>3369.6239919999998</v>
      </c>
      <c r="AX119">
        <v>4018.4231260000051</v>
      </c>
      <c r="AY119">
        <v>126.913882</v>
      </c>
      <c r="AZ119">
        <v>110.053845</v>
      </c>
      <c r="BA119">
        <v>105.668713</v>
      </c>
      <c r="BB119">
        <v>214.46531400000001</v>
      </c>
      <c r="BC119">
        <v>782.35141499999861</v>
      </c>
      <c r="BD119">
        <v>1095.9067560000001</v>
      </c>
      <c r="BE119">
        <v>547.94516600000031</v>
      </c>
      <c r="BF119">
        <v>3592.3742419999999</v>
      </c>
      <c r="BG119">
        <v>2223.5406000000012</v>
      </c>
      <c r="BH119">
        <v>449.13750299999958</v>
      </c>
      <c r="BI119">
        <v>689.0866569999996</v>
      </c>
      <c r="BJ119">
        <v>554.67654699999935</v>
      </c>
      <c r="BK119">
        <v>332.22807000000029</v>
      </c>
      <c r="BL119">
        <v>3023.670276000003</v>
      </c>
    </row>
    <row r="120">
      <c r="A120" t="s">
        <v>444</v>
      </c>
      <c r="B120">
        <v>2016</v>
      </c>
      <c r="C120" t="s">
        <v>448</v>
      </c>
      <c r="D120">
        <v>223</v>
      </c>
      <c r="E120" t="s">
        <v>36</v>
      </c>
      <c r="F120" t="s">
        <v>181</v>
      </c>
      <c r="G120" t="s">
        <v>473</v>
      </c>
      <c r="H120">
        <v>67.223111916311794</v>
      </c>
      <c r="I120">
        <v>73.378353695144455</v>
      </c>
      <c r="J120">
        <v>67.681492659518412</v>
      </c>
      <c r="K120">
        <v>44.83600711093046</v>
      </c>
      <c r="L120">
        <v>17.726394068126119</v>
      </c>
      <c r="M120">
        <v>66.074326093145316</v>
      </c>
      <c r="N120">
        <v>61.362934304316497</v>
      </c>
      <c r="O120">
        <v>48.897218147983232</v>
      </c>
      <c r="P120">
        <v>26.81720057518552</v>
      </c>
      <c r="Q120">
        <v>13.58356304369738</v>
      </c>
      <c r="R120">
        <v>61.803173238523293</v>
      </c>
      <c r="S120">
        <v>76.127113970010356</v>
      </c>
      <c r="T120">
        <v>82.596275805066341</v>
      </c>
      <c r="U120">
        <v>80.819219832876982</v>
      </c>
      <c r="V120">
        <v>63.012895217227957</v>
      </c>
      <c r="W120" t="s">
        <v>258</v>
      </c>
      <c r="X120" t="s">
        <v>259</v>
      </c>
      <c r="Y120" t="s">
        <v>260</v>
      </c>
      <c r="Z120" t="s">
        <v>261</v>
      </c>
      <c r="AA120" t="s">
        <v>262</v>
      </c>
      <c r="AB120" t="s">
        <v>263</v>
      </c>
      <c r="AC120" t="s">
        <v>264</v>
      </c>
      <c r="AD120" t="s">
        <v>265</v>
      </c>
      <c r="AE120" t="s">
        <v>266</v>
      </c>
      <c r="AF120">
        <v>57.853238037047483</v>
      </c>
      <c r="AG120">
        <v>59.877940431453723</v>
      </c>
      <c r="AH120">
        <v>45.645428270057323</v>
      </c>
      <c r="AI120">
        <v>49.609669837810188</v>
      </c>
      <c r="AJ120">
        <v>84.149946721991</v>
      </c>
      <c r="AK120">
        <v>70.198251621314739</v>
      </c>
      <c r="AL120">
        <v>75.320883876159911</v>
      </c>
      <c r="AM120">
        <v>49.858466410598403</v>
      </c>
      <c r="AN120">
        <v>19.282234679884869</v>
      </c>
      <c r="AO120">
        <v>5026.0916330000036</v>
      </c>
      <c r="AP120">
        <v>5456.5529690000067</v>
      </c>
      <c r="AQ120">
        <v>5061.6496049999923</v>
      </c>
      <c r="AR120">
        <v>3369.5186139999978</v>
      </c>
      <c r="AS120">
        <v>1337.1497660000009</v>
      </c>
      <c r="AT120">
        <v>3147.8740090000019</v>
      </c>
      <c r="AU120">
        <v>2880.6378779999959</v>
      </c>
      <c r="AV120">
        <v>2334.0591049999998</v>
      </c>
      <c r="AW120">
        <v>1280.7546650000011</v>
      </c>
      <c r="AX120">
        <v>647.78885100000014</v>
      </c>
      <c r="AY120">
        <v>1685.6568010000019</v>
      </c>
      <c r="AZ120">
        <v>2089.6383030000011</v>
      </c>
      <c r="BA120">
        <v>2248.8218889999998</v>
      </c>
      <c r="BB120">
        <v>2195.6365019999962</v>
      </c>
      <c r="BC120">
        <v>1740.0945839999979</v>
      </c>
      <c r="BD120">
        <v>2808.603987000005</v>
      </c>
      <c r="BE120">
        <v>1180.483492999999</v>
      </c>
      <c r="BF120">
        <v>4212.7549979999994</v>
      </c>
      <c r="BG120">
        <v>3407.4136489999992</v>
      </c>
      <c r="BH120">
        <v>3356.2023430000072</v>
      </c>
      <c r="BI120">
        <v>2125.823621999999</v>
      </c>
      <c r="BJ120">
        <v>1973.391359000002</v>
      </c>
      <c r="BK120">
        <v>397.05168800000041</v>
      </c>
      <c r="BL120">
        <v>789.2374479999994</v>
      </c>
    </row>
    <row r="121">
      <c r="A121" t="s">
        <v>444</v>
      </c>
      <c r="B121">
        <v>2016</v>
      </c>
      <c r="C121" t="s">
        <v>448</v>
      </c>
      <c r="D121">
        <v>224</v>
      </c>
      <c r="E121" t="s">
        <v>36</v>
      </c>
      <c r="F121" t="s">
        <v>182</v>
      </c>
      <c r="G121" t="s">
        <v>474</v>
      </c>
      <c r="H121">
        <v>28.432937751529021</v>
      </c>
      <c r="I121">
        <v>16.88087578573856</v>
      </c>
      <c r="J121">
        <v>10.37945154962136</v>
      </c>
      <c r="K121">
        <v>4.6269123060826454</v>
      </c>
      <c r="L121">
        <v>2.4576779165457849</v>
      </c>
      <c r="M121">
        <v>26.640791876508519</v>
      </c>
      <c r="N121">
        <v>10.92536065619691</v>
      </c>
      <c r="O121">
        <v>6.4155884200171158</v>
      </c>
      <c r="P121">
        <v>2.627614325081737</v>
      </c>
      <c r="Q121">
        <v>2.1536346805151401</v>
      </c>
      <c r="R121">
        <v>33.543637197049136</v>
      </c>
      <c r="S121">
        <v>19.86354068580976</v>
      </c>
      <c r="T121">
        <v>13.522651084783559</v>
      </c>
      <c r="U121">
        <v>11.28652292422121</v>
      </c>
      <c r="V121">
        <v>8.6563300135510879</v>
      </c>
      <c r="W121" t="s">
        <v>258</v>
      </c>
      <c r="X121" t="s">
        <v>259</v>
      </c>
      <c r="Y121" t="s">
        <v>260</v>
      </c>
      <c r="Z121" t="s">
        <v>261</v>
      </c>
      <c r="AA121" t="s">
        <v>262</v>
      </c>
      <c r="AB121" t="s">
        <v>263</v>
      </c>
      <c r="AC121" t="s">
        <v>264</v>
      </c>
      <c r="AD121" t="s">
        <v>265</v>
      </c>
      <c r="AE121" t="s">
        <v>266</v>
      </c>
      <c r="AF121">
        <v>19.57264517228349</v>
      </c>
      <c r="AG121">
        <v>12.32850870230731</v>
      </c>
      <c r="AH121">
        <v>15.43100250736512</v>
      </c>
      <c r="AI121">
        <v>18.017062223517851</v>
      </c>
      <c r="AJ121">
        <v>4.588844004638859</v>
      </c>
      <c r="AK121">
        <v>7.0469544078352424</v>
      </c>
      <c r="AL121">
        <v>3.5080860618721852</v>
      </c>
      <c r="AM121">
        <v>8.4230808806631288</v>
      </c>
      <c r="AN121">
        <v>6.8450417130818577</v>
      </c>
      <c r="AO121">
        <v>2125.8544340000039</v>
      </c>
      <c r="AP121">
        <v>1255.293806000001</v>
      </c>
      <c r="AQ121">
        <v>776.2409600000002</v>
      </c>
      <c r="AR121">
        <v>347.72202399999992</v>
      </c>
      <c r="AS121">
        <v>185.38928100000001</v>
      </c>
      <c r="AT121">
        <v>1269.2048680000021</v>
      </c>
      <c r="AU121">
        <v>512.88303100000007</v>
      </c>
      <c r="AV121">
        <v>306.24160499999999</v>
      </c>
      <c r="AW121">
        <v>125.49144699999999</v>
      </c>
      <c r="AX121">
        <v>102.705051</v>
      </c>
      <c r="AY121">
        <v>914.88927200000114</v>
      </c>
      <c r="AZ121">
        <v>545.24089099999992</v>
      </c>
      <c r="BA121">
        <v>368.17681499999969</v>
      </c>
      <c r="BB121">
        <v>306.6238669999999</v>
      </c>
      <c r="BC121">
        <v>239.04365799999999</v>
      </c>
      <c r="BD121">
        <v>950.19416600000034</v>
      </c>
      <c r="BE121">
        <v>243.0544690000001</v>
      </c>
      <c r="BF121">
        <v>1424.174017000001</v>
      </c>
      <c r="BG121">
        <v>1237.4922859999999</v>
      </c>
      <c r="BH121">
        <v>183.01959299999999</v>
      </c>
      <c r="BI121">
        <v>213.403921</v>
      </c>
      <c r="BJ121">
        <v>91.911118999999999</v>
      </c>
      <c r="BK121">
        <v>67.077844999999968</v>
      </c>
      <c r="BL121">
        <v>280.17308900000012</v>
      </c>
    </row>
    <row r="122">
      <c r="A122" t="s">
        <v>444</v>
      </c>
      <c r="B122">
        <v>2016</v>
      </c>
      <c r="C122" t="s">
        <v>448</v>
      </c>
      <c r="D122">
        <v>225</v>
      </c>
      <c r="E122" t="s">
        <v>296</v>
      </c>
      <c r="F122" t="s">
        <v>297</v>
      </c>
      <c r="G122" t="s">
        <v>187</v>
      </c>
      <c r="H122">
        <v>17.74677077678059</v>
      </c>
      <c r="I122">
        <v>30.809618407529531</v>
      </c>
      <c r="J122">
        <v>51.567684080872652</v>
      </c>
      <c r="K122">
        <v>76.869828051342978</v>
      </c>
      <c r="L122">
        <v>93.097421537352162</v>
      </c>
      <c r="M122">
        <v>30.573208625323481</v>
      </c>
      <c r="N122">
        <v>59.800773229950742</v>
      </c>
      <c r="O122">
        <v>75.553534692937248</v>
      </c>
      <c r="P122">
        <v>91.338229349267593</v>
      </c>
      <c r="Q122">
        <v>94.120566775706109</v>
      </c>
      <c r="R122">
        <v>14.140464334097389</v>
      </c>
      <c r="S122">
        <v>15.93547118987593</v>
      </c>
      <c r="T122">
        <v>19.620485807437781</v>
      </c>
      <c r="U122">
        <v>27.70918952546382</v>
      </c>
      <c r="V122">
        <v>52.100894151665621</v>
      </c>
      <c r="W122" t="s">
        <v>258</v>
      </c>
      <c r="X122" t="s">
        <v>259</v>
      </c>
      <c r="Y122" t="s">
        <v>260</v>
      </c>
      <c r="Z122" t="s">
        <v>261</v>
      </c>
      <c r="AA122" t="s">
        <v>262</v>
      </c>
      <c r="AB122" t="s">
        <v>263</v>
      </c>
      <c r="AC122" t="s">
        <v>264</v>
      </c>
      <c r="AD122" t="s">
        <v>265</v>
      </c>
      <c r="AE122" t="s">
        <v>266</v>
      </c>
      <c r="AF122">
        <v>41.000585855500738</v>
      </c>
      <c r="AG122">
        <v>64.549522205588985</v>
      </c>
      <c r="AH122">
        <v>64.894651989750884</v>
      </c>
      <c r="AI122">
        <v>53.338124914620089</v>
      </c>
      <c r="AJ122">
        <v>20.045084966819289</v>
      </c>
      <c r="AK122">
        <v>44.901278229148389</v>
      </c>
      <c r="AL122">
        <v>46.265286557292761</v>
      </c>
      <c r="AM122">
        <v>66.821427064918225</v>
      </c>
      <c r="AN122">
        <v>83.043698014382784</v>
      </c>
      <c r="AO122"/>
      <c r="AP122"/>
      <c r="AQ122"/>
      <c r="AR122"/>
      <c r="AS122"/>
      <c r="AT122"/>
      <c r="AU122"/>
      <c r="AV122"/>
      <c r="AW122"/>
      <c r="AX122"/>
      <c r="AY122"/>
      <c r="AZ122"/>
      <c r="BA122"/>
      <c r="BB122"/>
      <c r="BC122"/>
      <c r="BD122"/>
      <c r="BE122"/>
      <c r="BF122"/>
      <c r="BG122"/>
      <c r="BH122"/>
      <c r="BI122"/>
      <c r="BJ122"/>
      <c r="BK122"/>
      <c r="BL122"/>
    </row>
    <row r="123">
      <c r="A123" t="s">
        <v>444</v>
      </c>
      <c r="B123">
        <v>2016</v>
      </c>
      <c r="C123" t="s">
        <v>448</v>
      </c>
      <c r="D123">
        <v>226</v>
      </c>
      <c r="E123" t="s">
        <v>296</v>
      </c>
      <c r="F123" t="s">
        <v>298</v>
      </c>
      <c r="G123" t="s">
        <v>187</v>
      </c>
      <c r="H123">
        <v>52.64634626325546</v>
      </c>
      <c r="I123">
        <v>50.598676411942819</v>
      </c>
      <c r="J123">
        <v>36.443283981726779</v>
      </c>
      <c r="K123">
        <v>17.432002581636151</v>
      </c>
      <c r="L123">
        <v>3.682901320112332</v>
      </c>
      <c r="M123">
        <v>42.005687621863594</v>
      </c>
      <c r="N123">
        <v>26.898182823223031</v>
      </c>
      <c r="O123">
        <v>17.22273602508594</v>
      </c>
      <c r="P123">
        <v>5.1374097378178094</v>
      </c>
      <c r="Q123">
        <v>2.789227948077047</v>
      </c>
      <c r="R123">
        <v>51.029945660334477</v>
      </c>
      <c r="S123">
        <v>62.910971690302063</v>
      </c>
      <c r="T123">
        <v>64.941148123562044</v>
      </c>
      <c r="U123">
        <v>58.921918054813133</v>
      </c>
      <c r="V123">
        <v>38.427383096024421</v>
      </c>
      <c r="W123" t="s">
        <v>258</v>
      </c>
      <c r="X123" t="s">
        <v>259</v>
      </c>
      <c r="Y123" t="s">
        <v>260</v>
      </c>
      <c r="Z123" t="s">
        <v>261</v>
      </c>
      <c r="AA123" t="s">
        <v>262</v>
      </c>
      <c r="AB123" t="s">
        <v>263</v>
      </c>
      <c r="AC123" t="s">
        <v>264</v>
      </c>
      <c r="AD123" t="s">
        <v>265</v>
      </c>
      <c r="AE123" t="s">
        <v>266</v>
      </c>
      <c r="AF123">
        <v>39.132978201468617</v>
      </c>
      <c r="AG123">
        <v>21.75297446891275</v>
      </c>
      <c r="AH123">
        <v>17.89053013987315</v>
      </c>
      <c r="AI123">
        <v>26.39197181219064</v>
      </c>
      <c r="AJ123">
        <v>74.682745949276494</v>
      </c>
      <c r="AK123">
        <v>46.321970842759278</v>
      </c>
      <c r="AL123">
        <v>50.007601793257663</v>
      </c>
      <c r="AM123">
        <v>24.357016691490738</v>
      </c>
      <c r="AN123">
        <v>9.5490845989808086</v>
      </c>
      <c r="AO123"/>
      <c r="AP123"/>
      <c r="AQ123"/>
      <c r="AR123"/>
      <c r="AS123"/>
      <c r="AT123"/>
      <c r="AU123"/>
      <c r="AV123"/>
      <c r="AW123"/>
      <c r="AX123"/>
      <c r="AY123"/>
      <c r="AZ123"/>
      <c r="BA123"/>
      <c r="BB123"/>
      <c r="BC123"/>
      <c r="BD123"/>
      <c r="BE123"/>
      <c r="BF123"/>
      <c r="BG123"/>
      <c r="BH123"/>
      <c r="BI123"/>
      <c r="BJ123"/>
      <c r="BK123"/>
      <c r="BL123"/>
    </row>
    <row r="124">
      <c r="A124" t="s">
        <v>444</v>
      </c>
      <c r="B124">
        <v>2016</v>
      </c>
      <c r="C124" t="s">
        <v>448</v>
      </c>
      <c r="D124">
        <v>227</v>
      </c>
      <c r="E124" t="s">
        <v>296</v>
      </c>
      <c r="F124" t="s">
        <v>299</v>
      </c>
      <c r="G124" t="s">
        <v>187</v>
      </c>
      <c r="H124">
        <v>15.760544120057659</v>
      </c>
      <c r="I124">
        <v>9.9509350554677365</v>
      </c>
      <c r="J124">
        <v>5.9121413109100143</v>
      </c>
      <c r="K124">
        <v>2.1235444322304668</v>
      </c>
      <c r="L124">
        <v>1.0701869451688271</v>
      </c>
      <c r="M124">
        <v>16.46837287356399</v>
      </c>
      <c r="N124">
        <v>5.7940495131737464</v>
      </c>
      <c r="O124">
        <v>2.8053086268762581</v>
      </c>
      <c r="P124">
        <v>1.205194010519042</v>
      </c>
      <c r="Q124">
        <v>0.73473041235126813</v>
      </c>
      <c r="R124">
        <v>15.2920960229218</v>
      </c>
      <c r="S124">
        <v>12.66768327074336</v>
      </c>
      <c r="T124">
        <v>8.0550332140370848</v>
      </c>
      <c r="U124">
        <v>6.1576182049075499</v>
      </c>
      <c r="V124">
        <v>6.1451100125024558</v>
      </c>
      <c r="W124" t="s">
        <v>258</v>
      </c>
      <c r="X124" t="s">
        <v>259</v>
      </c>
      <c r="Y124" t="s">
        <v>260</v>
      </c>
      <c r="Z124" t="s">
        <v>261</v>
      </c>
      <c r="AA124" t="s">
        <v>262</v>
      </c>
      <c r="AB124" t="s">
        <v>263</v>
      </c>
      <c r="AC124" t="s">
        <v>264</v>
      </c>
      <c r="AD124" t="s">
        <v>265</v>
      </c>
      <c r="AE124" t="s">
        <v>266</v>
      </c>
      <c r="AF124">
        <v>8.0651962387687632</v>
      </c>
      <c r="AG124">
        <v>3.3747808048924042</v>
      </c>
      <c r="AH124">
        <v>8.4110323439603984</v>
      </c>
      <c r="AI124">
        <v>11.70148807323543</v>
      </c>
      <c r="AJ124">
        <v>3.7662727533973639</v>
      </c>
      <c r="AK124">
        <v>5.3978502645299384</v>
      </c>
      <c r="AL124">
        <v>1.718151661970035</v>
      </c>
      <c r="AM124">
        <v>5.6185445193746277</v>
      </c>
      <c r="AN124">
        <v>3.8523127676469868</v>
      </c>
      <c r="AO124"/>
      <c r="AP124"/>
      <c r="AQ124"/>
      <c r="AR124"/>
      <c r="AS124"/>
      <c r="AT124"/>
      <c r="AU124"/>
      <c r="AV124"/>
      <c r="AW124"/>
      <c r="AX124"/>
      <c r="AY124"/>
      <c r="AZ124"/>
      <c r="BA124"/>
      <c r="BB124"/>
      <c r="BC124"/>
      <c r="BD124"/>
      <c r="BE124"/>
      <c r="BF124"/>
      <c r="BG124"/>
      <c r="BH124"/>
      <c r="BI124"/>
      <c r="BJ124"/>
      <c r="BK124"/>
      <c r="BL124"/>
    </row>
    <row r="125">
      <c r="A125" t="s">
        <v>444</v>
      </c>
      <c r="B125">
        <v>2016</v>
      </c>
      <c r="C125" t="s">
        <v>448</v>
      </c>
      <c r="D125">
        <v>228</v>
      </c>
      <c r="E125" t="s">
        <v>296</v>
      </c>
      <c r="F125" t="s">
        <v>300</v>
      </c>
      <c r="G125" t="s">
        <v>187</v>
      </c>
      <c r="H125">
        <v>1.6403428777883211</v>
      </c>
      <c r="I125">
        <v>2.05828611761951</v>
      </c>
      <c r="J125">
        <v>1.795994797633337</v>
      </c>
      <c r="K125">
        <v>1.1232278275150021</v>
      </c>
      <c r="L125">
        <v>0.78119857074738286</v>
      </c>
      <c r="M125">
        <v>1.063686340494616</v>
      </c>
      <c r="N125">
        <v>2.6670703447478128</v>
      </c>
      <c r="O125">
        <v>0.86354217365475672</v>
      </c>
      <c r="P125">
        <v>0.92094548327765335</v>
      </c>
      <c r="Q125">
        <v>0.95718486082104826</v>
      </c>
      <c r="R125">
        <v>1.935033387746254</v>
      </c>
      <c r="S125">
        <v>1.609774683149408</v>
      </c>
      <c r="T125">
        <v>2.2152795017971632</v>
      </c>
      <c r="U125">
        <v>2.347297799772929</v>
      </c>
      <c r="V125">
        <v>0.89266474500071857</v>
      </c>
      <c r="W125" t="s">
        <v>258</v>
      </c>
      <c r="X125" t="s">
        <v>259</v>
      </c>
      <c r="Y125" t="s">
        <v>260</v>
      </c>
      <c r="Z125" t="s">
        <v>261</v>
      </c>
      <c r="AA125" t="s">
        <v>262</v>
      </c>
      <c r="AB125" t="s">
        <v>263</v>
      </c>
      <c r="AC125" t="s">
        <v>264</v>
      </c>
      <c r="AD125" t="s">
        <v>265</v>
      </c>
      <c r="AE125" t="s">
        <v>266</v>
      </c>
      <c r="AF125">
        <v>0.36528712323846912</v>
      </c>
      <c r="AG125">
        <v>1.561504889363061</v>
      </c>
      <c r="AH125">
        <v>2.109301772397381</v>
      </c>
      <c r="AI125">
        <v>2.7479389135992629</v>
      </c>
      <c r="AJ125">
        <v>0.71618991734938608</v>
      </c>
      <c r="AK125">
        <v>1.860935818979828</v>
      </c>
      <c r="AL125">
        <v>0.226988540944003</v>
      </c>
      <c r="AM125">
        <v>0.43512641259418089</v>
      </c>
      <c r="AN125">
        <v>0.60348443485220327</v>
      </c>
      <c r="AO125"/>
      <c r="AP125"/>
      <c r="AQ125"/>
      <c r="AR125"/>
      <c r="AS125"/>
      <c r="AT125"/>
      <c r="AU125"/>
      <c r="AV125"/>
      <c r="AW125"/>
      <c r="AX125"/>
      <c r="AY125"/>
      <c r="AZ125"/>
      <c r="BA125"/>
      <c r="BB125"/>
      <c r="BC125"/>
      <c r="BD125"/>
      <c r="BE125"/>
      <c r="BF125"/>
      <c r="BG125"/>
      <c r="BH125"/>
      <c r="BI125"/>
      <c r="BJ125"/>
      <c r="BK125"/>
      <c r="BL125"/>
    </row>
    <row r="126">
      <c r="A126" t="s">
        <v>444</v>
      </c>
      <c r="B126">
        <v>2016</v>
      </c>
      <c r="C126" t="s">
        <v>448</v>
      </c>
      <c r="D126">
        <v>229</v>
      </c>
      <c r="E126" t="s">
        <v>296</v>
      </c>
      <c r="F126" t="s">
        <v>301</v>
      </c>
      <c r="G126" t="s">
        <v>187</v>
      </c>
      <c r="H126">
        <v>12.20599596211812</v>
      </c>
      <c r="I126">
        <v>6.5824840074403728</v>
      </c>
      <c r="J126">
        <v>4.2808958288572736</v>
      </c>
      <c r="K126">
        <v>2.4513971072755441</v>
      </c>
      <c r="L126">
        <v>1.3682916266193279</v>
      </c>
      <c r="M126">
        <v>9.8890445387544759</v>
      </c>
      <c r="N126">
        <v>4.839924088905005</v>
      </c>
      <c r="O126">
        <v>3.5548784814458978</v>
      </c>
      <c r="P126">
        <v>1.398221419117897</v>
      </c>
      <c r="Q126">
        <v>1.3982900030445899</v>
      </c>
      <c r="R126">
        <v>17.60246059489991</v>
      </c>
      <c r="S126">
        <v>6.8760991659291477</v>
      </c>
      <c r="T126">
        <v>5.1680533531657256</v>
      </c>
      <c r="U126">
        <v>4.8639764150425524</v>
      </c>
      <c r="V126">
        <v>2.4339479948067488</v>
      </c>
      <c r="W126" t="s">
        <v>258</v>
      </c>
      <c r="X126" t="s">
        <v>259</v>
      </c>
      <c r="Y126" t="s">
        <v>260</v>
      </c>
      <c r="Z126" t="s">
        <v>261</v>
      </c>
      <c r="AA126" t="s">
        <v>262</v>
      </c>
      <c r="AB126" t="s">
        <v>263</v>
      </c>
      <c r="AC126" t="s">
        <v>264</v>
      </c>
      <c r="AD126" t="s">
        <v>265</v>
      </c>
      <c r="AE126" t="s">
        <v>266</v>
      </c>
      <c r="AF126">
        <v>11.43595258102321</v>
      </c>
      <c r="AG126">
        <v>8.7612176312428165</v>
      </c>
      <c r="AH126">
        <v>6.6944837540181839</v>
      </c>
      <c r="AI126">
        <v>5.8204762863549782</v>
      </c>
      <c r="AJ126">
        <v>0.7897064131573801</v>
      </c>
      <c r="AK126">
        <v>1.517964844582715</v>
      </c>
      <c r="AL126">
        <v>1.781971446535247</v>
      </c>
      <c r="AM126">
        <v>2.7678853116225661</v>
      </c>
      <c r="AN126">
        <v>2.9514201841372811</v>
      </c>
      <c r="AO126"/>
      <c r="AP126"/>
      <c r="AQ126"/>
      <c r="AR126"/>
      <c r="AS126"/>
      <c r="AT126"/>
      <c r="AU126"/>
      <c r="AV126"/>
      <c r="AW126"/>
      <c r="AX126"/>
      <c r="AY126"/>
      <c r="AZ126"/>
      <c r="BA126"/>
      <c r="BB126"/>
      <c r="BC126"/>
      <c r="BD126"/>
      <c r="BE126"/>
      <c r="BF126"/>
      <c r="BG126"/>
      <c r="BH126"/>
      <c r="BI126"/>
      <c r="BJ126"/>
      <c r="BK126"/>
      <c r="BL126"/>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WHS03</vt:lpstr>
      <vt:lpstr>DHS16</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2021-05-26T11:02:13Z</dcterms:modified>
</cp:coreProperties>
</file>