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1.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9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colin\Documents\Work\Reporting_Master\Sites_Archive\Erin\"/>
    </mc:Choice>
  </mc:AlternateContent>
  <xr:revisionPtr revIDLastSave="0" documentId="8_{CBDC29DF-B25F-4596-956B-67BBD1B1CE88}" xr6:coauthVersionLast="47" xr6:coauthVersionMax="47" xr10:uidLastSave="{00000000-0000-0000-0000-000000000000}"/>
  <bookViews>
    <workbookView xWindow="4680" yWindow="4590" windowWidth="15120" windowHeight="17010" xr2:uid="{E2487F61-FE47-427E-AE12-C4F3A8D576AF}"/>
  </bookViews>
  <sheets>
    <sheet name="EDHS Annual Report" sheetId="4" r:id="rId1"/>
    <sheet name="EDHS Raw Sewage Table" sheetId="5" r:id="rId2"/>
    <sheet name="EDHS Biofilter Effluent Table" sheetId="6" r:id="rId3"/>
    <sheet name="EDHS WaterNOx Effluent Table" sheetId="7" r:id="rId4"/>
    <sheet name="EDHS Polisher Effluent Table" sheetId="8" r:id="rId5"/>
    <sheet name="EDHS Well BH-A Table" sheetId="9" r:id="rId6"/>
    <sheet name="EDHS Well BH-B Table" sheetId="10" r:id="rId7"/>
    <sheet name="EDHS Well BH-C Table" sheetId="11" r:id="rId8"/>
    <sheet name="EDHS Well Heights" sheetId="12" r:id="rId9"/>
    <sheet name="Jun 25 Partial" sheetId="13" r:id="rId10"/>
    <sheet name="May 25" sheetId="14" r:id="rId11"/>
    <sheet name="Apr 25" sheetId="15" r:id="rId12"/>
    <sheet name="Mar 25" sheetId="16" r:id="rId13"/>
    <sheet name="Mar SP" sheetId="17" r:id="rId14"/>
    <sheet name="Sep-Nov Lift Station" sheetId="18" r:id="rId15"/>
    <sheet name="Sep-Nov Disposal Flow" sheetId="19" r:id="rId16"/>
    <sheet name="Dec 24 Partial" sheetId="20" r:id="rId17"/>
    <sheet name="Nov 24" sheetId="21" r:id="rId18"/>
    <sheet name="Oct 24" sheetId="22" r:id="rId19"/>
    <sheet name="Sep 24" sheetId="23" r:id="rId20"/>
    <sheet name="Aug 24" sheetId="24" r:id="rId21"/>
    <sheet name="Jul 24" sheetId="25" r:id="rId22"/>
    <sheet name="Jun 24" sheetId="26" r:id="rId23"/>
    <sheet name="May 24" sheetId="27" r:id="rId24"/>
    <sheet name="Apr 24" sheetId="28" r:id="rId25"/>
    <sheet name="Mar 24" sheetId="29" r:id="rId26"/>
    <sheet name="Feb 24" sheetId="30" r:id="rId27"/>
    <sheet name="Jan 24" sheetId="31" r:id="rId28"/>
    <sheet name="Dec 23" sheetId="32" r:id="rId29"/>
    <sheet name="Nov 23" sheetId="33" r:id="rId30"/>
    <sheet name="Oct 23" sheetId="34" r:id="rId31"/>
    <sheet name="Sep 23" sheetId="35" r:id="rId32"/>
    <sheet name="Aug 23" sheetId="36" r:id="rId33"/>
    <sheet name="Jul 23" sheetId="37" r:id="rId34"/>
    <sheet name="Jun 23" sheetId="38" r:id="rId35"/>
    <sheet name="May 23" sheetId="39" r:id="rId36"/>
    <sheet name="Apr 23" sheetId="40" r:id="rId37"/>
    <sheet name="Mar 23" sheetId="41" r:id="rId38"/>
    <sheet name="Feb 23" sheetId="42" r:id="rId39"/>
    <sheet name="Jan 23" sheetId="43" r:id="rId40"/>
    <sheet name="Dec 22" sheetId="44" r:id="rId41"/>
    <sheet name="November 2022" sheetId="45" r:id="rId42"/>
    <sheet name="October 2022" sheetId="46" r:id="rId43"/>
    <sheet name="September 2022" sheetId="47" r:id="rId44"/>
    <sheet name="August 2022" sheetId="48" r:id="rId45"/>
    <sheet name="July 2022" sheetId="49" r:id="rId46"/>
    <sheet name="June 2022" sheetId="50" r:id="rId47"/>
    <sheet name="May 2022" sheetId="51" r:id="rId48"/>
    <sheet name="April 2022" sheetId="52" r:id="rId49"/>
    <sheet name="March 2022" sheetId="53" r:id="rId50"/>
    <sheet name="February 2022" sheetId="54" r:id="rId51"/>
    <sheet name="Janaury 2022" sheetId="55" r:id="rId52"/>
    <sheet name="December 2021" sheetId="56" r:id="rId53"/>
    <sheet name="November 2021" sheetId="57" r:id="rId54"/>
    <sheet name="October 2021" sheetId="58" r:id="rId55"/>
    <sheet name="September 2021" sheetId="59" r:id="rId56"/>
    <sheet name="August 2021" sheetId="60" r:id="rId57"/>
    <sheet name="July 2021" sheetId="61" r:id="rId58"/>
    <sheet name="June 2021" sheetId="62" r:id="rId59"/>
    <sheet name="May 2021" sheetId="63" r:id="rId60"/>
    <sheet name="April 2021" sheetId="64" r:id="rId61"/>
    <sheet name="March 2021" sheetId="65" r:id="rId62"/>
    <sheet name="February 2021" sheetId="66" r:id="rId63"/>
    <sheet name="January 2021" sheetId="67" r:id="rId64"/>
    <sheet name="December 2020" sheetId="68" r:id="rId65"/>
    <sheet name="November 2020" sheetId="69" r:id="rId66"/>
    <sheet name="October 2020" sheetId="70" r:id="rId67"/>
    <sheet name="September 2020" sheetId="71" r:id="rId68"/>
    <sheet name="August 2020" sheetId="72" r:id="rId69"/>
    <sheet name="July 2020" sheetId="73" r:id="rId70"/>
    <sheet name="June 2020" sheetId="74" r:id="rId71"/>
    <sheet name="May 2020" sheetId="75" r:id="rId72"/>
    <sheet name="April 2020" sheetId="76" r:id="rId73"/>
    <sheet name="March 2020" sheetId="77" r:id="rId74"/>
    <sheet name="February 2020" sheetId="78" r:id="rId75"/>
    <sheet name="January 2020" sheetId="79" r:id="rId76"/>
    <sheet name="December 2019" sheetId="80" r:id="rId77"/>
    <sheet name="November 2019" sheetId="81" r:id="rId78"/>
    <sheet name="October 2019" sheetId="82" r:id="rId79"/>
    <sheet name="September 2019" sheetId="83" r:id="rId80"/>
    <sheet name="August 2019" sheetId="84" r:id="rId81"/>
    <sheet name="July 2019" sheetId="85" r:id="rId82"/>
    <sheet name="June 2019" sheetId="86" r:id="rId83"/>
    <sheet name="May 2019" sheetId="87" r:id="rId84"/>
    <sheet name="April 2019" sheetId="88" r:id="rId85"/>
    <sheet name="March 2019" sheetId="89" r:id="rId86"/>
    <sheet name="February 2019" sheetId="90" r:id="rId87"/>
    <sheet name="January 2019" sheetId="91" r:id="rId88"/>
    <sheet name="December 2018" sheetId="92" r:id="rId89"/>
    <sheet name="November 2018" sheetId="93" r:id="rId90"/>
    <sheet name="October 2018 Flow" sheetId="94" r:id="rId91"/>
    <sheet name="September 2018" sheetId="95" r:id="rId92"/>
    <sheet name="August 2018" sheetId="96" r:id="rId93"/>
    <sheet name="July 2018" sheetId="97" r:id="rId94"/>
    <sheet name="June 2018" sheetId="98" r:id="rId9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5" i="98" l="1"/>
  <c r="C34" i="98"/>
  <c r="C36" i="97"/>
  <c r="C35" i="97"/>
  <c r="C36" i="96"/>
  <c r="C35" i="96"/>
  <c r="D34" i="95"/>
  <c r="D33" i="95"/>
  <c r="D35" i="94"/>
  <c r="D34" i="94"/>
  <c r="D34" i="93"/>
  <c r="D33" i="93"/>
  <c r="D35" i="92"/>
  <c r="D34" i="92"/>
  <c r="D35" i="91"/>
  <c r="D34" i="91"/>
  <c r="D32" i="90"/>
  <c r="D31" i="90"/>
  <c r="A1" i="90"/>
  <c r="D35" i="89"/>
  <c r="D34" i="89"/>
  <c r="A1" i="89"/>
  <c r="D34" i="88"/>
  <c r="D33" i="88"/>
  <c r="A1" i="88"/>
  <c r="D17" i="87"/>
  <c r="D35" i="87" s="1"/>
  <c r="A1" i="87"/>
  <c r="D34" i="86"/>
  <c r="D33" i="86"/>
  <c r="A1" i="86"/>
  <c r="D35" i="85"/>
  <c r="D34" i="85"/>
  <c r="A1" i="85"/>
  <c r="D35" i="84"/>
  <c r="D34" i="84"/>
  <c r="A1" i="84"/>
  <c r="D34" i="83"/>
  <c r="D33" i="83"/>
  <c r="A1" i="83"/>
  <c r="D35" i="82"/>
  <c r="D34" i="82"/>
  <c r="A1" i="82"/>
  <c r="D34" i="81"/>
  <c r="D33" i="81"/>
  <c r="A1" i="81"/>
  <c r="D35" i="80"/>
  <c r="D34" i="80"/>
  <c r="A1" i="80"/>
  <c r="D35" i="79"/>
  <c r="D34" i="79"/>
  <c r="A1" i="79"/>
  <c r="D33" i="78"/>
  <c r="D32" i="78"/>
  <c r="A1" i="78"/>
  <c r="D35" i="77"/>
  <c r="D34" i="77"/>
  <c r="A1" i="77"/>
  <c r="D34" i="76"/>
  <c r="D33" i="76"/>
  <c r="A1" i="76"/>
  <c r="D35" i="75"/>
  <c r="D34" i="75"/>
  <c r="A1" i="75"/>
  <c r="D34" i="74"/>
  <c r="D33" i="74"/>
  <c r="A1" i="74"/>
  <c r="D35" i="73"/>
  <c r="D34" i="73"/>
  <c r="A1" i="73"/>
  <c r="D35" i="72"/>
  <c r="D34" i="72"/>
  <c r="A1" i="72"/>
  <c r="D34" i="71"/>
  <c r="D33" i="71"/>
  <c r="A1" i="71"/>
  <c r="D35" i="70"/>
  <c r="D34" i="70"/>
  <c r="A1" i="70"/>
  <c r="D34" i="69"/>
  <c r="D33" i="69"/>
  <c r="A1" i="69"/>
  <c r="D26" i="68"/>
  <c r="D35" i="68" s="1"/>
  <c r="A1" i="68"/>
  <c r="D35" i="67"/>
  <c r="D34" i="67"/>
  <c r="A1" i="67"/>
  <c r="D32" i="66"/>
  <c r="D31" i="66"/>
  <c r="A1" i="66"/>
  <c r="D35" i="65"/>
  <c r="D34" i="65"/>
  <c r="A1" i="65"/>
  <c r="D22" i="64"/>
  <c r="D33" i="64" s="1"/>
  <c r="A1" i="64"/>
  <c r="D35" i="63"/>
  <c r="D34" i="63"/>
  <c r="A1" i="63"/>
  <c r="D34" i="62"/>
  <c r="D33" i="62"/>
  <c r="A1" i="62"/>
  <c r="D35" i="61"/>
  <c r="D34" i="61"/>
  <c r="A1" i="61"/>
  <c r="D20" i="60"/>
  <c r="D19" i="60"/>
  <c r="D18" i="60"/>
  <c r="D17" i="60"/>
  <c r="D16" i="60"/>
  <c r="D15" i="60"/>
  <c r="A1" i="60"/>
  <c r="D34" i="59"/>
  <c r="D33" i="59"/>
  <c r="A1" i="59"/>
  <c r="D35" i="58"/>
  <c r="D34" i="58"/>
  <c r="A1" i="58"/>
  <c r="D34" i="57"/>
  <c r="D33" i="57"/>
  <c r="A1" i="57"/>
  <c r="D35" i="56"/>
  <c r="D34" i="56"/>
  <c r="A1" i="56"/>
  <c r="D35" i="55"/>
  <c r="D34" i="55"/>
  <c r="A1" i="55"/>
  <c r="D32" i="54"/>
  <c r="D31" i="54"/>
  <c r="A1" i="54"/>
  <c r="D35" i="53"/>
  <c r="D34" i="53"/>
  <c r="A1" i="53"/>
  <c r="D34" i="52"/>
  <c r="D33" i="52"/>
  <c r="A1" i="52"/>
  <c r="D35" i="51"/>
  <c r="D34" i="51"/>
  <c r="A1" i="51"/>
  <c r="D34" i="50"/>
  <c r="D33" i="50"/>
  <c r="A1" i="50"/>
  <c r="D35" i="49"/>
  <c r="D34" i="49"/>
  <c r="A1" i="49"/>
  <c r="D35" i="48"/>
  <c r="D34" i="48"/>
  <c r="A1" i="48"/>
  <c r="D34" i="47"/>
  <c r="D33" i="47"/>
  <c r="A1" i="47"/>
  <c r="D35" i="46"/>
  <c r="D34" i="46"/>
  <c r="A1" i="46"/>
  <c r="D34" i="45"/>
  <c r="D33" i="45"/>
  <c r="A1" i="45"/>
  <c r="D35" i="44"/>
  <c r="D34" i="44"/>
  <c r="A1" i="44"/>
  <c r="D35" i="43"/>
  <c r="D34" i="43"/>
  <c r="A1" i="43"/>
  <c r="D32" i="42"/>
  <c r="D31" i="42"/>
  <c r="A1" i="42"/>
  <c r="D35" i="41"/>
  <c r="D34" i="41"/>
  <c r="A1" i="41"/>
  <c r="D34" i="40"/>
  <c r="D33" i="40"/>
  <c r="A1" i="40"/>
  <c r="D35" i="39"/>
  <c r="D34" i="39"/>
  <c r="A1" i="39"/>
  <c r="D34" i="38"/>
  <c r="D33" i="38"/>
  <c r="A1" i="38"/>
  <c r="D35" i="37"/>
  <c r="D34" i="37"/>
  <c r="A1" i="37"/>
  <c r="D35" i="36"/>
  <c r="D34" i="36"/>
  <c r="A1" i="36"/>
  <c r="C35" i="35"/>
  <c r="C34" i="35"/>
  <c r="C33" i="35"/>
  <c r="A1" i="35"/>
  <c r="C36" i="34"/>
  <c r="C35" i="34"/>
  <c r="C34" i="34"/>
  <c r="A1" i="34"/>
  <c r="C35" i="33"/>
  <c r="C34" i="33"/>
  <c r="C33" i="33"/>
  <c r="A1" i="33"/>
  <c r="D36" i="32"/>
  <c r="D35" i="32"/>
  <c r="D34" i="32"/>
  <c r="A1" i="32"/>
  <c r="C27" i="31"/>
  <c r="C25" i="31"/>
  <c r="C37" i="31" s="1"/>
  <c r="A1" i="31"/>
  <c r="C33" i="30"/>
  <c r="C32" i="30"/>
  <c r="A1" i="30"/>
  <c r="C35" i="29"/>
  <c r="C34" i="29"/>
  <c r="A1" i="29"/>
  <c r="D35" i="28"/>
  <c r="D34" i="28"/>
  <c r="D33" i="28"/>
  <c r="A1" i="28"/>
  <c r="D36" i="27"/>
  <c r="D35" i="27"/>
  <c r="D34" i="27"/>
  <c r="A1" i="27"/>
  <c r="D35" i="26"/>
  <c r="D34" i="26"/>
  <c r="D33" i="26"/>
  <c r="A1" i="26"/>
  <c r="D36" i="25"/>
  <c r="D35" i="25"/>
  <c r="D34" i="25"/>
  <c r="A1" i="25"/>
  <c r="D36" i="24"/>
  <c r="D35" i="24"/>
  <c r="D34" i="24"/>
  <c r="A1" i="24"/>
  <c r="D35" i="23"/>
  <c r="D34" i="23"/>
  <c r="D33" i="23"/>
  <c r="A1" i="23"/>
  <c r="D36" i="22"/>
  <c r="D35" i="22"/>
  <c r="D34" i="22"/>
  <c r="A1" i="22"/>
  <c r="D35" i="21"/>
  <c r="D34" i="21"/>
  <c r="D33" i="21"/>
  <c r="A1" i="21"/>
  <c r="D11" i="20"/>
  <c r="D10" i="20"/>
  <c r="D9" i="20"/>
  <c r="A1" i="20"/>
  <c r="L35" i="19"/>
  <c r="F35" i="19"/>
  <c r="L34" i="19"/>
  <c r="F34" i="19"/>
  <c r="F33" i="19"/>
  <c r="R21" i="19"/>
  <c r="R20" i="19"/>
  <c r="M1" i="19"/>
  <c r="G1" i="19"/>
  <c r="A1" i="19"/>
  <c r="L35" i="18"/>
  <c r="F35" i="18"/>
  <c r="L34" i="18"/>
  <c r="F34" i="18"/>
  <c r="F33" i="18"/>
  <c r="R21" i="18"/>
  <c r="R20" i="18"/>
  <c r="M1" i="18"/>
  <c r="G1" i="18"/>
  <c r="A1" i="18"/>
  <c r="F31" i="17"/>
  <c r="F30" i="17"/>
  <c r="F29" i="17"/>
  <c r="A1" i="17"/>
  <c r="D33" i="16"/>
  <c r="D32" i="16"/>
  <c r="D31" i="16"/>
  <c r="A1" i="16"/>
  <c r="D35" i="15"/>
  <c r="D34" i="15"/>
  <c r="D33" i="15"/>
  <c r="A1" i="15"/>
  <c r="D36" i="14"/>
  <c r="D35" i="14"/>
  <c r="D34" i="14"/>
  <c r="A1" i="14"/>
  <c r="D32" i="13"/>
  <c r="D31" i="13"/>
  <c r="D30" i="13"/>
  <c r="A1" i="13"/>
  <c r="I33" i="12"/>
  <c r="H33" i="12"/>
  <c r="F33" i="12"/>
  <c r="E33" i="12"/>
  <c r="C33" i="12"/>
  <c r="B33" i="12"/>
  <c r="I32" i="12"/>
  <c r="H32" i="12"/>
  <c r="F32" i="12"/>
  <c r="E32" i="12"/>
  <c r="C32" i="12"/>
  <c r="B32" i="12"/>
  <c r="J31" i="12"/>
  <c r="G31" i="12"/>
  <c r="D31" i="12"/>
  <c r="J30" i="12"/>
  <c r="G30" i="12"/>
  <c r="D30" i="12"/>
  <c r="J29" i="12"/>
  <c r="G29" i="12"/>
  <c r="D29" i="12"/>
  <c r="J28" i="12"/>
  <c r="G28" i="12"/>
  <c r="D28" i="12"/>
  <c r="J27" i="12"/>
  <c r="G27" i="12"/>
  <c r="D27" i="12"/>
  <c r="D32" i="12" s="1"/>
  <c r="J26" i="12"/>
  <c r="G26" i="12"/>
  <c r="D26" i="12"/>
  <c r="J17" i="11"/>
  <c r="I17" i="11"/>
  <c r="H17" i="11"/>
  <c r="G17" i="11"/>
  <c r="F17" i="11"/>
  <c r="E17" i="11"/>
  <c r="D17" i="11"/>
  <c r="C17" i="11"/>
  <c r="B17" i="11"/>
  <c r="J16" i="11"/>
  <c r="I16" i="11"/>
  <c r="H16" i="11"/>
  <c r="G16" i="11"/>
  <c r="F16" i="11"/>
  <c r="E16" i="11"/>
  <c r="D16" i="11"/>
  <c r="C16" i="11"/>
  <c r="B16" i="11"/>
  <c r="J19" i="10"/>
  <c r="I19" i="10"/>
  <c r="H19" i="10"/>
  <c r="G19" i="10"/>
  <c r="F19" i="10"/>
  <c r="E19" i="10"/>
  <c r="D19" i="10"/>
  <c r="C19" i="10"/>
  <c r="B19" i="10"/>
  <c r="J18" i="10"/>
  <c r="I18" i="10"/>
  <c r="H18" i="10"/>
  <c r="G18" i="10"/>
  <c r="F18" i="10"/>
  <c r="E18" i="10"/>
  <c r="D18" i="10"/>
  <c r="C18" i="10"/>
  <c r="B18" i="10"/>
  <c r="J19" i="9"/>
  <c r="I19" i="9"/>
  <c r="H19" i="9"/>
  <c r="G19" i="9"/>
  <c r="F19" i="9"/>
  <c r="E19" i="9"/>
  <c r="D19" i="9"/>
  <c r="C19" i="9"/>
  <c r="B19" i="9"/>
  <c r="J18" i="9"/>
  <c r="I18" i="9"/>
  <c r="H18" i="9"/>
  <c r="G18" i="9"/>
  <c r="F18" i="9"/>
  <c r="E18" i="9"/>
  <c r="D18" i="9"/>
  <c r="C18" i="9"/>
  <c r="B18" i="9"/>
  <c r="K16" i="9"/>
  <c r="M16" i="9" s="1"/>
  <c r="K15" i="9"/>
  <c r="M15" i="9" s="1"/>
  <c r="K14" i="9"/>
  <c r="M14" i="9" s="1"/>
  <c r="M13" i="9"/>
  <c r="K13" i="9"/>
  <c r="K12" i="9"/>
  <c r="M12" i="9" s="1"/>
  <c r="K11" i="9"/>
  <c r="M11" i="9" s="1"/>
  <c r="K10" i="9"/>
  <c r="M10" i="9" s="1"/>
  <c r="K9" i="9"/>
  <c r="M9" i="9" s="1"/>
  <c r="K8" i="9"/>
  <c r="M8" i="9" s="1"/>
  <c r="K7" i="9"/>
  <c r="M7" i="9" s="1"/>
  <c r="J48" i="8"/>
  <c r="B57" i="8" s="1"/>
  <c r="I48" i="8"/>
  <c r="B56" i="8" s="1"/>
  <c r="H48" i="8"/>
  <c r="F48" i="8"/>
  <c r="B54" i="8" s="1"/>
  <c r="E48" i="8"/>
  <c r="B52" i="8" s="1"/>
  <c r="B47" i="8"/>
  <c r="A46" i="8"/>
  <c r="K39" i="8"/>
  <c r="J39" i="8"/>
  <c r="I39" i="8"/>
  <c r="H39" i="8"/>
  <c r="G39" i="8"/>
  <c r="F39" i="8"/>
  <c r="E39" i="8"/>
  <c r="D39" i="8"/>
  <c r="C39" i="8"/>
  <c r="B39" i="8"/>
  <c r="K36" i="8"/>
  <c r="J36" i="8"/>
  <c r="I36" i="8"/>
  <c r="H36" i="8"/>
  <c r="G36" i="8"/>
  <c r="F36" i="8"/>
  <c r="E36" i="8"/>
  <c r="D36" i="8"/>
  <c r="C36" i="8"/>
  <c r="B36" i="8"/>
  <c r="K35" i="8"/>
  <c r="J35" i="8"/>
  <c r="I35" i="8"/>
  <c r="H35" i="8"/>
  <c r="G35" i="8"/>
  <c r="F35" i="8"/>
  <c r="E35" i="8"/>
  <c r="D35" i="8"/>
  <c r="C35" i="8"/>
  <c r="B35" i="8"/>
  <c r="L34" i="8"/>
  <c r="L33" i="8"/>
  <c r="L39" i="8" s="1"/>
  <c r="L32" i="8"/>
  <c r="L31" i="8"/>
  <c r="L30" i="8"/>
  <c r="L29" i="8"/>
  <c r="L28" i="8"/>
  <c r="L27" i="8"/>
  <c r="L26" i="8"/>
  <c r="L25" i="8"/>
  <c r="L24" i="8"/>
  <c r="L23" i="8"/>
  <c r="L22" i="8"/>
  <c r="L21" i="8"/>
  <c r="L20" i="8"/>
  <c r="L19" i="8"/>
  <c r="L18" i="8"/>
  <c r="L17" i="8"/>
  <c r="L16" i="8"/>
  <c r="L15" i="8"/>
  <c r="L14" i="8"/>
  <c r="L13" i="8"/>
  <c r="L12" i="8"/>
  <c r="L11" i="8"/>
  <c r="L10" i="8"/>
  <c r="L9" i="8"/>
  <c r="L8" i="8"/>
  <c r="J19" i="7"/>
  <c r="I19" i="7"/>
  <c r="H19" i="7"/>
  <c r="G19" i="7"/>
  <c r="F19" i="7"/>
  <c r="E19" i="7"/>
  <c r="D19" i="7"/>
  <c r="C19" i="7"/>
  <c r="B19" i="7"/>
  <c r="J18" i="7"/>
  <c r="I18" i="7"/>
  <c r="H18" i="7"/>
  <c r="G18" i="7"/>
  <c r="F18" i="7"/>
  <c r="E18" i="7"/>
  <c r="D18" i="7"/>
  <c r="C18" i="7"/>
  <c r="B18" i="7"/>
  <c r="K17" i="7"/>
  <c r="K16" i="7"/>
  <c r="K15" i="7"/>
  <c r="K14" i="7"/>
  <c r="K13" i="7"/>
  <c r="K12" i="7"/>
  <c r="K11" i="7"/>
  <c r="K10" i="7"/>
  <c r="K9" i="7"/>
  <c r="K8" i="7"/>
  <c r="K7" i="7"/>
  <c r="K6" i="7"/>
  <c r="J19" i="6"/>
  <c r="I19" i="6"/>
  <c r="H19" i="6"/>
  <c r="G19" i="6"/>
  <c r="F19" i="6"/>
  <c r="E19" i="6"/>
  <c r="D19" i="6"/>
  <c r="C19" i="6"/>
  <c r="B19" i="6"/>
  <c r="J18" i="6"/>
  <c r="I18" i="6"/>
  <c r="H18" i="6"/>
  <c r="G18" i="6"/>
  <c r="F18" i="6"/>
  <c r="E18" i="6"/>
  <c r="D18" i="6"/>
  <c r="C18" i="6"/>
  <c r="B18" i="6"/>
  <c r="K17" i="6"/>
  <c r="K16" i="6"/>
  <c r="K15" i="6"/>
  <c r="K14" i="6"/>
  <c r="K13" i="6"/>
  <c r="K12" i="6"/>
  <c r="K11" i="6"/>
  <c r="K10" i="6"/>
  <c r="K9" i="6"/>
  <c r="K8" i="6"/>
  <c r="K7" i="6"/>
  <c r="K6" i="6"/>
  <c r="H34" i="5"/>
  <c r="G34" i="5"/>
  <c r="F34" i="5"/>
  <c r="E34" i="5"/>
  <c r="D34" i="5"/>
  <c r="C34" i="5"/>
  <c r="B34" i="5"/>
  <c r="H33" i="5"/>
  <c r="G33" i="5"/>
  <c r="F33" i="5"/>
  <c r="E33" i="5"/>
  <c r="D33" i="5"/>
  <c r="C33" i="5"/>
  <c r="B33" i="5"/>
  <c r="A8" i="4"/>
  <c r="A9" i="4" s="1"/>
  <c r="A10" i="4" s="1"/>
  <c r="A11" i="4" s="1"/>
  <c r="A12" i="4" s="1"/>
  <c r="A13" i="4" s="1"/>
  <c r="B4" i="4"/>
  <c r="D35" i="60" l="1"/>
  <c r="D34" i="64"/>
  <c r="L36" i="8"/>
  <c r="D34" i="60"/>
  <c r="D33" i="12"/>
  <c r="K19" i="7"/>
  <c r="L35" i="8"/>
  <c r="J33" i="12"/>
  <c r="K19" i="6"/>
  <c r="N3" i="9" a="1"/>
  <c r="N3" i="9" s="1"/>
  <c r="G33" i="12"/>
  <c r="D34" i="87"/>
  <c r="D34" i="68"/>
  <c r="C36" i="31"/>
  <c r="G32" i="12"/>
  <c r="J32" i="12"/>
  <c r="F47" i="8"/>
  <c r="B53" i="8" s="1"/>
  <c r="H47" i="8"/>
  <c r="I47" i="8"/>
  <c r="B55" i="8" s="1"/>
  <c r="B49" i="8"/>
  <c r="E47" i="8"/>
  <c r="B51" i="8" s="1"/>
  <c r="K18" i="7"/>
  <c r="K18" i="6"/>
  <c r="M44" i="8" a="1"/>
  <c r="M44" i="8" l="1"/>
  <c r="B48"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<sst xmlns="http://schemas.openxmlformats.org/spreadsheetml/2006/main" count="1240" uniqueCount="128">
  <si>
    <t>N/A</t>
  </si>
  <si>
    <t>5808-95HSF5</t>
  </si>
  <si>
    <t>Units</t>
  </si>
  <si>
    <t>mg/L</t>
  </si>
  <si>
    <t>---</t>
  </si>
  <si>
    <t>pH</t>
  </si>
  <si>
    <t>Colour</t>
  </si>
  <si>
    <t>TCU</t>
  </si>
  <si>
    <t>Turbidity</t>
  </si>
  <si>
    <t>NTU</t>
  </si>
  <si>
    <t>Erin School Annual Report Information</t>
  </si>
  <si>
    <t>ECA #</t>
  </si>
  <si>
    <t>File</t>
  </si>
  <si>
    <t>ECA item</t>
  </si>
  <si>
    <t>Description</t>
  </si>
  <si>
    <t>Status</t>
  </si>
  <si>
    <t>Notes</t>
  </si>
  <si>
    <t>a</t>
  </si>
  <si>
    <t>Summary and interpretation of all monitoring data and an overview of adequacy of works.</t>
  </si>
  <si>
    <t>Applicable</t>
  </si>
  <si>
    <t>Comprehensive interpretation of all monitoring data obtained during the reporting period and a comparisson to the effluent quality and quantity from Condition 1</t>
  </si>
  <si>
    <t>Summary of any effluent quality or control measures undertaken for the reporting period.</t>
  </si>
  <si>
    <t>Summary of all maintenance carried out on any major structure, equipment, apparatus or thing formin part of all works on the property.</t>
  </si>
  <si>
    <t>Account of any environmental and operational problems encountered at the site of the sewage treatment plant and the mitigative measures taken for reporting period</t>
  </si>
  <si>
    <t>Summary of any alterations, extensions, or replacements in the process or operation of the works which are considered for implementation for the next reporting period, especially those which may require Approval under the Ontario Water Resources Act</t>
  </si>
  <si>
    <t>Summary of the calibration and maintenance carried out on all effluent monitoring equipment</t>
  </si>
  <si>
    <t>To be included, hasn't been started yet</t>
  </si>
  <si>
    <t>Started</t>
  </si>
  <si>
    <t>Working on completion</t>
  </si>
  <si>
    <t>Pending</t>
  </si>
  <si>
    <t>Requires more information - make note</t>
  </si>
  <si>
    <t>Complete</t>
  </si>
  <si>
    <t>Finalized in report</t>
  </si>
  <si>
    <t>Not applicable for reporting period - make note if necessary</t>
  </si>
  <si>
    <t>Sample Quality Parameter</t>
  </si>
  <si>
    <t>Erin Raw Sewage from Lift Station</t>
  </si>
  <si>
    <t>Temp</t>
  </si>
  <si>
    <t>DO</t>
  </si>
  <si>
    <r>
      <t>cBOD</t>
    </r>
    <r>
      <rPr>
        <b/>
        <vertAlign val="subscript"/>
        <sz val="10"/>
        <rFont val="Open Sans"/>
        <family val="2"/>
      </rPr>
      <t>5</t>
    </r>
  </si>
  <si>
    <t>TSS</t>
  </si>
  <si>
    <t>TP</t>
  </si>
  <si>
    <t>TKN</t>
  </si>
  <si>
    <t>-</t>
  </si>
  <si>
    <t>˚C</t>
  </si>
  <si>
    <t>Sampling Date</t>
  </si>
  <si>
    <t xml:space="preserve"> Mean</t>
  </si>
  <si>
    <t>Median</t>
  </si>
  <si>
    <t>Erin Biofilter Effluent</t>
  </si>
  <si>
    <t>TAN</t>
  </si>
  <si>
    <r>
      <t>NO</t>
    </r>
    <r>
      <rPr>
        <b/>
        <vertAlign val="subscript"/>
        <sz val="10"/>
        <rFont val="Open Sans"/>
        <family val="2"/>
      </rPr>
      <t>3</t>
    </r>
  </si>
  <si>
    <r>
      <t>NO</t>
    </r>
    <r>
      <rPr>
        <b/>
        <vertAlign val="subscript"/>
        <sz val="10"/>
        <rFont val="Open Sans"/>
        <family val="2"/>
      </rPr>
      <t>2</t>
    </r>
  </si>
  <si>
    <t>TN</t>
  </si>
  <si>
    <t>Mean</t>
  </si>
  <si>
    <t>Erin WaterNOx Effluent</t>
  </si>
  <si>
    <t>Erin Polisher (Final) Effluent</t>
  </si>
  <si>
    <t>ECA Limit</t>
  </si>
  <si>
    <t>6.0-9.5</t>
  </si>
  <si>
    <t>3-4</t>
  </si>
  <si>
    <t>2-3</t>
  </si>
  <si>
    <t>ECA Objective</t>
  </si>
  <si>
    <t># of weeks in last month</t>
  </si>
  <si>
    <t>Past month</t>
  </si>
  <si>
    <t>cBOD/TSS/TAN/TKN concentrations are rolling annual average</t>
  </si>
  <si>
    <t>CofA Limit (summer)</t>
  </si>
  <si>
    <t>Well BH-A compliance</t>
  </si>
  <si>
    <t>CofA Limit (winter)</t>
  </si>
  <si>
    <t>CofA Objective</t>
  </si>
  <si>
    <t>Final_Sheet</t>
  </si>
  <si>
    <t>Meeting_Limits</t>
  </si>
  <si>
    <t>Meeting_Objectives</t>
  </si>
  <si>
    <t>cBOD_Limit</t>
  </si>
  <si>
    <t>cBOD_Objective</t>
  </si>
  <si>
    <t>TSS_Limit</t>
  </si>
  <si>
    <t>TSS_Objective</t>
  </si>
  <si>
    <t>TAN_Limit</t>
  </si>
  <si>
    <t>TAN_Objective</t>
  </si>
  <si>
    <t>Nitrate_Objective</t>
  </si>
  <si>
    <t>Erin School Well BH-A</t>
  </si>
  <si>
    <t>Meeting</t>
  </si>
  <si>
    <r>
      <t>NO</t>
    </r>
    <r>
      <rPr>
        <b/>
        <vertAlign val="subscript"/>
        <sz val="10"/>
        <color theme="1"/>
        <rFont val="Open Sans"/>
        <family val="2"/>
      </rPr>
      <t>3</t>
    </r>
  </si>
  <si>
    <r>
      <t>NO</t>
    </r>
    <r>
      <rPr>
        <b/>
        <vertAlign val="subscript"/>
        <sz val="10"/>
        <color theme="1"/>
        <rFont val="Open Sans"/>
        <family val="2"/>
      </rPr>
      <t>2</t>
    </r>
  </si>
  <si>
    <t>DOC</t>
  </si>
  <si>
    <t>Auto</t>
  </si>
  <si>
    <t>Manual</t>
  </si>
  <si>
    <t>Net</t>
  </si>
  <si>
    <t>2.70-3.14</t>
  </si>
  <si>
    <t>Over</t>
  </si>
  <si>
    <t>&lt;10,000</t>
  </si>
  <si>
    <t>10,000 – 12,000</t>
  </si>
  <si>
    <t>12,001 – 15,000</t>
  </si>
  <si>
    <t>15,001 – 20,000</t>
  </si>
  <si>
    <t>&gt;20,000</t>
  </si>
  <si>
    <t>Erin School Well BH-B</t>
  </si>
  <si>
    <t xml:space="preserve"> Median</t>
  </si>
  <si>
    <t>Erin School Well BH-C</t>
  </si>
  <si>
    <t>Erin School Well Height</t>
  </si>
  <si>
    <t>Well BH-A</t>
  </si>
  <si>
    <t>Well BH-B</t>
  </si>
  <si>
    <t>Well BH-C</t>
  </si>
  <si>
    <t>Total Depth</t>
  </si>
  <si>
    <t>Standpipe
Height</t>
  </si>
  <si>
    <t>Depth from Ground</t>
  </si>
  <si>
    <t>ft</t>
  </si>
  <si>
    <t>Measure Date</t>
  </si>
  <si>
    <t>Date</t>
  </si>
  <si>
    <t>Flowmeter 1 Total (L)</t>
  </si>
  <si>
    <t>Flowmeter 1 (L/day)</t>
  </si>
  <si>
    <t>Total Daily Flow (L/day)</t>
  </si>
  <si>
    <t>Total Flow (L)</t>
  </si>
  <si>
    <t>Average Flow (L/day)</t>
  </si>
  <si>
    <t>Typical Flow (L/day)</t>
  </si>
  <si>
    <t>*Smart Panel</t>
  </si>
  <si>
    <t>Pump 1 Total (L)</t>
  </si>
  <si>
    <t>Dosing 1 (L/day)</t>
  </si>
  <si>
    <t>Pump 2 Total (L)</t>
  </si>
  <si>
    <t>Dosing 2 (L/day)</t>
  </si>
  <si>
    <t>Disposal 1 (L/day)</t>
  </si>
  <si>
    <t>Disposal 2 (L/day)</t>
  </si>
  <si>
    <t>*163,776</t>
  </si>
  <si>
    <t>Disposal Total (L)</t>
  </si>
  <si>
    <t>January Daily Flow</t>
  </si>
  <si>
    <t>December Daily Flow</t>
  </si>
  <si>
    <t>November Daily Flow</t>
  </si>
  <si>
    <t>October Daily Flow</t>
  </si>
  <si>
    <t>September Daily Flow</t>
  </si>
  <si>
    <t xml:space="preserve"> Daily Flow</t>
  </si>
  <si>
    <t>Flowmeter 1 (L)</t>
  </si>
  <si>
    <t>Daily Flow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</si>
</sst>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1009]d\-mmm\-yy;@"/>
    <numFmt numFmtId="166" formatCode="d/mmm/yy"/>
  </numFmts>
  <fonts count="25" x14ac:knownFonts="1">
    <font>
      <sz val="11"/>
      <color theme="1"/>
      <name val="Aptos Narrow"/>
      <family val="2"/>
      <scheme val="minor"/>
    </font>
    <font>
      <sz val="11"/>
      <color rgb="FF006100"/>
      <name val="Aptos Narrow"/>
      <family val="2"/>
      <scheme val="minor"/>
    </font>
    <font>
      <b/>
      <sz val="11"/>
      <color theme="1"/>
      <name val="Aptos Narrow"/>
      <family val="2"/>
      <scheme val="minor"/>
    </font>
    <font>
      <sz val="11"/>
      <color theme="1"/>
      <name val="Arial"/>
      <family val="2"/>
    </font>
    <font>
      <b/>
      <sz val="13"/>
      <color theme="1"/>
      <name val="Open Sans"/>
      <family val="2"/>
    </font>
    <font>
      <sz val="10"/>
      <color theme="1"/>
      <name val="Open Sans"/>
      <family val="2"/>
    </font>
    <font>
      <b/>
      <sz val="10"/>
      <color theme="1"/>
      <name val="Open Sans"/>
      <family val="2"/>
    </font>
    <font>
      <u/>
      <sz val="11"/>
      <color theme="10"/>
      <name val="Aptos Narrow"/>
      <family val="2"/>
      <scheme val="minor"/>
    </font>
    <font>
      <b/>
      <u/>
      <sz val="10"/>
      <color theme="10"/>
      <name val="Open Sans"/>
      <family val="2"/>
    </font>
    <font>
      <sz val="10"/>
      <color rgb="FF222222"/>
      <name val="Open Sans"/>
      <family val="2"/>
    </font>
    <font>
      <sz val="10"/>
      <name val="Arial"/>
      <family val="2"/>
    </font>
    <font>
      <b/>
      <sz val="10"/>
      <name val="Open Sans"/>
      <family val="2"/>
    </font>
    <font>
      <b/>
      <sz val="13"/>
      <name val="Open Sans"/>
      <family val="2"/>
    </font>
    <font>
      <b/>
      <vertAlign val="subscript"/>
      <sz val="10"/>
      <name val="Open Sans"/>
      <family val="2"/>
    </font>
    <font>
      <sz val="9"/>
      <name val="Open Sans"/>
      <family val="2"/>
    </font>
    <font>
      <sz val="10"/>
      <name val="Open Sans"/>
      <family val="2"/>
    </font>
    <font>
      <b/>
      <i/>
      <sz val="10"/>
      <name val="Open Sans"/>
      <family val="2"/>
    </font>
    <font>
      <b/>
      <sz val="11"/>
      <name val="Arial"/>
      <family val="2"/>
    </font>
    <font>
      <b/>
      <vertAlign val="subscript"/>
      <sz val="10"/>
      <color theme="1"/>
      <name val="Open Sans"/>
      <family val="2"/>
    </font>
    <font>
      <sz val="11"/>
      <name val="Arial"/>
      <family val="2"/>
    </font>
    <font>
      <b/>
      <i/>
      <sz val="11"/>
      <name val="Arial"/>
      <family val="2"/>
    </font>
    <font>
      <b/>
      <sz val="11"/>
      <color theme="1"/>
      <name val="Arial"/>
      <family val="2"/>
    </font>
    <font>
      <sz val="10"/>
      <color rgb="FF000000"/>
      <name val="Open Sans"/>
      <family val="2"/>
    </font>
    <font>
      <sz val="13"/>
      <color theme="1"/>
      <name val="Open Sans"/>
      <family val="2"/>
    </font>
    <font>
      <sz val="11"/>
      <color rgb="FF000000"/>
      <name val="Calibri"/>
      <family val="2"/>
    </font>
  </fonts>
  <fills count="11">
    <fill>
      <patternFill patternType="none"/>
    </fill>
    <fill>
      <patternFill patternType="gray125"/>
    </fill>
    <fill>
      <patternFill patternType="solid">
        <fgColor rgb="FFC6EFCE"/>
      </patternFill>
    </fill>
    <fill>
      <patternFill patternType="solid">
        <fgColor theme="7" tint="0.79998168889431442"/>
        <bgColor indexed="65"/>
      </patternFill>
    </fill>
    <fill>
      <patternFill patternType="solid">
        <fgColor theme="7"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indexed="22"/>
        <bgColor indexed="64"/>
      </patternFill>
    </fill>
    <fill>
      <patternFill patternType="solid">
        <fgColor theme="0"/>
        <bgColor indexed="64"/>
      </patternFill>
    </fill>
    <fill>
      <patternFill patternType="solid">
        <fgColor theme="4" tint="0.79998168889431442"/>
        <bgColor indexed="64"/>
      </patternFill>
    </fill>
    <fill>
      <patternFill patternType="solid">
        <fgColor indexed="55"/>
        <bgColor indexed="64"/>
      </patternFill>
    </fill>
  </fills>
  <borders count="10">
    <border>
      <left/>
      <right/>
      <top/>
      <bottom/>
      <diagonal/>
    </border>
    <border>
      <left style="thin">
        <color indexed="64"/>
      </left>
      <right style="thin">
        <color auto="1"/>
      </right>
      <top style="thin">
        <color indexed="64"/>
      </top>
      <bottom style="thin">
        <color auto="1"/>
      </bottom>
      <diagonal/>
    </border>
    <border>
      <left style="thin">
        <color indexed="64"/>
      </left>
      <right/>
      <top style="thin">
        <color indexed="64"/>
      </top>
      <bottom style="thin">
        <color auto="1"/>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1" fillId="2" borderId="0" applyNumberFormat="0" applyBorder="0" applyAlignment="0" applyProtection="0"/>
    <xf numFmtId="0" fontId="7" fillId="0" borderId="0" applyNumberFormat="0" applyFill="0" applyBorder="0" applyAlignment="0" applyProtection="0"/>
    <xf numFmtId="0" fontId="10" fillId="0" borderId="0"/>
    <xf numFmtId="0" fontId="5" fillId="3" borderId="0" applyNumberFormat="0" applyBorder="0" applyAlignment="0" applyProtection="0"/>
  </cellStyleXfs>
  <cellXfs count="166">
    <xf numFmtId="0" fontId="0" fillId="0" borderId="0" xfId="0"/>
    <xf numFmtId="0" fontId="0" fillId="0" borderId="0" xfId="0" applyAlignment="1">
      <alignment horizontal="center" vertical="center"/>
    </xf>
    <xf numFmtId="0" fontId="3" fillId="0" borderId="0" xfId="0" applyFont="1" applyAlignment="1">
      <alignment horizontal="center" vertical="center"/>
    </xf>
    <xf numFmtId="1" fontId="3" fillId="0" borderId="0" xfId="0" applyNumberFormat="1" applyFont="1" applyAlignment="1">
      <alignment horizontal="center" vertical="center"/>
    </xf>
    <xf numFmtId="164" fontId="3" fillId="0" borderId="0" xfId="0" applyNumberFormat="1" applyFont="1" applyAlignment="1">
      <alignment horizontal="center" vertical="center"/>
    </xf>
    <xf numFmtId="2" fontId="3" fillId="0" borderId="0" xfId="0" applyNumberFormat="1" applyFont="1" applyAlignment="1">
      <alignment horizontal="center" vertical="center"/>
    </xf>
    <xf numFmtId="0" fontId="0" fillId="0" borderId="0" xfId="0" applyAlignment="1">
      <alignment horizontal="center"/>
    </xf>
    <xf numFmtId="0" fontId="4" fillId="0" borderId="0" xfId="0" applyFont="1"/>
    <xf numFmtId="0" fontId="5" fillId="0" borderId="0" xfId="0" applyFont="1"/>
    <xf numFmtId="0" fontId="6" fillId="0" borderId="0" xfId="0" applyFont="1" applyAlignment="1">
      <alignment horizontal="right" vertical="center"/>
    </xf>
    <xf numFmtId="0" fontId="6" fillId="0" borderId="0" xfId="0" applyFont="1"/>
    <xf numFmtId="0" fontId="7" fillId="0" borderId="0" xfId="2" applyAlignment="1"/>
    <xf numFmtId="0" fontId="8" fillId="0" borderId="0" xfId="2" applyFont="1" applyAlignment="1"/>
    <xf numFmtId="0" fontId="8" fillId="0" borderId="0" xfId="2" applyFont="1"/>
    <xf numFmtId="0" fontId="6" fillId="0" borderId="1" xfId="0" applyFont="1" applyBorder="1"/>
    <xf numFmtId="0" fontId="6" fillId="0" borderId="1" xfId="0" applyFont="1" applyBorder="1"/>
    <xf numFmtId="0" fontId="2" fillId="0" borderId="1" xfId="0" applyFont="1" applyBorder="1"/>
    <xf numFmtId="0" fontId="5" fillId="0" borderId="1" xfId="0" applyFont="1" applyBorder="1" applyAlignment="1">
      <alignment horizontal="center" vertical="center"/>
    </xf>
    <xf numFmtId="0" fontId="5" fillId="0" borderId="1" xfId="0" applyFont="1" applyBorder="1" applyAlignment="1">
      <alignment horizontal="left" vertical="top" wrapText="1"/>
    </xf>
    <xf numFmtId="0" fontId="0" fillId="0" borderId="1" xfId="0" applyBorder="1" applyAlignment="1">
      <alignment horizontal="left" vertical="center"/>
    </xf>
    <xf numFmtId="0" fontId="0" fillId="0" borderId="1" xfId="0" applyBorder="1"/>
    <xf numFmtId="0" fontId="9" fillId="0" borderId="1" xfId="0" applyFont="1" applyBorder="1" applyAlignment="1">
      <alignment horizontal="center" vertical="center"/>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15" fontId="11" fillId="0" borderId="1" xfId="3" applyNumberFormat="1" applyFont="1" applyBorder="1" applyAlignment="1">
      <alignment horizontal="center" vertical="center" wrapText="1"/>
    </xf>
    <xf numFmtId="0" fontId="12" fillId="0" borderId="1" xfId="3" applyFont="1" applyBorder="1" applyAlignment="1">
      <alignment horizontal="center" vertical="center"/>
    </xf>
    <xf numFmtId="2" fontId="11" fillId="0" borderId="1" xfId="3" applyNumberFormat="1" applyFont="1" applyBorder="1" applyAlignment="1">
      <alignment horizontal="center" vertical="center" wrapText="1"/>
    </xf>
    <xf numFmtId="164" fontId="11" fillId="0" borderId="1" xfId="3" applyNumberFormat="1" applyFont="1" applyBorder="1" applyAlignment="1">
      <alignment horizontal="center" vertical="center" wrapText="1"/>
    </xf>
    <xf numFmtId="0" fontId="11" fillId="0" borderId="1" xfId="3" applyFont="1" applyBorder="1" applyAlignment="1">
      <alignment horizontal="center" vertical="center"/>
    </xf>
    <xf numFmtId="164" fontId="11" fillId="0" borderId="1" xfId="3" applyNumberFormat="1" applyFont="1" applyBorder="1" applyAlignment="1">
      <alignment horizontal="center" vertical="center"/>
    </xf>
    <xf numFmtId="15" fontId="14" fillId="0" borderId="1" xfId="3" applyNumberFormat="1" applyFont="1" applyBorder="1" applyAlignment="1">
      <alignment horizontal="center" vertical="center"/>
    </xf>
    <xf numFmtId="2" fontId="14" fillId="0" borderId="1" xfId="3" applyNumberFormat="1" applyFont="1" applyBorder="1" applyAlignment="1">
      <alignment horizontal="center" vertical="center"/>
    </xf>
    <xf numFmtId="164" fontId="14" fillId="0" borderId="1" xfId="3" applyNumberFormat="1" applyFont="1" applyBorder="1" applyAlignment="1">
      <alignment horizontal="center" vertical="center"/>
    </xf>
    <xf numFmtId="15" fontId="15" fillId="0" borderId="1" xfId="3" applyNumberFormat="1" applyFont="1" applyBorder="1" applyAlignment="1">
      <alignment horizontal="center" vertical="center"/>
    </xf>
    <xf numFmtId="2" fontId="16" fillId="0" borderId="1" xfId="3" applyNumberFormat="1" applyFont="1" applyBorder="1" applyAlignment="1">
      <alignment horizontal="center" vertical="center"/>
    </xf>
    <xf numFmtId="165" fontId="5" fillId="0" borderId="1" xfId="0" applyNumberFormat="1" applyFont="1" applyBorder="1" applyAlignment="1">
      <alignment horizontal="center" vertical="center"/>
    </xf>
    <xf numFmtId="2" fontId="15" fillId="0" borderId="1" xfId="3" applyNumberFormat="1" applyFont="1" applyBorder="1" applyAlignment="1">
      <alignment horizontal="center" vertical="center"/>
    </xf>
    <xf numFmtId="164" fontId="15" fillId="0" borderId="1" xfId="3" applyNumberFormat="1" applyFont="1" applyBorder="1" applyAlignment="1">
      <alignment horizontal="center" vertical="center"/>
    </xf>
    <xf numFmtId="1" fontId="15" fillId="0" borderId="1" xfId="3" applyNumberFormat="1" applyFont="1" applyBorder="1" applyAlignment="1">
      <alignment horizontal="center" vertical="center"/>
    </xf>
    <xf numFmtId="0" fontId="11" fillId="4" borderId="1" xfId="3" applyFont="1" applyFill="1" applyBorder="1" applyAlignment="1">
      <alignment horizontal="center" vertical="center"/>
    </xf>
    <xf numFmtId="2" fontId="11" fillId="4" borderId="1" xfId="3" applyNumberFormat="1" applyFont="1" applyFill="1" applyBorder="1" applyAlignment="1">
      <alignment horizontal="center" vertical="center"/>
    </xf>
    <xf numFmtId="164" fontId="11" fillId="4" borderId="1" xfId="3" applyNumberFormat="1" applyFont="1" applyFill="1" applyBorder="1" applyAlignment="1">
      <alignment horizontal="center" vertical="center"/>
    </xf>
    <xf numFmtId="1" fontId="11" fillId="4" borderId="1" xfId="3" applyNumberFormat="1" applyFont="1" applyFill="1" applyBorder="1" applyAlignment="1">
      <alignment horizontal="center" vertical="center"/>
    </xf>
    <xf numFmtId="2" fontId="0" fillId="0" borderId="0" xfId="0" applyNumberFormat="1"/>
    <xf numFmtId="1" fontId="0" fillId="0" borderId="0" xfId="0" applyNumberFormat="1"/>
    <xf numFmtId="2" fontId="0" fillId="0" borderId="0" xfId="0" applyNumberFormat="1" applyAlignment="1">
      <alignment horizontal="center" vertical="center"/>
    </xf>
    <xf numFmtId="164" fontId="0" fillId="0" borderId="0" xfId="0" applyNumberFormat="1" applyAlignment="1">
      <alignment horizontal="center" vertical="center"/>
    </xf>
    <xf numFmtId="1" fontId="0" fillId="0" borderId="0" xfId="0" applyNumberFormat="1" applyAlignment="1">
      <alignment horizontal="center" vertical="center"/>
    </xf>
    <xf numFmtId="1" fontId="11" fillId="0" borderId="1" xfId="3" applyNumberFormat="1" applyFont="1" applyBorder="1" applyAlignment="1">
      <alignment horizontal="center" vertical="center"/>
    </xf>
    <xf numFmtId="2" fontId="11" fillId="0" borderId="1" xfId="3" applyNumberFormat="1" applyFont="1" applyBorder="1" applyAlignment="1">
      <alignment horizontal="center" vertical="center"/>
    </xf>
    <xf numFmtId="0" fontId="0" fillId="0" borderId="0" xfId="0" applyAlignment="1">
      <alignment horizontal="left" vertical="center"/>
    </xf>
    <xf numFmtId="15" fontId="0" fillId="0" borderId="0" xfId="0" applyNumberFormat="1" applyAlignment="1">
      <alignment horizontal="center" vertical="center"/>
    </xf>
    <xf numFmtId="2" fontId="0" fillId="0" borderId="0" xfId="0" applyNumberFormat="1" applyAlignment="1">
      <alignment horizontal="center" vertical="center"/>
    </xf>
    <xf numFmtId="2" fontId="0" fillId="0" borderId="0" xfId="0" applyNumberFormat="1" applyAlignment="1">
      <alignment vertical="center"/>
    </xf>
    <xf numFmtId="165" fontId="5" fillId="0" borderId="1" xfId="0" applyNumberFormat="1" applyFont="1" applyBorder="1" applyAlignment="1">
      <alignment horizontal="center"/>
    </xf>
    <xf numFmtId="0" fontId="12" fillId="0" borderId="2" xfId="3" applyFont="1" applyBorder="1" applyAlignment="1">
      <alignment horizontal="center" vertical="center"/>
    </xf>
    <xf numFmtId="0" fontId="12" fillId="0" borderId="3" xfId="3" applyFont="1" applyBorder="1" applyAlignment="1">
      <alignment horizontal="center" vertical="center"/>
    </xf>
    <xf numFmtId="0" fontId="12" fillId="0" borderId="4" xfId="3" applyFont="1" applyBorder="1" applyAlignment="1">
      <alignment horizontal="center" vertical="center"/>
    </xf>
    <xf numFmtId="1" fontId="11" fillId="0" borderId="1" xfId="3" applyNumberFormat="1" applyFont="1" applyBorder="1" applyAlignment="1">
      <alignment horizontal="center" vertical="center" wrapText="1"/>
    </xf>
    <xf numFmtId="15" fontId="11" fillId="4" borderId="1" xfId="3" applyNumberFormat="1" applyFont="1" applyFill="1" applyBorder="1" applyAlignment="1">
      <alignment horizontal="center" vertical="center" wrapText="1"/>
    </xf>
    <xf numFmtId="2" fontId="11" fillId="4" borderId="1" xfId="3" applyNumberFormat="1" applyFont="1" applyFill="1" applyBorder="1" applyAlignment="1">
      <alignment horizontal="center" vertical="center" wrapText="1"/>
    </xf>
    <xf numFmtId="164" fontId="11" fillId="4" borderId="1" xfId="3" applyNumberFormat="1" applyFont="1" applyFill="1" applyBorder="1" applyAlignment="1">
      <alignment horizontal="center" vertical="center" wrapText="1"/>
    </xf>
    <xf numFmtId="2" fontId="16" fillId="0" borderId="5" xfId="3" applyNumberFormat="1" applyFont="1" applyBorder="1" applyAlignment="1">
      <alignment horizontal="center" vertical="center"/>
    </xf>
    <xf numFmtId="2" fontId="16" fillId="0" borderId="6" xfId="3" applyNumberFormat="1" applyFont="1" applyBorder="1" applyAlignment="1">
      <alignment horizontal="center" vertical="center"/>
    </xf>
    <xf numFmtId="2" fontId="16" fillId="0" borderId="7" xfId="3" applyNumberFormat="1" applyFont="1" applyBorder="1" applyAlignment="1">
      <alignment horizontal="center" vertical="center"/>
    </xf>
    <xf numFmtId="164" fontId="5" fillId="0" borderId="1" xfId="0" applyNumberFormat="1" applyFont="1" applyBorder="1" applyAlignment="1">
      <alignment horizontal="center" vertical="center"/>
    </xf>
    <xf numFmtId="1" fontId="5" fillId="0" borderId="1" xfId="0" applyNumberFormat="1" applyFont="1" applyBorder="1" applyAlignment="1">
      <alignment horizontal="center" vertical="center"/>
    </xf>
    <xf numFmtId="0" fontId="10" fillId="0" borderId="0" xfId="0" applyFont="1"/>
    <xf numFmtId="0" fontId="1" fillId="2" borderId="0" xfId="1" applyAlignment="1">
      <alignment horizontal="left"/>
    </xf>
    <xf numFmtId="2" fontId="11" fillId="0" borderId="0" xfId="3" applyNumberFormat="1" applyFont="1" applyAlignment="1">
      <alignment horizontal="center" vertical="center"/>
    </xf>
    <xf numFmtId="164" fontId="11" fillId="0" borderId="0" xfId="3" applyNumberFormat="1" applyFont="1" applyAlignment="1">
      <alignment horizontal="center" vertical="center"/>
    </xf>
    <xf numFmtId="1" fontId="11" fillId="0" borderId="0" xfId="3" applyNumberFormat="1" applyFont="1" applyAlignment="1">
      <alignment horizontal="center" vertical="center"/>
    </xf>
    <xf numFmtId="0" fontId="6" fillId="3" borderId="1" xfId="4" applyFont="1" applyBorder="1" applyAlignment="1">
      <alignment horizontal="center" vertical="center"/>
    </xf>
    <xf numFmtId="0" fontId="11" fillId="0" borderId="0" xfId="0" applyFont="1"/>
    <xf numFmtId="0" fontId="5" fillId="0" borderId="0" xfId="0" applyFont="1" applyAlignment="1">
      <alignment horizontal="center" vertical="center"/>
    </xf>
    <xf numFmtId="0" fontId="15" fillId="0" borderId="0" xfId="0" applyFont="1" applyAlignment="1">
      <alignment horizontal="center" vertical="center"/>
    </xf>
    <xf numFmtId="0" fontId="15" fillId="0" borderId="0" xfId="0" applyFont="1" applyAlignment="1">
      <alignment horizontal="left"/>
    </xf>
    <xf numFmtId="15" fontId="11"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0" fontId="5" fillId="0" borderId="0" xfId="0" applyFont="1" applyAlignment="1">
      <alignment vertical="center"/>
    </xf>
    <xf numFmtId="1" fontId="5" fillId="0" borderId="0" xfId="0" applyNumberFormat="1" applyFont="1" applyAlignment="1">
      <alignment horizontal="center" vertical="center"/>
    </xf>
    <xf numFmtId="0" fontId="17" fillId="0" borderId="0" xfId="0" applyFont="1" applyAlignment="1">
      <alignment horizontal="center" vertical="center" wrapText="1"/>
    </xf>
    <xf numFmtId="0" fontId="6" fillId="0" borderId="1" xfId="0" applyFont="1" applyBorder="1" applyAlignment="1">
      <alignment horizontal="center" vertical="center" wrapText="1"/>
    </xf>
    <xf numFmtId="1" fontId="6" fillId="0" borderId="1" xfId="0" applyNumberFormat="1" applyFont="1" applyBorder="1" applyAlignment="1">
      <alignment horizontal="center" vertical="center" wrapText="1"/>
    </xf>
    <xf numFmtId="164" fontId="11" fillId="0" borderId="1" xfId="0" applyNumberFormat="1" applyFont="1" applyBorder="1" applyAlignment="1">
      <alignment horizontal="center" vertical="center"/>
    </xf>
    <xf numFmtId="0" fontId="11" fillId="0" borderId="1" xfId="0" applyFont="1" applyBorder="1" applyAlignment="1">
      <alignment horizontal="center" vertical="center"/>
    </xf>
    <xf numFmtId="1" fontId="5" fillId="5" borderId="0" xfId="0" applyNumberFormat="1" applyFont="1" applyFill="1" applyAlignment="1">
      <alignment horizontal="center" vertical="center"/>
    </xf>
    <xf numFmtId="164" fontId="17" fillId="0" borderId="0" xfId="0" applyNumberFormat="1" applyFont="1" applyAlignment="1">
      <alignment horizontal="center" vertical="center"/>
    </xf>
    <xf numFmtId="0" fontId="17" fillId="0" borderId="0" xfId="0" applyFont="1" applyAlignment="1">
      <alignment horizontal="center" vertical="center"/>
    </xf>
    <xf numFmtId="15" fontId="15" fillId="0" borderId="1" xfId="0" applyNumberFormat="1" applyFont="1" applyBorder="1" applyAlignment="1">
      <alignment horizontal="center" vertical="center"/>
    </xf>
    <xf numFmtId="1" fontId="15" fillId="0" borderId="1" xfId="0" applyNumberFormat="1" applyFont="1" applyBorder="1" applyAlignment="1">
      <alignment horizontal="center" vertical="center"/>
    </xf>
    <xf numFmtId="164" fontId="15" fillId="0" borderId="1" xfId="0" applyNumberFormat="1" applyFont="1" applyBorder="1" applyAlignment="1">
      <alignment horizontal="center" vertical="center"/>
    </xf>
    <xf numFmtId="0" fontId="15" fillId="0" borderId="1" xfId="0" applyFont="1" applyBorder="1" applyAlignment="1">
      <alignment horizontal="center" vertical="center"/>
    </xf>
    <xf numFmtId="164" fontId="19" fillId="0" borderId="0" xfId="0" applyNumberFormat="1" applyFont="1" applyAlignment="1">
      <alignment horizontal="center" vertical="center"/>
    </xf>
    <xf numFmtId="0" fontId="19" fillId="0" borderId="0" xfId="0" applyFont="1" applyAlignment="1">
      <alignment horizontal="center" vertical="center"/>
    </xf>
    <xf numFmtId="15" fontId="11" fillId="4" borderId="1" xfId="0" applyNumberFormat="1" applyFont="1" applyFill="1" applyBorder="1" applyAlignment="1">
      <alignment horizontal="center" vertical="center"/>
    </xf>
    <xf numFmtId="1" fontId="11" fillId="4" borderId="1" xfId="0" applyNumberFormat="1" applyFont="1" applyFill="1" applyBorder="1" applyAlignment="1">
      <alignment horizontal="center" vertical="center"/>
    </xf>
    <xf numFmtId="164" fontId="11" fillId="4" borderId="1" xfId="0" applyNumberFormat="1" applyFont="1" applyFill="1" applyBorder="1" applyAlignment="1">
      <alignment horizontal="center" vertical="center"/>
    </xf>
    <xf numFmtId="0" fontId="11" fillId="4" borderId="1" xfId="0" applyFont="1" applyFill="1" applyBorder="1" applyAlignment="1">
      <alignment horizontal="center" vertical="center"/>
    </xf>
    <xf numFmtId="164" fontId="16" fillId="0" borderId="1" xfId="0" applyNumberFormat="1" applyFont="1" applyBorder="1" applyAlignment="1">
      <alignment horizontal="center" vertical="center"/>
    </xf>
    <xf numFmtId="164" fontId="20" fillId="0" borderId="0" xfId="0" applyNumberFormat="1" applyFont="1" applyAlignment="1">
      <alignment horizontal="center" vertical="center"/>
    </xf>
    <xf numFmtId="166" fontId="5" fillId="0" borderId="1" xfId="0" applyNumberFormat="1" applyFont="1" applyBorder="1" applyAlignment="1">
      <alignment horizontal="center" vertical="center"/>
    </xf>
    <xf numFmtId="2" fontId="5" fillId="0" borderId="1" xfId="0" applyNumberFormat="1" applyFont="1" applyBorder="1" applyAlignment="1">
      <alignment horizontal="center" vertical="center"/>
    </xf>
    <xf numFmtId="164" fontId="5" fillId="0" borderId="0" xfId="0" applyNumberFormat="1" applyFont="1" applyAlignment="1">
      <alignment horizontal="center" vertical="center"/>
    </xf>
    <xf numFmtId="0" fontId="5" fillId="6" borderId="0" xfId="0" applyFont="1" applyFill="1" applyAlignment="1">
      <alignment horizontal="center" vertical="center"/>
    </xf>
    <xf numFmtId="0" fontId="6" fillId="4" borderId="1" xfId="0" applyFont="1" applyFill="1" applyBorder="1" applyAlignment="1">
      <alignment horizontal="center" vertical="center"/>
    </xf>
    <xf numFmtId="2" fontId="6" fillId="4" borderId="1" xfId="0" applyNumberFormat="1" applyFont="1" applyFill="1" applyBorder="1" applyAlignment="1">
      <alignment horizontal="center" vertical="center"/>
    </xf>
    <xf numFmtId="1" fontId="6" fillId="4" borderId="1" xfId="0" applyNumberFormat="1" applyFont="1" applyFill="1" applyBorder="1" applyAlignment="1">
      <alignment horizontal="center" vertical="center"/>
    </xf>
    <xf numFmtId="0" fontId="3" fillId="0" borderId="0" xfId="0" applyFont="1" applyAlignment="1">
      <alignment horizontal="right" vertical="center"/>
    </xf>
    <xf numFmtId="15" fontId="3" fillId="0" borderId="0" xfId="0" applyNumberFormat="1" applyFont="1" applyAlignment="1">
      <alignment horizontal="center" vertical="center"/>
    </xf>
    <xf numFmtId="0" fontId="5" fillId="0" borderId="1" xfId="0" applyFont="1" applyBorder="1" applyAlignment="1">
      <alignment horizontal="center" vertical="center" wrapText="1"/>
    </xf>
    <xf numFmtId="164" fontId="6" fillId="0" borderId="1" xfId="0" applyNumberFormat="1" applyFont="1" applyBorder="1" applyAlignment="1">
      <alignment horizontal="center" vertical="center"/>
    </xf>
    <xf numFmtId="164" fontId="6" fillId="4" borderId="1" xfId="0" applyNumberFormat="1" applyFont="1" applyFill="1" applyBorder="1" applyAlignment="1">
      <alignment horizontal="center" vertical="center"/>
    </xf>
    <xf numFmtId="2" fontId="6" fillId="0" borderId="1" xfId="0" applyNumberFormat="1" applyFont="1" applyBorder="1" applyAlignment="1">
      <alignment horizontal="center" vertical="center" wrapText="1"/>
    </xf>
    <xf numFmtId="164" fontId="6" fillId="0" borderId="1" xfId="0" applyNumberFormat="1" applyFont="1" applyBorder="1" applyAlignment="1">
      <alignment horizontal="center" vertical="center" wrapText="1"/>
    </xf>
    <xf numFmtId="2" fontId="11" fillId="0" borderId="1" xfId="0" applyNumberFormat="1" applyFont="1" applyBorder="1" applyAlignment="1">
      <alignment horizontal="center" vertical="center"/>
    </xf>
    <xf numFmtId="2" fontId="15" fillId="0" borderId="1" xfId="0" applyNumberFormat="1" applyFont="1" applyBorder="1" applyAlignment="1">
      <alignment horizontal="center" vertical="center"/>
    </xf>
    <xf numFmtId="0" fontId="21" fillId="0" borderId="0" xfId="0" applyFont="1" applyAlignment="1">
      <alignment horizontal="center" vertical="center"/>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0" xfId="0" applyFont="1" applyAlignment="1">
      <alignment horizontal="center" vertical="center" wrapText="1"/>
    </xf>
    <xf numFmtId="15" fontId="11" fillId="0" borderId="8"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15" fontId="11" fillId="0" borderId="9" xfId="0" applyNumberFormat="1" applyFont="1" applyBorder="1" applyAlignment="1">
      <alignment horizontal="center" vertical="center" wrapText="1"/>
    </xf>
    <xf numFmtId="1" fontId="15" fillId="0" borderId="0" xfId="0" applyNumberFormat="1" applyFont="1" applyAlignment="1">
      <alignment horizontal="center" vertical="center"/>
    </xf>
    <xf numFmtId="164" fontId="16" fillId="0" borderId="1" xfId="0" applyNumberFormat="1" applyFont="1" applyBorder="1" applyAlignment="1">
      <alignment horizontal="center" vertical="center"/>
    </xf>
    <xf numFmtId="164" fontId="16" fillId="0" borderId="0" xfId="0" applyNumberFormat="1" applyFont="1" applyAlignment="1">
      <alignment horizontal="center" vertical="center"/>
    </xf>
    <xf numFmtId="164" fontId="15" fillId="0" borderId="0" xfId="0" applyNumberFormat="1" applyFont="1" applyAlignment="1">
      <alignment horizontal="center" vertical="center"/>
    </xf>
    <xf numFmtId="165" fontId="5" fillId="0" borderId="8" xfId="0" applyNumberFormat="1" applyFont="1" applyBorder="1" applyAlignment="1">
      <alignment horizontal="center" vertical="center"/>
    </xf>
    <xf numFmtId="164" fontId="5" fillId="0" borderId="8" xfId="0" applyNumberFormat="1" applyFont="1" applyBorder="1" applyAlignment="1">
      <alignment horizontal="center" vertical="center"/>
    </xf>
    <xf numFmtId="15" fontId="22" fillId="0" borderId="1" xfId="0" applyNumberFormat="1" applyFont="1" applyBorder="1" applyAlignment="1">
      <alignment horizontal="center" vertical="center"/>
    </xf>
    <xf numFmtId="0" fontId="22" fillId="0" borderId="1" xfId="0" applyFont="1" applyBorder="1" applyAlignment="1">
      <alignment horizontal="center" vertical="center"/>
    </xf>
    <xf numFmtId="0" fontId="6" fillId="4" borderId="9" xfId="0" applyFont="1" applyFill="1" applyBorder="1" applyAlignment="1">
      <alignment horizontal="center" vertical="center"/>
    </xf>
    <xf numFmtId="164" fontId="6" fillId="4" borderId="9" xfId="0" applyNumberFormat="1" applyFont="1" applyFill="1" applyBorder="1" applyAlignment="1">
      <alignment horizontal="center" vertical="center"/>
    </xf>
    <xf numFmtId="164" fontId="6" fillId="0" borderId="0" xfId="0" applyNumberFormat="1" applyFont="1" applyAlignment="1">
      <alignment horizontal="center" vertical="center"/>
    </xf>
    <xf numFmtId="164" fontId="0" fillId="0" borderId="0" xfId="0" applyNumberFormat="1"/>
    <xf numFmtId="0" fontId="23" fillId="7" borderId="1" xfId="0" applyFont="1" applyFill="1" applyBorder="1" applyAlignment="1">
      <alignment horizontal="center"/>
    </xf>
    <xf numFmtId="0" fontId="0" fillId="7" borderId="1" xfId="0" applyFill="1" applyBorder="1" applyAlignment="1">
      <alignment horizontal="center"/>
    </xf>
    <xf numFmtId="3" fontId="5" fillId="0" borderId="0" xfId="0" applyNumberFormat="1" applyFont="1" applyAlignment="1">
      <alignment horizontal="center"/>
    </xf>
    <xf numFmtId="0" fontId="5" fillId="7" borderId="1" xfId="0" applyFont="1" applyFill="1" applyBorder="1" applyAlignment="1">
      <alignment horizontal="center"/>
    </xf>
    <xf numFmtId="3" fontId="5" fillId="7" borderId="1" xfId="0" applyNumberFormat="1" applyFont="1" applyFill="1" applyBorder="1" applyAlignment="1">
      <alignment horizontal="center"/>
    </xf>
    <xf numFmtId="15" fontId="5" fillId="0" borderId="1" xfId="0" applyNumberFormat="1" applyFont="1" applyBorder="1" applyAlignment="1">
      <alignment horizontal="center"/>
    </xf>
    <xf numFmtId="3" fontId="5" fillId="0" borderId="1" xfId="0" applyNumberFormat="1" applyFont="1" applyBorder="1" applyAlignment="1">
      <alignment horizontal="center"/>
    </xf>
    <xf numFmtId="0" fontId="6" fillId="7" borderId="1" xfId="0" applyFont="1" applyFill="1" applyBorder="1" applyAlignment="1">
      <alignment horizontal="center"/>
    </xf>
    <xf numFmtId="3" fontId="6" fillId="7" borderId="1" xfId="0" applyNumberFormat="1" applyFont="1" applyFill="1" applyBorder="1" applyAlignment="1">
      <alignment horizontal="center"/>
    </xf>
    <xf numFmtId="0" fontId="5" fillId="0" borderId="0" xfId="0" applyFont="1" applyAlignment="1">
      <alignment horizontal="center"/>
    </xf>
    <xf numFmtId="3" fontId="5" fillId="8" borderId="1" xfId="0" applyNumberFormat="1" applyFont="1" applyFill="1" applyBorder="1" applyAlignment="1">
      <alignment horizontal="center"/>
    </xf>
    <xf numFmtId="3" fontId="5" fillId="9" borderId="0" xfId="0" applyNumberFormat="1" applyFont="1" applyFill="1" applyAlignment="1">
      <alignment horizontal="left"/>
    </xf>
    <xf numFmtId="3" fontId="5" fillId="9" borderId="0" xfId="0" applyNumberFormat="1" applyFont="1" applyFill="1" applyAlignment="1">
      <alignment horizontal="center"/>
    </xf>
    <xf numFmtId="15" fontId="5" fillId="0" borderId="1" xfId="0" applyNumberFormat="1" applyFont="1" applyBorder="1" applyAlignment="1">
      <alignment horizontal="center" vertical="center"/>
    </xf>
    <xf numFmtId="0" fontId="0" fillId="10" borderId="1" xfId="0" applyFill="1" applyBorder="1" applyAlignment="1">
      <alignment horizontal="center"/>
    </xf>
    <xf numFmtId="3" fontId="0" fillId="0" borderId="0" xfId="0" applyNumberFormat="1" applyAlignment="1">
      <alignment horizontal="center"/>
    </xf>
    <xf numFmtId="0" fontId="0" fillId="10" borderId="1" xfId="0" applyFill="1" applyBorder="1" applyAlignment="1">
      <alignment horizontal="center"/>
    </xf>
    <xf numFmtId="3" fontId="0" fillId="10" borderId="1" xfId="0" applyNumberFormat="1" applyFill="1" applyBorder="1" applyAlignment="1">
      <alignment horizontal="center"/>
    </xf>
    <xf numFmtId="15" fontId="0" fillId="0" borderId="1" xfId="0" applyNumberFormat="1" applyBorder="1" applyAlignment="1">
      <alignment horizontal="center"/>
    </xf>
    <xf numFmtId="3" fontId="0" fillId="0" borderId="1" xfId="0" applyNumberFormat="1" applyBorder="1" applyAlignment="1">
      <alignment horizontal="center"/>
    </xf>
    <xf numFmtId="0" fontId="0" fillId="10" borderId="8" xfId="0" applyFill="1" applyBorder="1" applyAlignment="1">
      <alignment horizontal="center"/>
    </xf>
    <xf numFmtId="3" fontId="0" fillId="10" borderId="8" xfId="0" applyNumberFormat="1" applyFill="1" applyBorder="1" applyAlignment="1">
      <alignment horizontal="center"/>
    </xf>
    <xf numFmtId="15" fontId="24" fillId="0" borderId="1" xfId="0" applyNumberFormat="1" applyFont="1" applyBorder="1" applyAlignment="1">
      <alignment horizontal="center" vertical="center"/>
    </xf>
    <xf numFmtId="3" fontId="24" fillId="0" borderId="1" xfId="0" applyNumberFormat="1" applyFont="1" applyBorder="1" applyAlignment="1">
      <alignment horizontal="center" vertical="center"/>
    </xf>
    <xf numFmtId="0" fontId="24" fillId="0" borderId="1" xfId="0" applyFont="1" applyBorder="1" applyAlignment="1">
      <alignment horizontal="center" vertical="center"/>
    </xf>
    <xf numFmtId="0" fontId="0" fillId="10" borderId="9" xfId="0" applyFill="1" applyBorder="1" applyAlignment="1">
      <alignment horizontal="center"/>
    </xf>
    <xf numFmtId="3" fontId="0" fillId="10" borderId="9" xfId="0" applyNumberFormat="1" applyFill="1" applyBorder="1" applyAlignment="1">
      <alignment horizontal="center"/>
    </xf>
  </cellXfs>
  <cellStyles count="5">
    <cellStyle name="20% - Accent4 2 2" xfId="4" xr:uid="{168EBF1B-E531-4A60-B295-81DC8321991C}"/>
    <cellStyle name="Good" xfId="1" builtinId="26"/>
    <cellStyle name="Hyperlink 2" xfId="2" xr:uid="{95C56622-B03E-44B1-A3D5-76FE20F3F560}"/>
    <cellStyle name="Normal" xfId="0" builtinId="0"/>
    <cellStyle name="Normal 2" xfId="3" xr:uid="{7B3E25D9-F8BA-4FB3-AA2B-77E8561FBC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customXml" Target="../customXml/item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customXml" Target="../customXml/item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heetMetadata" Target="metadata.xml"/><Relationship Id="rId10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haredStrings" Target="sharedStrings.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DEADC-8A85-46DB-9229-DDAC2884CB83}">
  <dimension ref="A1:H20"/>
  <sheetViews>
    <sheetView tabSelected="1" workbookViewId="0">
      <selection activeCell="D29" sqref="D29"/>
    </sheetView>
  </sheetViews>
  <sheetFormatPr defaultRowHeight="15" x14ac:dyDescent="0.25"/>
  <cols>
    <col min="1" max="1" width="10.42578125" customWidth="1"/>
    <col min="2" max="2" width="14.7109375" customWidth="1"/>
    <col min="3" max="3" width="16.5703125" customWidth="1"/>
    <col min="4" max="4" width="15.85546875" customWidth="1"/>
    <col min="5" max="5" width="15.28515625" customWidth="1"/>
    <col min="7" max="7" width="14.140625" customWidth="1"/>
    <col min="8" max="8" width="61.7109375" customWidth="1"/>
  </cols>
  <sheetData>
    <row r="1" spans="1:8" ht="18.75" x14ac:dyDescent="0.35">
      <c r="A1" s="7" t="s">
        <v>10</v>
      </c>
      <c r="B1" s="7"/>
      <c r="C1" s="7"/>
      <c r="D1" s="7"/>
      <c r="E1" s="7"/>
      <c r="F1" s="7"/>
      <c r="G1" s="7"/>
      <c r="H1" s="7"/>
    </row>
    <row r="2" spans="1:8" ht="13.5" customHeight="1" x14ac:dyDescent="0.3">
      <c r="A2" s="8"/>
      <c r="B2" s="8"/>
      <c r="C2" s="8"/>
      <c r="D2" s="8"/>
      <c r="E2" s="8"/>
      <c r="F2" s="8"/>
    </row>
    <row r="3" spans="1:8" ht="15.75" x14ac:dyDescent="0.3">
      <c r="A3" s="9" t="s">
        <v>11</v>
      </c>
      <c r="B3" s="10" t="s">
        <v>1</v>
      </c>
      <c r="E3" s="8"/>
    </row>
    <row r="4" spans="1:8" ht="15.75" x14ac:dyDescent="0.3">
      <c r="A4" s="9" t="s">
        <v>12</v>
      </c>
      <c r="B4" s="11" t="str">
        <f>HYPERLINK("S:\WBSShared\WBS O&amp;M\SITES WITH CONTRACTS\Upper Grand District School Board\Erin School\Erin Amended ECA May 2013.pdf", "Erin School ECA")</f>
        <v>Erin School ECA</v>
      </c>
      <c r="C4" s="12"/>
      <c r="D4" s="13"/>
      <c r="E4" s="8"/>
    </row>
    <row r="5" spans="1:8" ht="15.75" x14ac:dyDescent="0.3">
      <c r="A5" s="8"/>
      <c r="B5" s="8"/>
      <c r="C5" s="8"/>
      <c r="D5" s="8"/>
      <c r="E5" s="8"/>
      <c r="F5" s="8"/>
    </row>
    <row r="6" spans="1:8" ht="15.75" x14ac:dyDescent="0.3">
      <c r="A6" s="14" t="s">
        <v>13</v>
      </c>
      <c r="B6" s="15" t="s">
        <v>14</v>
      </c>
      <c r="C6" s="15"/>
      <c r="D6" s="15"/>
      <c r="E6" s="15"/>
      <c r="F6" s="15"/>
      <c r="G6" s="16" t="s">
        <v>15</v>
      </c>
      <c r="H6" s="16" t="s">
        <v>16</v>
      </c>
    </row>
    <row r="7" spans="1:8" ht="33.75" customHeight="1" x14ac:dyDescent="0.25">
      <c r="A7" s="17" t="s">
        <v>17</v>
      </c>
      <c r="B7" s="18" t="s">
        <v>18</v>
      </c>
      <c r="C7" s="18"/>
      <c r="D7" s="18"/>
      <c r="E7" s="18"/>
      <c r="F7" s="18"/>
      <c r="G7" s="19" t="s">
        <v>19</v>
      </c>
      <c r="H7" s="20"/>
    </row>
    <row r="8" spans="1:8" ht="33.75" customHeight="1" x14ac:dyDescent="0.25">
      <c r="A8" s="21" t="str">
        <f t="shared" ref="A8:A13" ca="1" si="0">CHAR(CODE(OFFSET(A8,-1,0))+1)</f>
        <v>b</v>
      </c>
      <c r="B8" s="18" t="s">
        <v>20</v>
      </c>
      <c r="C8" s="18"/>
      <c r="D8" s="18"/>
      <c r="E8" s="18"/>
      <c r="F8" s="18"/>
      <c r="G8" s="19" t="s">
        <v>19</v>
      </c>
      <c r="H8" s="20"/>
    </row>
    <row r="9" spans="1:8" ht="33.75" customHeight="1" x14ac:dyDescent="0.25">
      <c r="A9" s="21" t="str">
        <f t="shared" ca="1" si="0"/>
        <v>c</v>
      </c>
      <c r="B9" s="18" t="s">
        <v>21</v>
      </c>
      <c r="C9" s="18"/>
      <c r="D9" s="18"/>
      <c r="E9" s="18"/>
      <c r="F9" s="18"/>
      <c r="G9" s="19" t="s">
        <v>19</v>
      </c>
      <c r="H9" s="20"/>
    </row>
    <row r="10" spans="1:8" ht="33.75" customHeight="1" x14ac:dyDescent="0.25">
      <c r="A10" s="21" t="str">
        <f t="shared" ca="1" si="0"/>
        <v>d</v>
      </c>
      <c r="B10" s="22" t="s">
        <v>22</v>
      </c>
      <c r="C10" s="23"/>
      <c r="D10" s="23"/>
      <c r="E10" s="23"/>
      <c r="F10" s="24"/>
      <c r="G10" s="19" t="s">
        <v>19</v>
      </c>
      <c r="H10" s="20"/>
    </row>
    <row r="11" spans="1:8" ht="33.75" customHeight="1" x14ac:dyDescent="0.25">
      <c r="A11" s="21" t="str">
        <f t="shared" ca="1" si="0"/>
        <v>e</v>
      </c>
      <c r="B11" s="22" t="s">
        <v>23</v>
      </c>
      <c r="C11" s="23"/>
      <c r="D11" s="23"/>
      <c r="E11" s="23"/>
      <c r="F11" s="24"/>
      <c r="G11" s="19" t="s">
        <v>19</v>
      </c>
      <c r="H11" s="20"/>
    </row>
    <row r="12" spans="1:8" ht="63.75" customHeight="1" x14ac:dyDescent="0.25">
      <c r="A12" s="21" t="str">
        <f t="shared" ca="1" si="0"/>
        <v>f</v>
      </c>
      <c r="B12" s="18" t="s">
        <v>24</v>
      </c>
      <c r="C12" s="18"/>
      <c r="D12" s="18"/>
      <c r="E12" s="18"/>
      <c r="F12" s="18"/>
      <c r="G12" s="19" t="s">
        <v>19</v>
      </c>
      <c r="H12" s="20"/>
    </row>
    <row r="13" spans="1:8" ht="33.75" customHeight="1" x14ac:dyDescent="0.25">
      <c r="A13" s="21" t="str">
        <f t="shared" ca="1" si="0"/>
        <v>g</v>
      </c>
      <c r="B13" s="18" t="s">
        <v>25</v>
      </c>
      <c r="C13" s="18"/>
      <c r="D13" s="18"/>
      <c r="E13" s="18"/>
      <c r="F13" s="18"/>
      <c r="G13" s="19" t="s">
        <v>19</v>
      </c>
      <c r="H13" s="20"/>
    </row>
    <row r="16" spans="1:8" x14ac:dyDescent="0.25">
      <c r="G16" t="s">
        <v>19</v>
      </c>
      <c r="H16" t="s">
        <v>26</v>
      </c>
    </row>
    <row r="17" spans="7:8" x14ac:dyDescent="0.25">
      <c r="G17" t="s">
        <v>27</v>
      </c>
      <c r="H17" t="s">
        <v>28</v>
      </c>
    </row>
    <row r="18" spans="7:8" x14ac:dyDescent="0.25">
      <c r="G18" t="s">
        <v>29</v>
      </c>
      <c r="H18" t="s">
        <v>30</v>
      </c>
    </row>
    <row r="19" spans="7:8" x14ac:dyDescent="0.25">
      <c r="G19" t="s">
        <v>31</v>
      </c>
      <c r="H19" t="s">
        <v>32</v>
      </c>
    </row>
    <row r="20" spans="7:8" x14ac:dyDescent="0.25">
      <c r="G20" t="s">
        <v>0</v>
      </c>
      <c r="H20" t="s">
        <v>33</v>
      </c>
    </row>
  </sheetData>
  <mergeCells count="10">
    <mergeCell ref="B10:F10"/>
    <mergeCell ref="B11:F11"/>
    <mergeCell ref="B12:F12"/>
    <mergeCell ref="B13:F13"/>
    <mergeCell ref="A1:H1"/>
    <mergeCell ref="B4:C4"/>
    <mergeCell ref="B6:F6"/>
    <mergeCell ref="B7:F7"/>
    <mergeCell ref="B8:F8"/>
    <mergeCell ref="B9:F9"/>
  </mergeCells>
  <dataValidations count="1">
    <dataValidation type="list" allowBlank="1" showInputMessage="1" showErrorMessage="1" sqref="G7:G13" xr:uid="{CDE337AD-DCF8-4445-BBFC-57F4BD9DEAE1}">
      <formula1>$G$15:$G$20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477D-BECA-4101-AA77-871AFFA48CAB}">
  <dimension ref="A2:H50"/>
  <sheetViews>
    <sheetView topLeftCell="A3" workbookViewId="0">
      <selection activeCell="E39" sqref="E39"/>
    </sheetView>
  </sheetViews>
  <sheetFormatPr defaultColWidth="9.140625" defaultRowHeight="15" x14ac:dyDescent="0.25"/>
  <cols>
    <col min="1" max="1" width="16.7109375" customWidth="1"/>
    <col min="2" max="3" width="8.7109375" customWidth="1"/>
    <col min="4" max="4" width="8.7109375" style="44" customWidth="1"/>
    <col min="5" max="8" width="8.7109375" customWidth="1"/>
    <col min="10" max="10" width="17.42578125" customWidth="1"/>
    <col min="12" max="12" width="14.42578125" customWidth="1"/>
    <col min="13" max="13" width="39.42578125" customWidth="1"/>
    <col min="14" max="14" width="15.42578125" customWidth="1"/>
    <col min="15" max="15" width="13.42578125" customWidth="1"/>
    <col min="16" max="16" width="8.85546875" customWidth="1"/>
  </cols>
  <sheetData>
    <row r="2" spans="1:8" ht="18.75" customHeight="1" x14ac:dyDescent="0.25">
      <c r="A2" s="25" t="s">
        <v>34</v>
      </c>
      <c r="B2" s="26" t="s">
        <v>35</v>
      </c>
      <c r="C2" s="26"/>
      <c r="D2" s="26"/>
      <c r="E2" s="26"/>
      <c r="F2" s="26"/>
      <c r="G2" s="26"/>
      <c r="H2" s="26"/>
    </row>
    <row r="3" spans="1:8" x14ac:dyDescent="0.25">
      <c r="A3" s="25"/>
      <c r="B3" s="27" t="s">
        <v>5</v>
      </c>
      <c r="C3" s="28" t="s">
        <v>36</v>
      </c>
      <c r="D3" s="27" t="s">
        <v>37</v>
      </c>
      <c r="E3" s="29" t="s">
        <v>38</v>
      </c>
      <c r="F3" s="29" t="s">
        <v>39</v>
      </c>
      <c r="G3" s="30" t="s">
        <v>40</v>
      </c>
      <c r="H3" s="29" t="s">
        <v>41</v>
      </c>
    </row>
    <row r="4" spans="1:8" x14ac:dyDescent="0.25">
      <c r="A4" s="31" t="s">
        <v>2</v>
      </c>
      <c r="B4" s="32" t="s">
        <v>42</v>
      </c>
      <c r="C4" s="33" t="s">
        <v>43</v>
      </c>
      <c r="D4" s="32" t="s">
        <v>3</v>
      </c>
      <c r="E4" s="33" t="s">
        <v>3</v>
      </c>
      <c r="F4" s="33" t="s">
        <v>3</v>
      </c>
      <c r="G4" s="33" t="s">
        <v>3</v>
      </c>
      <c r="H4" s="33" t="s">
        <v>3</v>
      </c>
    </row>
    <row r="5" spans="1:8" x14ac:dyDescent="0.25">
      <c r="A5" s="34" t="s">
        <v>44</v>
      </c>
      <c r="B5" s="35"/>
      <c r="C5" s="35"/>
      <c r="D5" s="35"/>
      <c r="E5" s="35"/>
      <c r="F5" s="35"/>
      <c r="G5" s="35"/>
      <c r="H5" s="35"/>
    </row>
    <row r="6" spans="1:8" x14ac:dyDescent="0.25">
      <c r="A6" s="36">
        <v>45499.416666666664</v>
      </c>
      <c r="B6" s="37" t="s">
        <v>4</v>
      </c>
      <c r="C6" s="38"/>
      <c r="D6" s="37"/>
      <c r="E6" s="39">
        <v>93</v>
      </c>
      <c r="F6" s="39">
        <v>27</v>
      </c>
      <c r="G6" s="38">
        <v>4.7699999999999996</v>
      </c>
      <c r="H6" s="38">
        <v>31.2</v>
      </c>
    </row>
    <row r="7" spans="1:8" x14ac:dyDescent="0.25">
      <c r="A7" s="36">
        <v>45513</v>
      </c>
      <c r="B7" s="37">
        <v>6.78</v>
      </c>
      <c r="C7" s="38">
        <v>18.399999999999999</v>
      </c>
      <c r="D7" s="37">
        <v>0.66</v>
      </c>
      <c r="E7" s="39">
        <v>87</v>
      </c>
      <c r="F7" s="39">
        <v>36</v>
      </c>
      <c r="G7" s="38">
        <v>7.01</v>
      </c>
      <c r="H7" s="38">
        <v>47.5</v>
      </c>
    </row>
    <row r="8" spans="1:8" x14ac:dyDescent="0.25">
      <c r="A8" s="36">
        <v>45527.427083333336</v>
      </c>
      <c r="B8" s="37" t="s">
        <v>4</v>
      </c>
      <c r="C8" s="38"/>
      <c r="D8" s="37"/>
      <c r="E8" s="39">
        <v>40</v>
      </c>
      <c r="F8" s="39">
        <v>25</v>
      </c>
      <c r="G8" s="38">
        <v>4.29</v>
      </c>
      <c r="H8" s="38">
        <v>42.3</v>
      </c>
    </row>
    <row r="9" spans="1:8" x14ac:dyDescent="0.25">
      <c r="A9" s="36">
        <v>45540</v>
      </c>
      <c r="B9" s="37">
        <v>7.1</v>
      </c>
      <c r="C9" s="38">
        <v>19.7</v>
      </c>
      <c r="D9" s="37">
        <v>1.76</v>
      </c>
      <c r="E9" s="39">
        <v>16</v>
      </c>
      <c r="F9" s="39">
        <v>8</v>
      </c>
      <c r="G9" s="38">
        <v>7.22</v>
      </c>
      <c r="H9" s="38">
        <v>16.5</v>
      </c>
    </row>
    <row r="10" spans="1:8" x14ac:dyDescent="0.25">
      <c r="A10" s="36">
        <v>45554.354166666664</v>
      </c>
      <c r="B10" s="37" t="s">
        <v>4</v>
      </c>
      <c r="C10" s="38"/>
      <c r="D10" s="37"/>
      <c r="E10" s="39">
        <v>163</v>
      </c>
      <c r="F10" s="39">
        <v>33</v>
      </c>
      <c r="G10" s="38">
        <v>7.59</v>
      </c>
      <c r="H10" s="38">
        <v>84.3</v>
      </c>
    </row>
    <row r="11" spans="1:8" x14ac:dyDescent="0.25">
      <c r="A11" s="36">
        <v>45569.375</v>
      </c>
      <c r="B11" s="37">
        <v>8.24</v>
      </c>
      <c r="C11" s="38">
        <v>17.899999999999999</v>
      </c>
      <c r="D11" s="37">
        <v>0.32</v>
      </c>
      <c r="E11" s="39">
        <v>162</v>
      </c>
      <c r="F11" s="39">
        <v>33</v>
      </c>
      <c r="G11" s="38">
        <v>6.96</v>
      </c>
      <c r="H11" s="38">
        <v>87.5</v>
      </c>
    </row>
    <row r="12" spans="1:8" x14ac:dyDescent="0.25">
      <c r="A12" s="36">
        <v>45583.375</v>
      </c>
      <c r="B12" s="37">
        <v>7.09</v>
      </c>
      <c r="C12" s="38">
        <v>13.5</v>
      </c>
      <c r="D12" s="37" t="s">
        <v>42</v>
      </c>
      <c r="E12" s="39">
        <v>180</v>
      </c>
      <c r="F12" s="39">
        <v>46</v>
      </c>
      <c r="G12" s="38">
        <v>7.7</v>
      </c>
      <c r="H12" s="38">
        <v>95</v>
      </c>
    </row>
    <row r="13" spans="1:8" x14ac:dyDescent="0.25">
      <c r="A13" s="36">
        <v>45597.375</v>
      </c>
      <c r="B13" s="37">
        <v>7.25</v>
      </c>
      <c r="C13" s="38">
        <v>13.2</v>
      </c>
      <c r="D13" s="37">
        <v>0.32</v>
      </c>
      <c r="E13" s="39">
        <v>185</v>
      </c>
      <c r="F13" s="39">
        <v>42</v>
      </c>
      <c r="G13" s="38">
        <v>7.53</v>
      </c>
      <c r="H13" s="38">
        <v>104</v>
      </c>
    </row>
    <row r="14" spans="1:8" x14ac:dyDescent="0.25">
      <c r="A14" s="36">
        <v>45610.5</v>
      </c>
      <c r="B14" s="37">
        <v>7.15</v>
      </c>
      <c r="C14" s="38">
        <v>14.1</v>
      </c>
      <c r="D14" s="37">
        <v>0.83</v>
      </c>
      <c r="E14" s="39">
        <v>182</v>
      </c>
      <c r="F14" s="39">
        <v>26</v>
      </c>
      <c r="G14" s="38">
        <v>12.4</v>
      </c>
      <c r="H14" s="38">
        <v>110</v>
      </c>
    </row>
    <row r="15" spans="1:8" x14ac:dyDescent="0.25">
      <c r="A15" s="36">
        <v>45625.614583333336</v>
      </c>
      <c r="B15" s="37">
        <v>8.0299999999999994</v>
      </c>
      <c r="C15" s="38">
        <v>10.5</v>
      </c>
      <c r="D15" s="37" t="s">
        <v>42</v>
      </c>
      <c r="E15" s="39">
        <v>134</v>
      </c>
      <c r="F15" s="39">
        <v>31</v>
      </c>
      <c r="G15" s="38">
        <v>7.49</v>
      </c>
      <c r="H15" s="38">
        <v>87.4</v>
      </c>
    </row>
    <row r="16" spans="1:8" x14ac:dyDescent="0.25">
      <c r="A16" s="36">
        <v>45639.375</v>
      </c>
      <c r="B16" s="37" t="s">
        <v>4</v>
      </c>
      <c r="C16" s="38" t="s">
        <v>42</v>
      </c>
      <c r="D16" s="37" t="s">
        <v>42</v>
      </c>
      <c r="E16" s="39">
        <v>234</v>
      </c>
      <c r="F16" s="39">
        <v>32</v>
      </c>
      <c r="G16" s="38">
        <v>7.61</v>
      </c>
      <c r="H16" s="38">
        <v>85.4</v>
      </c>
    </row>
    <row r="17" spans="1:8" x14ac:dyDescent="0.25">
      <c r="A17" s="36">
        <v>45653.375</v>
      </c>
      <c r="B17" s="37">
        <v>7.99</v>
      </c>
      <c r="C17" s="38">
        <v>3</v>
      </c>
      <c r="D17" s="37" t="s">
        <v>42</v>
      </c>
      <c r="E17" s="39">
        <v>244</v>
      </c>
      <c r="F17" s="39">
        <v>50</v>
      </c>
      <c r="G17" s="38">
        <v>7.79</v>
      </c>
      <c r="H17" s="38">
        <v>83.7</v>
      </c>
    </row>
    <row r="18" spans="1:8" x14ac:dyDescent="0.25">
      <c r="A18" s="36">
        <v>45667.375</v>
      </c>
      <c r="B18" s="37">
        <v>7.24</v>
      </c>
      <c r="C18" s="38">
        <v>4.7</v>
      </c>
      <c r="D18" s="37" t="s">
        <v>42</v>
      </c>
      <c r="E18" s="39">
        <v>194</v>
      </c>
      <c r="F18" s="39">
        <v>37</v>
      </c>
      <c r="G18" s="38">
        <v>7.09</v>
      </c>
      <c r="H18" s="38">
        <v>80.099999999999994</v>
      </c>
    </row>
    <row r="19" spans="1:8" x14ac:dyDescent="0.25">
      <c r="A19" s="36">
        <v>45681.375</v>
      </c>
      <c r="B19" s="37">
        <v>7.19</v>
      </c>
      <c r="C19" s="38">
        <v>1.6</v>
      </c>
      <c r="D19" s="37" t="s">
        <v>42</v>
      </c>
      <c r="E19" s="39">
        <v>170</v>
      </c>
      <c r="F19" s="39">
        <v>42</v>
      </c>
      <c r="G19" s="38">
        <v>6.71</v>
      </c>
      <c r="H19" s="38">
        <v>82</v>
      </c>
    </row>
    <row r="20" spans="1:8" x14ac:dyDescent="0.25">
      <c r="A20" s="36">
        <v>45694.375</v>
      </c>
      <c r="B20" s="37">
        <v>7.19</v>
      </c>
      <c r="C20" s="38">
        <v>4.4000000000000004</v>
      </c>
      <c r="D20" s="37" t="s">
        <v>42</v>
      </c>
      <c r="E20" s="39">
        <v>74</v>
      </c>
      <c r="F20" s="39">
        <v>48</v>
      </c>
      <c r="G20" s="38">
        <v>3.65</v>
      </c>
      <c r="H20" s="38">
        <v>41</v>
      </c>
    </row>
    <row r="21" spans="1:8" x14ac:dyDescent="0.25">
      <c r="A21" s="36">
        <v>45709.375</v>
      </c>
      <c r="B21" s="37">
        <v>7.19</v>
      </c>
      <c r="C21" s="38">
        <v>2.2000000000000002</v>
      </c>
      <c r="D21" s="37" t="s">
        <v>42</v>
      </c>
      <c r="E21" s="39">
        <v>14</v>
      </c>
      <c r="F21" s="39">
        <v>20</v>
      </c>
      <c r="G21" s="38">
        <v>1.55</v>
      </c>
      <c r="H21" s="38">
        <v>9.6999999999999993</v>
      </c>
    </row>
    <row r="22" spans="1:8" x14ac:dyDescent="0.25">
      <c r="A22" s="36">
        <v>45723.375</v>
      </c>
      <c r="B22" s="37">
        <v>7.24</v>
      </c>
      <c r="C22" s="38">
        <v>4.7</v>
      </c>
      <c r="D22" s="37" t="s">
        <v>42</v>
      </c>
      <c r="E22" s="39">
        <v>198</v>
      </c>
      <c r="F22" s="39">
        <v>60</v>
      </c>
      <c r="G22" s="38">
        <v>6.44</v>
      </c>
      <c r="H22" s="38">
        <v>77.099999999999994</v>
      </c>
    </row>
    <row r="23" spans="1:8" x14ac:dyDescent="0.25">
      <c r="A23" s="36">
        <v>45737</v>
      </c>
      <c r="B23" s="37">
        <v>7.19</v>
      </c>
      <c r="C23" s="38">
        <v>2.2000000000000002</v>
      </c>
      <c r="D23" s="37" t="s">
        <v>42</v>
      </c>
      <c r="E23" s="39">
        <v>199</v>
      </c>
      <c r="F23" s="39">
        <v>69</v>
      </c>
      <c r="G23" s="38">
        <v>7.22</v>
      </c>
      <c r="H23" s="38">
        <v>92.4</v>
      </c>
    </row>
    <row r="24" spans="1:8" x14ac:dyDescent="0.25">
      <c r="A24" s="36">
        <v>45751</v>
      </c>
      <c r="B24" s="37">
        <v>7.24</v>
      </c>
      <c r="C24" s="38">
        <v>4.7</v>
      </c>
      <c r="D24" s="37" t="s">
        <v>42</v>
      </c>
      <c r="E24" s="39">
        <v>95</v>
      </c>
      <c r="F24" s="39">
        <v>48</v>
      </c>
      <c r="G24" s="38">
        <v>7.4</v>
      </c>
      <c r="H24" s="38">
        <v>77.5</v>
      </c>
    </row>
    <row r="25" spans="1:8" x14ac:dyDescent="0.25">
      <c r="A25" s="36">
        <v>45764</v>
      </c>
      <c r="B25" s="37" t="s">
        <v>42</v>
      </c>
      <c r="C25" s="38" t="s">
        <v>42</v>
      </c>
      <c r="D25" s="37" t="s">
        <v>42</v>
      </c>
      <c r="E25" s="39">
        <v>186</v>
      </c>
      <c r="F25" s="39">
        <v>65</v>
      </c>
      <c r="G25" s="38">
        <v>6.96</v>
      </c>
      <c r="H25" s="38">
        <v>73.2</v>
      </c>
    </row>
    <row r="26" spans="1:8" x14ac:dyDescent="0.25">
      <c r="A26" s="36">
        <v>45779.395833333336</v>
      </c>
      <c r="B26" s="37" t="s">
        <v>42</v>
      </c>
      <c r="C26" s="38" t="s">
        <v>42</v>
      </c>
      <c r="D26" s="37" t="s">
        <v>42</v>
      </c>
      <c r="E26" s="39">
        <v>279</v>
      </c>
      <c r="F26" s="39">
        <v>65</v>
      </c>
      <c r="G26" s="38">
        <v>8.8800000000000008</v>
      </c>
      <c r="H26" s="38">
        <v>92.2</v>
      </c>
    </row>
    <row r="27" spans="1:8" x14ac:dyDescent="0.25">
      <c r="A27" s="36">
        <v>45793.395833333336</v>
      </c>
      <c r="B27" s="37">
        <v>7</v>
      </c>
      <c r="C27" s="38">
        <v>17.8</v>
      </c>
      <c r="D27" s="37">
        <v>0.63</v>
      </c>
      <c r="E27" s="39">
        <v>613</v>
      </c>
      <c r="F27" s="39">
        <v>45</v>
      </c>
      <c r="G27" s="38">
        <v>9.15</v>
      </c>
      <c r="H27" s="38">
        <v>97.6</v>
      </c>
    </row>
    <row r="28" spans="1:8" x14ac:dyDescent="0.25">
      <c r="A28" s="36">
        <v>45807.583333333336</v>
      </c>
      <c r="B28" s="37">
        <v>7</v>
      </c>
      <c r="C28" s="38">
        <v>19</v>
      </c>
      <c r="D28" s="37">
        <v>0</v>
      </c>
      <c r="E28" s="39">
        <v>242</v>
      </c>
      <c r="F28" s="39">
        <v>56</v>
      </c>
      <c r="G28" s="38">
        <v>9.68</v>
      </c>
      <c r="H28" s="38">
        <v>92.8</v>
      </c>
    </row>
    <row r="29" spans="1:8" x14ac:dyDescent="0.25">
      <c r="A29" s="36">
        <v>45821.375</v>
      </c>
      <c r="B29" s="37">
        <v>8</v>
      </c>
      <c r="C29" s="38">
        <v>17</v>
      </c>
      <c r="D29" s="37" t="s">
        <v>42</v>
      </c>
      <c r="E29" s="39">
        <v>235</v>
      </c>
      <c r="F29" s="39">
        <v>74</v>
      </c>
      <c r="G29" s="38">
        <v>9.32</v>
      </c>
      <c r="H29" s="38">
        <v>93.3</v>
      </c>
    </row>
    <row r="30" spans="1:8" x14ac:dyDescent="0.25">
      <c r="A30" s="36">
        <v>45835.4375</v>
      </c>
      <c r="B30" s="37">
        <v>7</v>
      </c>
      <c r="C30" s="38">
        <v>19</v>
      </c>
      <c r="D30" s="37">
        <v>0</v>
      </c>
      <c r="E30" s="39">
        <v>238</v>
      </c>
      <c r="F30" s="39">
        <v>78</v>
      </c>
      <c r="G30" s="38">
        <v>8.6199999999999992</v>
      </c>
      <c r="H30" s="38">
        <v>72.3</v>
      </c>
    </row>
    <row r="31" spans="1:8" x14ac:dyDescent="0.25">
      <c r="A31" s="36">
        <v>45849.364583333336</v>
      </c>
      <c r="B31" s="37" t="s">
        <v>4</v>
      </c>
      <c r="C31" s="38"/>
      <c r="D31" s="37"/>
      <c r="E31" s="39">
        <v>107</v>
      </c>
      <c r="F31" s="39">
        <v>55</v>
      </c>
      <c r="G31" s="38">
        <v>8.48</v>
      </c>
      <c r="H31" s="38">
        <v>55.9</v>
      </c>
    </row>
    <row r="32" spans="1:8" x14ac:dyDescent="0.25">
      <c r="A32" s="36">
        <v>45863.5</v>
      </c>
      <c r="B32" s="37" t="s">
        <v>4</v>
      </c>
      <c r="C32" s="38"/>
      <c r="D32" s="37"/>
      <c r="E32" s="39">
        <v>296</v>
      </c>
      <c r="F32" s="39">
        <v>57</v>
      </c>
      <c r="G32" s="38">
        <v>5.83</v>
      </c>
      <c r="H32" s="38">
        <v>40.299999999999997</v>
      </c>
    </row>
    <row r="33" spans="1:8" x14ac:dyDescent="0.25">
      <c r="A33" s="40" t="s">
        <v>45</v>
      </c>
      <c r="B33" s="41">
        <f ca="1">IFERROR(AVERAGE(OFFSET(B4,2,0):OFFSET(B33,-1,0)),"-")</f>
        <v>7.321578947368419</v>
      </c>
      <c r="C33" s="42">
        <f ca="1">IFERROR(AVERAGE(OFFSET(C4,2,0):OFFSET(C33,-1,0)),"-")</f>
        <v>10.926315789473684</v>
      </c>
      <c r="D33" s="41">
        <f ca="1">IFERROR(AVERAGE(OFFSET(D4,2,0):OFFSET(D33,-1,0)),"-")</f>
        <v>0.56499999999999995</v>
      </c>
      <c r="E33" s="43">
        <f ca="1">IFERROR(AVERAGE(OFFSET(E4,2,0):OFFSET(E33,-1,0)),"-")</f>
        <v>180</v>
      </c>
      <c r="F33" s="43">
        <f ca="1">IFERROR(AVERAGE(OFFSET(F4,2,0):OFFSET(F33,-1,0)),"-")</f>
        <v>44.74074074074074</v>
      </c>
      <c r="G33" s="42">
        <f ca="1">IFERROR(AVERAGE(OFFSET(G4,2,0):OFFSET(G33,-1,0)),"-")</f>
        <v>7.2348148148148148</v>
      </c>
      <c r="H33" s="42">
        <f ca="1">IFERROR(AVERAGE(OFFSET(H4,2,0):OFFSET(H33,-1,0)),"-")</f>
        <v>72.303703703703704</v>
      </c>
    </row>
    <row r="34" spans="1:8" x14ac:dyDescent="0.25">
      <c r="A34" s="40" t="s">
        <v>46</v>
      </c>
      <c r="B34" s="41">
        <f ca="1">IFERROR(MEDIAN(OFFSET(B4,2,0):OFFSET(B34,-2,0)),"-")</f>
        <v>7.19</v>
      </c>
      <c r="C34" s="42">
        <f ca="1">IFERROR(MEDIAN(OFFSET(C4,2,0):OFFSET(C34,-2,0)),"-")</f>
        <v>13.2</v>
      </c>
      <c r="D34" s="41">
        <f ca="1">IFERROR(MEDIAN(OFFSET(D4,2,0):OFFSET(D34,-2,0)),"-")</f>
        <v>0.47499999999999998</v>
      </c>
      <c r="E34" s="43">
        <f ca="1">IFERROR(MEDIAN(OFFSET(E4,2,0):OFFSET(E34,-2,0)),"-")</f>
        <v>182</v>
      </c>
      <c r="F34" s="43">
        <f ca="1">IFERROR(MEDIAN(OFFSET(F4,2,0):OFFSET(F34,-2,0)),"-")</f>
        <v>45</v>
      </c>
      <c r="G34" s="42">
        <f ca="1">IFERROR(MEDIAN(OFFSET(G4,2,0):OFFSET(G34,-2,0)),"-")</f>
        <v>7.4</v>
      </c>
      <c r="H34" s="42">
        <f ca="1">IFERROR(MEDIAN(OFFSET(H4,2,0):OFFSET(H34,-2,0)),"-")</f>
        <v>82</v>
      </c>
    </row>
    <row r="37" spans="1:8" x14ac:dyDescent="0.25">
      <c r="E37" s="45"/>
      <c r="F37" s="45"/>
      <c r="G37" s="45"/>
      <c r="H37" s="45"/>
    </row>
    <row r="38" spans="1:8" x14ac:dyDescent="0.25">
      <c r="A38" s="44"/>
      <c r="D38"/>
    </row>
    <row r="39" spans="1:8" x14ac:dyDescent="0.25">
      <c r="A39" s="44"/>
      <c r="D39"/>
    </row>
    <row r="40" spans="1:8" x14ac:dyDescent="0.25">
      <c r="A40" s="44"/>
      <c r="D40"/>
    </row>
    <row r="41" spans="1:8" x14ac:dyDescent="0.25">
      <c r="A41" s="44"/>
      <c r="D41"/>
    </row>
    <row r="42" spans="1:8" x14ac:dyDescent="0.25">
      <c r="A42" s="44"/>
      <c r="D42"/>
    </row>
    <row r="43" spans="1:8" x14ac:dyDescent="0.25">
      <c r="A43" s="44"/>
      <c r="D43"/>
    </row>
    <row r="44" spans="1:8" x14ac:dyDescent="0.25">
      <c r="A44" s="44"/>
      <c r="D44"/>
    </row>
    <row r="45" spans="1:8" x14ac:dyDescent="0.25">
      <c r="A45" s="44"/>
      <c r="D45"/>
    </row>
    <row r="46" spans="1:8" x14ac:dyDescent="0.25">
      <c r="A46" s="44"/>
      <c r="D46"/>
    </row>
    <row r="47" spans="1:8" x14ac:dyDescent="0.25">
      <c r="A47" s="44"/>
      <c r="D47"/>
    </row>
    <row r="48" spans="1:8" x14ac:dyDescent="0.25">
      <c r="A48" s="44"/>
      <c r="D48"/>
    </row>
    <row r="49" spans="1:4" x14ac:dyDescent="0.25">
      <c r="A49" s="44"/>
      <c r="D49"/>
    </row>
    <row r="50" spans="1:4" x14ac:dyDescent="0.25">
      <c r="A50" s="44"/>
      <c r="D50"/>
    </row>
  </sheetData>
  <mergeCells count="3">
    <mergeCell ref="A2:A3"/>
    <mergeCell ref="B2:H2"/>
    <mergeCell ref="B5:H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E5F90-3909-4C80-B3B1-45EF432B268B}">
  <dimension ref="A1:L22"/>
  <sheetViews>
    <sheetView topLeftCell="A2" workbookViewId="0">
      <selection activeCell="K24" sqref="K24"/>
    </sheetView>
  </sheetViews>
  <sheetFormatPr defaultColWidth="9.140625" defaultRowHeight="15" x14ac:dyDescent="0.25"/>
  <cols>
    <col min="1" max="1" width="16.7109375" style="1" customWidth="1"/>
    <col min="2" max="2" width="7.7109375" style="46" customWidth="1"/>
    <col min="3" max="3" width="7.7109375" style="47" customWidth="1"/>
    <col min="4" max="4" width="7.7109375" style="46" customWidth="1"/>
    <col min="5" max="6" width="7.7109375" style="48" customWidth="1"/>
    <col min="7" max="8" width="7.7109375" style="47" customWidth="1"/>
    <col min="9" max="11" width="7.7109375" style="46" customWidth="1"/>
    <col min="12" max="12" width="9.140625" style="1"/>
    <col min="13" max="13" width="27.5703125" style="1" customWidth="1"/>
    <col min="14" max="14" width="19.140625" style="1" customWidth="1"/>
    <col min="15" max="15" width="24.42578125" style="1" customWidth="1"/>
    <col min="16" max="16" width="14.42578125" style="1" customWidth="1"/>
    <col min="17" max="16384" width="9.140625" style="1"/>
  </cols>
  <sheetData>
    <row r="1" spans="1:12" ht="15.75" customHeight="1" x14ac:dyDescent="0.25"/>
    <row r="2" spans="1:12" ht="19.5" customHeight="1" x14ac:dyDescent="0.25">
      <c r="A2" s="25" t="s">
        <v>34</v>
      </c>
      <c r="B2" s="26" t="s">
        <v>47</v>
      </c>
      <c r="C2" s="26"/>
      <c r="D2" s="26"/>
      <c r="E2" s="26"/>
      <c r="F2" s="26"/>
      <c r="G2" s="26"/>
      <c r="H2" s="26"/>
      <c r="I2" s="26"/>
      <c r="J2" s="26"/>
      <c r="K2" s="26"/>
    </row>
    <row r="3" spans="1:12" x14ac:dyDescent="0.25">
      <c r="A3" s="25"/>
      <c r="B3" s="27" t="s">
        <v>5</v>
      </c>
      <c r="C3" s="28" t="s">
        <v>36</v>
      </c>
      <c r="D3" s="27" t="s">
        <v>37</v>
      </c>
      <c r="E3" s="29" t="s">
        <v>38</v>
      </c>
      <c r="F3" s="49" t="s">
        <v>39</v>
      </c>
      <c r="G3" s="30" t="s">
        <v>41</v>
      </c>
      <c r="H3" s="30" t="s">
        <v>48</v>
      </c>
      <c r="I3" s="50" t="s">
        <v>49</v>
      </c>
      <c r="J3" s="50" t="s">
        <v>50</v>
      </c>
      <c r="K3" s="50" t="s">
        <v>51</v>
      </c>
    </row>
    <row r="4" spans="1:12" x14ac:dyDescent="0.25">
      <c r="A4" s="34" t="s">
        <v>2</v>
      </c>
      <c r="B4" s="37"/>
      <c r="C4" s="38" t="s">
        <v>43</v>
      </c>
      <c r="D4" s="37" t="s">
        <v>3</v>
      </c>
      <c r="E4" s="39" t="s">
        <v>3</v>
      </c>
      <c r="F4" s="39" t="s">
        <v>3</v>
      </c>
      <c r="G4" s="38" t="s">
        <v>3</v>
      </c>
      <c r="H4" s="38" t="s">
        <v>3</v>
      </c>
      <c r="I4" s="37" t="s">
        <v>3</v>
      </c>
      <c r="J4" s="37" t="s">
        <v>3</v>
      </c>
      <c r="K4" s="37" t="s">
        <v>3</v>
      </c>
    </row>
    <row r="5" spans="1:12" x14ac:dyDescent="0.25">
      <c r="A5" s="34" t="s">
        <v>44</v>
      </c>
      <c r="B5" s="35"/>
      <c r="C5" s="35"/>
      <c r="D5" s="35"/>
      <c r="E5" s="35"/>
      <c r="F5" s="35"/>
      <c r="G5" s="35"/>
      <c r="H5" s="35"/>
      <c r="I5" s="35"/>
      <c r="J5" s="35"/>
      <c r="K5" s="35"/>
    </row>
    <row r="6" spans="1:12" x14ac:dyDescent="0.25">
      <c r="A6" s="36">
        <v>45485</v>
      </c>
      <c r="B6" s="37">
        <v>7.14</v>
      </c>
      <c r="C6" s="38">
        <v>18.5</v>
      </c>
      <c r="D6" s="37">
        <v>7.76</v>
      </c>
      <c r="E6" s="39">
        <v>4</v>
      </c>
      <c r="F6" s="39">
        <v>2</v>
      </c>
      <c r="G6" s="38">
        <v>0.7</v>
      </c>
      <c r="H6" s="38">
        <v>0.1</v>
      </c>
      <c r="I6" s="38">
        <v>11.2</v>
      </c>
      <c r="J6" s="37">
        <v>0.03</v>
      </c>
      <c r="K6" s="38">
        <f t="shared" ref="K6:K17" si="0">I6+J6+G6</f>
        <v>11.929999999999998</v>
      </c>
      <c r="L6" s="51"/>
    </row>
    <row r="7" spans="1:12" x14ac:dyDescent="0.25">
      <c r="A7" s="36">
        <v>45513</v>
      </c>
      <c r="B7" s="37">
        <v>7.2</v>
      </c>
      <c r="C7" s="38">
        <v>19.600000000000001</v>
      </c>
      <c r="D7" s="37">
        <v>7.86</v>
      </c>
      <c r="E7" s="39">
        <v>4</v>
      </c>
      <c r="F7" s="39">
        <v>6</v>
      </c>
      <c r="G7" s="38">
        <v>3.2</v>
      </c>
      <c r="H7" s="38">
        <v>0.1</v>
      </c>
      <c r="I7" s="38">
        <v>24.3</v>
      </c>
      <c r="J7" s="37">
        <v>0.03</v>
      </c>
      <c r="K7" s="38">
        <f t="shared" si="0"/>
        <v>27.53</v>
      </c>
      <c r="L7" s="51"/>
    </row>
    <row r="8" spans="1:12" x14ac:dyDescent="0.25">
      <c r="A8" s="36">
        <v>45540</v>
      </c>
      <c r="B8" s="37">
        <v>7.6</v>
      </c>
      <c r="C8" s="38">
        <v>21.4</v>
      </c>
      <c r="D8" s="37">
        <v>7.08</v>
      </c>
      <c r="E8" s="39">
        <v>7</v>
      </c>
      <c r="F8" s="39">
        <v>9</v>
      </c>
      <c r="G8" s="38">
        <v>0.5</v>
      </c>
      <c r="H8" s="38">
        <v>0.1</v>
      </c>
      <c r="I8" s="38">
        <v>8.0299999999999994</v>
      </c>
      <c r="J8" s="37">
        <v>0.03</v>
      </c>
      <c r="K8" s="38">
        <f t="shared" si="0"/>
        <v>8.5599999999999987</v>
      </c>
      <c r="L8" s="51"/>
    </row>
    <row r="9" spans="1:12" x14ac:dyDescent="0.25">
      <c r="A9" s="36">
        <v>45569.375</v>
      </c>
      <c r="B9" s="37">
        <v>8.7200000000000006</v>
      </c>
      <c r="C9" s="38">
        <v>17.600000000000001</v>
      </c>
      <c r="D9" s="37">
        <v>0.9</v>
      </c>
      <c r="E9" s="39">
        <v>4</v>
      </c>
      <c r="F9" s="39">
        <v>2</v>
      </c>
      <c r="G9" s="38">
        <v>0.5</v>
      </c>
      <c r="H9" s="38">
        <v>0.1</v>
      </c>
      <c r="I9" s="38">
        <v>34.6</v>
      </c>
      <c r="J9" s="37">
        <v>0.03</v>
      </c>
      <c r="K9" s="38">
        <f t="shared" si="0"/>
        <v>35.130000000000003</v>
      </c>
      <c r="L9" s="51"/>
    </row>
    <row r="10" spans="1:12" x14ac:dyDescent="0.25">
      <c r="A10" s="36">
        <v>45597.375</v>
      </c>
      <c r="B10" s="37">
        <v>7.64</v>
      </c>
      <c r="C10" s="38">
        <v>13.4</v>
      </c>
      <c r="D10" s="37">
        <v>0.9</v>
      </c>
      <c r="E10" s="39">
        <v>4</v>
      </c>
      <c r="F10" s="39">
        <v>7</v>
      </c>
      <c r="G10" s="38">
        <v>0.5</v>
      </c>
      <c r="H10" s="38">
        <v>0.1</v>
      </c>
      <c r="I10" s="38">
        <v>42.1</v>
      </c>
      <c r="J10" s="37">
        <v>0.03</v>
      </c>
      <c r="K10" s="38">
        <f t="shared" si="0"/>
        <v>42.63</v>
      </c>
      <c r="L10" s="51"/>
    </row>
    <row r="11" spans="1:12" x14ac:dyDescent="0.25">
      <c r="A11" s="36">
        <v>45639</v>
      </c>
      <c r="B11" s="37" t="s">
        <v>4</v>
      </c>
      <c r="C11" s="38"/>
      <c r="D11" s="37"/>
      <c r="E11" s="39">
        <v>10</v>
      </c>
      <c r="F11" s="39">
        <v>12</v>
      </c>
      <c r="G11" s="38">
        <v>21.7</v>
      </c>
      <c r="H11" s="38">
        <v>21</v>
      </c>
      <c r="I11" s="38">
        <v>20.2</v>
      </c>
      <c r="J11" s="37">
        <v>4.0199999999999996</v>
      </c>
      <c r="K11" s="38">
        <f t="shared" si="0"/>
        <v>45.92</v>
      </c>
      <c r="L11" s="51"/>
    </row>
    <row r="12" spans="1:12" x14ac:dyDescent="0.25">
      <c r="A12" s="36">
        <v>45667.375</v>
      </c>
      <c r="B12" s="37">
        <v>6.65</v>
      </c>
      <c r="C12" s="38">
        <v>1.5</v>
      </c>
      <c r="D12" s="37" t="s">
        <v>42</v>
      </c>
      <c r="E12" s="39">
        <v>4</v>
      </c>
      <c r="F12" s="39">
        <v>2</v>
      </c>
      <c r="G12" s="38">
        <v>1.1000000000000001</v>
      </c>
      <c r="H12" s="38">
        <v>0.3</v>
      </c>
      <c r="I12" s="38">
        <v>39.1</v>
      </c>
      <c r="J12" s="37">
        <v>0.31</v>
      </c>
      <c r="K12" s="38">
        <f t="shared" si="0"/>
        <v>40.510000000000005</v>
      </c>
      <c r="L12" s="51"/>
    </row>
    <row r="13" spans="1:12" x14ac:dyDescent="0.25">
      <c r="A13" s="36">
        <v>45723.375</v>
      </c>
      <c r="B13" s="37" t="s">
        <v>42</v>
      </c>
      <c r="C13" s="38" t="s">
        <v>42</v>
      </c>
      <c r="D13" s="37" t="s">
        <v>42</v>
      </c>
      <c r="E13" s="39">
        <v>4</v>
      </c>
      <c r="F13" s="39">
        <v>2</v>
      </c>
      <c r="G13" s="38">
        <v>1.3</v>
      </c>
      <c r="H13" s="38">
        <v>0.5</v>
      </c>
      <c r="I13" s="38">
        <v>36.700000000000003</v>
      </c>
      <c r="J13" s="37">
        <v>0.06</v>
      </c>
      <c r="K13" s="38">
        <f t="shared" si="0"/>
        <v>38.06</v>
      </c>
      <c r="L13" s="51"/>
    </row>
    <row r="14" spans="1:12" x14ac:dyDescent="0.25">
      <c r="A14" s="36">
        <v>45751</v>
      </c>
      <c r="B14" s="37" t="s">
        <v>42</v>
      </c>
      <c r="C14" s="38" t="s">
        <v>42</v>
      </c>
      <c r="D14" s="37" t="s">
        <v>42</v>
      </c>
      <c r="E14" s="39">
        <v>4</v>
      </c>
      <c r="F14" s="39">
        <v>2</v>
      </c>
      <c r="G14" s="38">
        <v>0.5</v>
      </c>
      <c r="H14" s="38">
        <v>0.8</v>
      </c>
      <c r="I14" s="38">
        <v>45.2</v>
      </c>
      <c r="J14" s="37">
        <v>7.0000000000000007E-2</v>
      </c>
      <c r="K14" s="38">
        <f t="shared" si="0"/>
        <v>45.77</v>
      </c>
      <c r="L14" s="51"/>
    </row>
    <row r="15" spans="1:12" x14ac:dyDescent="0.25">
      <c r="A15" s="36">
        <v>45779.395833333336</v>
      </c>
      <c r="B15" s="37" t="s">
        <v>42</v>
      </c>
      <c r="C15" s="38" t="s">
        <v>42</v>
      </c>
      <c r="D15" s="37" t="s">
        <v>42</v>
      </c>
      <c r="E15" s="39">
        <v>7</v>
      </c>
      <c r="F15" s="39">
        <v>3</v>
      </c>
      <c r="G15" s="38">
        <v>0.5</v>
      </c>
      <c r="H15" s="38">
        <v>0.1</v>
      </c>
      <c r="I15" s="38">
        <v>36.5</v>
      </c>
      <c r="J15" s="37">
        <v>0.03</v>
      </c>
      <c r="K15" s="38">
        <f t="shared" si="0"/>
        <v>37.03</v>
      </c>
      <c r="L15" s="51"/>
    </row>
    <row r="16" spans="1:12" x14ac:dyDescent="0.25">
      <c r="A16" s="36">
        <v>45821.375</v>
      </c>
      <c r="B16" s="37">
        <v>8</v>
      </c>
      <c r="C16" s="38">
        <v>18</v>
      </c>
      <c r="D16" s="37">
        <v>5</v>
      </c>
      <c r="E16" s="39">
        <v>4</v>
      </c>
      <c r="F16" s="39">
        <v>4</v>
      </c>
      <c r="G16" s="38">
        <v>0.5</v>
      </c>
      <c r="H16" s="38">
        <v>0.2</v>
      </c>
      <c r="I16" s="38">
        <v>34.299999999999997</v>
      </c>
      <c r="J16" s="37">
        <v>0.03</v>
      </c>
      <c r="K16" s="38">
        <f t="shared" si="0"/>
        <v>34.83</v>
      </c>
      <c r="L16" s="51"/>
    </row>
    <row r="17" spans="1:12" x14ac:dyDescent="0.25">
      <c r="A17" s="36">
        <v>45849.364583333336</v>
      </c>
      <c r="B17" s="37" t="s">
        <v>4</v>
      </c>
      <c r="C17" s="38"/>
      <c r="D17" s="37"/>
      <c r="E17" s="39">
        <v>4</v>
      </c>
      <c r="F17" s="39">
        <v>6</v>
      </c>
      <c r="G17" s="38">
        <v>0.5</v>
      </c>
      <c r="H17" s="38">
        <v>0.2</v>
      </c>
      <c r="I17" s="38">
        <v>28.8</v>
      </c>
      <c r="J17" s="37">
        <v>0.3</v>
      </c>
      <c r="K17" s="38">
        <f t="shared" si="0"/>
        <v>29.6</v>
      </c>
      <c r="L17" s="51"/>
    </row>
    <row r="18" spans="1:12" x14ac:dyDescent="0.25">
      <c r="A18" s="40" t="s">
        <v>52</v>
      </c>
      <c r="B18" s="41">
        <f ca="1">IFERROR(AVERAGE(OFFSET(B4,2,0):OFFSET(B18,-1,0)),"-")</f>
        <v>7.5642857142857141</v>
      </c>
      <c r="C18" s="42">
        <f ca="1">IFERROR(AVERAGE(OFFSET(C4,2,0):OFFSET(C18,-1,0)),"-")</f>
        <v>15.714285714285714</v>
      </c>
      <c r="D18" s="41">
        <f ca="1">IFERROR(AVERAGE(OFFSET(D4,2,0):OFFSET(D18,-1,0)),"-")</f>
        <v>4.916666666666667</v>
      </c>
      <c r="E18" s="43">
        <f ca="1">IFERROR(AVERAGE(OFFSET(E4,2,0):OFFSET(E18,-1,0)),"-")</f>
        <v>5</v>
      </c>
      <c r="F18" s="43">
        <f ca="1">IFERROR(AVERAGE(OFFSET(F4,2,0):OFFSET(F18,-1,0)),"-")</f>
        <v>4.75</v>
      </c>
      <c r="G18" s="42">
        <f ca="1">IFERROR(AVERAGE(OFFSET(G4,2,0):OFFSET(G18,-1,0)),"-")</f>
        <v>2.6250000000000004</v>
      </c>
      <c r="H18" s="42">
        <f ca="1">IFERROR(AVERAGE(OFFSET(H4,2,0):OFFSET(H18,-1,0)),"-")</f>
        <v>1.9666666666666668</v>
      </c>
      <c r="I18" s="42">
        <f ca="1">IFERROR(AVERAGE(OFFSET(I4,2,0):OFFSET(I18,-1,0)),"-")</f>
        <v>30.08583333333333</v>
      </c>
      <c r="J18" s="41">
        <f ca="1">IFERROR(AVERAGE(OFFSET(J4,2,0):OFFSET(J18,-1,0)),"-")</f>
        <v>0.41416666666666663</v>
      </c>
      <c r="K18" s="42">
        <f ca="1">IFERROR(AVERAGE(OFFSET(K4,2,0):OFFSET(K18,-1,0)),"-")</f>
        <v>33.124999999999993</v>
      </c>
    </row>
    <row r="19" spans="1:12" x14ac:dyDescent="0.25">
      <c r="A19" s="40" t="s">
        <v>46</v>
      </c>
      <c r="B19" s="41">
        <f ca="1">IFERROR(MEDIAN(OFFSET(B4,2,0):OFFSET(B19,-2,0)),"-")</f>
        <v>7.6</v>
      </c>
      <c r="C19" s="42">
        <f ca="1">IFERROR(MEDIAN(OFFSET(C4,2,0):OFFSET(C19,-2,0)),"-")</f>
        <v>18</v>
      </c>
      <c r="D19" s="41">
        <f ca="1">IFERROR(MEDIAN(OFFSET(D4,2,0):OFFSET(D19,-2,0)),"-")</f>
        <v>6.04</v>
      </c>
      <c r="E19" s="43">
        <f ca="1">IFERROR(MEDIAN(OFFSET(E4,2,0):OFFSET(E19,-2,0)),"-")</f>
        <v>4</v>
      </c>
      <c r="F19" s="43">
        <f ca="1">IFERROR(MEDIAN(OFFSET(F4,2,0):OFFSET(F19,-2,0)),"-")</f>
        <v>3.5</v>
      </c>
      <c r="G19" s="42">
        <f ca="1">IFERROR(MEDIAN(OFFSET(G4,2,0):OFFSET(G19,-2,0)),"-")</f>
        <v>0.5</v>
      </c>
      <c r="H19" s="42">
        <f ca="1">IFERROR(MEDIAN(OFFSET(H4,2,0):OFFSET(H19,-2,0)),"-")</f>
        <v>0.15000000000000002</v>
      </c>
      <c r="I19" s="42">
        <f ca="1">IFERROR(MEDIAN(OFFSET(I4,2,0):OFFSET(I19,-2,0)),"-")</f>
        <v>34.450000000000003</v>
      </c>
      <c r="J19" s="41">
        <f ca="1">IFERROR(MEDIAN(OFFSET(J4,2,0):OFFSET(J19,-2,0)),"-")</f>
        <v>0.03</v>
      </c>
      <c r="K19" s="42">
        <f ca="1">IFERROR(MEDIAN(OFFSET(K4,2,0):OFFSET(K19,-2,0)),"-")</f>
        <v>36.08</v>
      </c>
    </row>
    <row r="20" spans="1:12" ht="18.75" customHeight="1" x14ac:dyDescent="0.25">
      <c r="A20" s="52"/>
      <c r="B20" s="53"/>
      <c r="C20" s="53"/>
      <c r="D20" s="53"/>
      <c r="E20" s="53"/>
      <c r="F20" s="53"/>
      <c r="G20" s="53"/>
      <c r="H20" s="53"/>
      <c r="I20" s="53"/>
      <c r="J20" s="53"/>
      <c r="K20" s="53"/>
    </row>
    <row r="21" spans="1:12" x14ac:dyDescent="0.25">
      <c r="A21" s="52"/>
      <c r="B21" s="54"/>
      <c r="C21" s="54"/>
      <c r="D21" s="54"/>
      <c r="E21" s="54"/>
      <c r="F21" s="54"/>
      <c r="G21" s="54"/>
      <c r="H21" s="54"/>
      <c r="I21" s="54"/>
      <c r="J21" s="54"/>
      <c r="K21" s="54"/>
    </row>
    <row r="22" spans="1:12" x14ac:dyDescent="0.25">
      <c r="A22" s="52"/>
      <c r="E22" s="46"/>
      <c r="F22" s="46"/>
      <c r="G22" s="46"/>
      <c r="H22" s="46"/>
    </row>
  </sheetData>
  <mergeCells count="4">
    <mergeCell ref="A2:A3"/>
    <mergeCell ref="B2:K2"/>
    <mergeCell ref="B5:K5"/>
    <mergeCell ref="B20:K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927E1-95E2-40B3-ACB1-15CC1A9F4AB0}">
  <dimension ref="A2:K26"/>
  <sheetViews>
    <sheetView zoomScaleNormal="100" workbookViewId="0">
      <selection activeCell="D34" sqref="D34"/>
    </sheetView>
  </sheetViews>
  <sheetFormatPr defaultColWidth="9.140625" defaultRowHeight="15" x14ac:dyDescent="0.25"/>
  <cols>
    <col min="1" max="1" width="16.7109375" style="1" customWidth="1"/>
    <col min="2" max="2" width="7.7109375" style="46" customWidth="1"/>
    <col min="3" max="3" width="7.7109375" style="47" customWidth="1"/>
    <col min="4" max="11" width="7.7109375" style="1" customWidth="1"/>
    <col min="12" max="13" width="9.140625" style="1"/>
    <col min="14" max="14" width="39.42578125" style="1" customWidth="1"/>
    <col min="15" max="15" width="25.5703125" style="1" customWidth="1"/>
    <col min="16" max="16" width="26.5703125" style="1" customWidth="1"/>
    <col min="17" max="17" width="18.5703125" style="1" customWidth="1"/>
    <col min="18" max="18" width="11.5703125" style="1" customWidth="1"/>
    <col min="19" max="16384" width="9.140625" style="1"/>
  </cols>
  <sheetData>
    <row r="2" spans="1:11" ht="18.75" x14ac:dyDescent="0.25">
      <c r="A2" s="25" t="s">
        <v>34</v>
      </c>
      <c r="B2" s="26" t="s">
        <v>53</v>
      </c>
      <c r="C2" s="26"/>
      <c r="D2" s="26"/>
      <c r="E2" s="26"/>
      <c r="F2" s="26"/>
      <c r="G2" s="26"/>
      <c r="H2" s="26"/>
      <c r="I2" s="26"/>
      <c r="J2" s="26"/>
      <c r="K2" s="26"/>
    </row>
    <row r="3" spans="1:11" x14ac:dyDescent="0.25">
      <c r="A3" s="25"/>
      <c r="B3" s="27" t="s">
        <v>5</v>
      </c>
      <c r="C3" s="28" t="s">
        <v>36</v>
      </c>
      <c r="D3" s="28" t="s">
        <v>37</v>
      </c>
      <c r="E3" s="29" t="s">
        <v>38</v>
      </c>
      <c r="F3" s="29" t="s">
        <v>39</v>
      </c>
      <c r="G3" s="29" t="s">
        <v>41</v>
      </c>
      <c r="H3" s="30" t="s">
        <v>48</v>
      </c>
      <c r="I3" s="29" t="s">
        <v>49</v>
      </c>
      <c r="J3" s="29" t="s">
        <v>50</v>
      </c>
      <c r="K3" s="29" t="s">
        <v>51</v>
      </c>
    </row>
    <row r="4" spans="1:11" x14ac:dyDescent="0.25">
      <c r="A4" s="34" t="s">
        <v>2</v>
      </c>
      <c r="B4" s="37"/>
      <c r="C4" s="38" t="s">
        <v>43</v>
      </c>
      <c r="D4" s="38" t="s">
        <v>3</v>
      </c>
      <c r="E4" s="17" t="s">
        <v>3</v>
      </c>
      <c r="F4" s="17" t="s">
        <v>3</v>
      </c>
      <c r="G4" s="17" t="s">
        <v>3</v>
      </c>
      <c r="H4" s="17" t="s">
        <v>3</v>
      </c>
      <c r="I4" s="17" t="s">
        <v>3</v>
      </c>
      <c r="J4" s="17" t="s">
        <v>3</v>
      </c>
      <c r="K4" s="17" t="s">
        <v>3</v>
      </c>
    </row>
    <row r="5" spans="1:11" x14ac:dyDescent="0.25">
      <c r="A5" s="34" t="s">
        <v>44</v>
      </c>
      <c r="B5" s="35"/>
      <c r="C5" s="35"/>
      <c r="D5" s="35"/>
      <c r="E5" s="35"/>
      <c r="F5" s="35"/>
      <c r="G5" s="35"/>
      <c r="H5" s="35"/>
      <c r="I5" s="35"/>
      <c r="J5" s="35"/>
      <c r="K5" s="35"/>
    </row>
    <row r="6" spans="1:11" x14ac:dyDescent="0.3">
      <c r="A6" s="55">
        <v>45485</v>
      </c>
      <c r="B6" s="37">
        <v>6.67</v>
      </c>
      <c r="C6" s="38">
        <v>18.899999999999999</v>
      </c>
      <c r="D6" s="37">
        <v>1.08</v>
      </c>
      <c r="E6" s="39">
        <v>54</v>
      </c>
      <c r="F6" s="39">
        <v>260</v>
      </c>
      <c r="G6" s="38">
        <v>3.3</v>
      </c>
      <c r="H6" s="38">
        <v>2.8</v>
      </c>
      <c r="I6" s="37">
        <v>0.06</v>
      </c>
      <c r="J6" s="37">
        <v>0.03</v>
      </c>
      <c r="K6" s="38">
        <f t="shared" ref="K6:K17" si="0">G6+I6+J6</f>
        <v>3.3899999999999997</v>
      </c>
    </row>
    <row r="7" spans="1:11" x14ac:dyDescent="0.3">
      <c r="A7" s="55">
        <v>45513</v>
      </c>
      <c r="B7" s="37">
        <v>6.75</v>
      </c>
      <c r="C7" s="38">
        <v>20.8</v>
      </c>
      <c r="D7" s="37">
        <v>0.52</v>
      </c>
      <c r="E7" s="39">
        <v>9</v>
      </c>
      <c r="F7" s="39">
        <v>11</v>
      </c>
      <c r="G7" s="38">
        <v>16.2</v>
      </c>
      <c r="H7" s="38">
        <v>14.4</v>
      </c>
      <c r="I7" s="37">
        <v>0.06</v>
      </c>
      <c r="J7" s="37">
        <v>0.03</v>
      </c>
      <c r="K7" s="38">
        <f t="shared" si="0"/>
        <v>16.29</v>
      </c>
    </row>
    <row r="8" spans="1:11" x14ac:dyDescent="0.3">
      <c r="A8" s="55">
        <v>45540</v>
      </c>
      <c r="B8" s="37">
        <v>6.4</v>
      </c>
      <c r="C8" s="38">
        <v>20.7</v>
      </c>
      <c r="D8" s="37">
        <v>0.17</v>
      </c>
      <c r="E8" s="39">
        <v>1980</v>
      </c>
      <c r="F8" s="39">
        <v>4180</v>
      </c>
      <c r="G8" s="38">
        <v>44.6</v>
      </c>
      <c r="H8" s="38">
        <v>25.8</v>
      </c>
      <c r="I8" s="37">
        <v>0.6</v>
      </c>
      <c r="J8" s="37">
        <v>0.37</v>
      </c>
      <c r="K8" s="38">
        <f t="shared" si="0"/>
        <v>45.57</v>
      </c>
    </row>
    <row r="9" spans="1:11" x14ac:dyDescent="0.3">
      <c r="A9" s="55">
        <v>45569.375</v>
      </c>
      <c r="B9" s="37">
        <v>8.25</v>
      </c>
      <c r="C9" s="38">
        <v>17.5</v>
      </c>
      <c r="D9" s="37">
        <v>0.22</v>
      </c>
      <c r="E9" s="39">
        <v>15</v>
      </c>
      <c r="F9" s="39">
        <v>127</v>
      </c>
      <c r="G9" s="38">
        <v>5.9</v>
      </c>
      <c r="H9" s="38">
        <v>4.9000000000000004</v>
      </c>
      <c r="I9" s="37">
        <v>0.06</v>
      </c>
      <c r="J9" s="37">
        <v>0.03</v>
      </c>
      <c r="K9" s="38">
        <f t="shared" si="0"/>
        <v>5.99</v>
      </c>
    </row>
    <row r="10" spans="1:11" x14ac:dyDescent="0.3">
      <c r="A10" s="55">
        <v>45597.375</v>
      </c>
      <c r="B10" s="37">
        <v>7.32</v>
      </c>
      <c r="C10" s="38">
        <v>13.5</v>
      </c>
      <c r="D10" s="37">
        <v>0.22</v>
      </c>
      <c r="E10" s="39">
        <v>63</v>
      </c>
      <c r="F10" s="39">
        <v>336</v>
      </c>
      <c r="G10" s="38">
        <v>4.4000000000000004</v>
      </c>
      <c r="H10" s="38">
        <v>2.5</v>
      </c>
      <c r="I10" s="37">
        <v>0.06</v>
      </c>
      <c r="J10" s="37">
        <v>0.03</v>
      </c>
      <c r="K10" s="38">
        <f t="shared" si="0"/>
        <v>4.49</v>
      </c>
    </row>
    <row r="11" spans="1:11" x14ac:dyDescent="0.3">
      <c r="A11" s="55">
        <v>45639</v>
      </c>
      <c r="B11" s="37" t="s">
        <v>4</v>
      </c>
      <c r="C11" s="38"/>
      <c r="D11" s="37"/>
      <c r="E11" s="39">
        <v>47</v>
      </c>
      <c r="F11" s="39">
        <v>100</v>
      </c>
      <c r="G11" s="38">
        <v>14</v>
      </c>
      <c r="H11" s="38">
        <v>11</v>
      </c>
      <c r="I11" s="37">
        <v>1.3</v>
      </c>
      <c r="J11" s="37">
        <v>2.39</v>
      </c>
      <c r="K11" s="38">
        <f t="shared" si="0"/>
        <v>17.690000000000001</v>
      </c>
    </row>
    <row r="12" spans="1:11" x14ac:dyDescent="0.3">
      <c r="A12" s="55">
        <v>45667.375</v>
      </c>
      <c r="B12" s="37">
        <v>6.55</v>
      </c>
      <c r="C12" s="38">
        <v>0.8</v>
      </c>
      <c r="D12" s="37" t="s">
        <v>42</v>
      </c>
      <c r="E12" s="39">
        <v>37</v>
      </c>
      <c r="F12" s="39">
        <v>38</v>
      </c>
      <c r="G12" s="38">
        <v>2.2999999999999998</v>
      </c>
      <c r="H12" s="38">
        <v>0.9</v>
      </c>
      <c r="I12" s="37">
        <v>7.13</v>
      </c>
      <c r="J12" s="37">
        <v>2.66</v>
      </c>
      <c r="K12" s="38">
        <f t="shared" si="0"/>
        <v>12.09</v>
      </c>
    </row>
    <row r="13" spans="1:11" x14ac:dyDescent="0.3">
      <c r="A13" s="55">
        <v>45723.375</v>
      </c>
      <c r="B13" s="37" t="s">
        <v>42</v>
      </c>
      <c r="C13" s="38" t="s">
        <v>42</v>
      </c>
      <c r="D13" s="37" t="s">
        <v>42</v>
      </c>
      <c r="E13" s="39">
        <v>4</v>
      </c>
      <c r="F13" s="39">
        <v>6</v>
      </c>
      <c r="G13" s="38">
        <v>3.9</v>
      </c>
      <c r="H13" s="38">
        <v>3.6</v>
      </c>
      <c r="I13" s="37">
        <v>21.9</v>
      </c>
      <c r="J13" s="37">
        <v>0.41</v>
      </c>
      <c r="K13" s="38">
        <f t="shared" si="0"/>
        <v>26.209999999999997</v>
      </c>
    </row>
    <row r="14" spans="1:11" x14ac:dyDescent="0.3">
      <c r="A14" s="55">
        <v>45751</v>
      </c>
      <c r="B14" s="37" t="s">
        <v>42</v>
      </c>
      <c r="C14" s="38" t="s">
        <v>42</v>
      </c>
      <c r="D14" s="37" t="s">
        <v>42</v>
      </c>
      <c r="E14" s="39">
        <v>10</v>
      </c>
      <c r="F14" s="39">
        <v>433</v>
      </c>
      <c r="G14" s="38">
        <v>2.7</v>
      </c>
      <c r="H14" s="38">
        <v>2.1</v>
      </c>
      <c r="I14" s="37">
        <v>8.89</v>
      </c>
      <c r="J14" s="37">
        <v>5.26</v>
      </c>
      <c r="K14" s="38">
        <f t="shared" si="0"/>
        <v>16.850000000000001</v>
      </c>
    </row>
    <row r="15" spans="1:11" x14ac:dyDescent="0.3">
      <c r="A15" s="55">
        <v>45779.395833333336</v>
      </c>
      <c r="B15" s="37" t="s">
        <v>42</v>
      </c>
      <c r="C15" s="38" t="s">
        <v>42</v>
      </c>
      <c r="D15" s="37" t="s">
        <v>42</v>
      </c>
      <c r="E15" s="39">
        <v>72</v>
      </c>
      <c r="F15" s="39">
        <v>19</v>
      </c>
      <c r="G15" s="38">
        <v>1.8</v>
      </c>
      <c r="H15" s="38">
        <v>1</v>
      </c>
      <c r="I15" s="37">
        <v>0.06</v>
      </c>
      <c r="J15" s="37">
        <v>0.3</v>
      </c>
      <c r="K15" s="38">
        <f t="shared" si="0"/>
        <v>2.16</v>
      </c>
    </row>
    <row r="16" spans="1:11" x14ac:dyDescent="0.3">
      <c r="A16" s="55">
        <v>45821.375</v>
      </c>
      <c r="B16" s="37">
        <v>8</v>
      </c>
      <c r="C16" s="38">
        <v>19</v>
      </c>
      <c r="D16" s="37" t="s">
        <v>42</v>
      </c>
      <c r="E16" s="39">
        <v>125</v>
      </c>
      <c r="F16" s="39">
        <v>838</v>
      </c>
      <c r="G16" s="38">
        <v>11.5</v>
      </c>
      <c r="H16" s="38">
        <v>6.9</v>
      </c>
      <c r="I16" s="37">
        <v>0.06</v>
      </c>
      <c r="J16" s="37">
        <v>0.3</v>
      </c>
      <c r="K16" s="38">
        <f t="shared" si="0"/>
        <v>11.860000000000001</v>
      </c>
    </row>
    <row r="17" spans="1:11" x14ac:dyDescent="0.3">
      <c r="A17" s="55">
        <v>45849.364583333336</v>
      </c>
      <c r="B17" s="37" t="s">
        <v>4</v>
      </c>
      <c r="C17" s="38"/>
      <c r="D17" s="37"/>
      <c r="E17" s="39">
        <v>20</v>
      </c>
      <c r="F17" s="39">
        <v>7</v>
      </c>
      <c r="G17" s="38">
        <v>9.1999999999999993</v>
      </c>
      <c r="H17" s="38">
        <v>9</v>
      </c>
      <c r="I17" s="37">
        <v>0.06</v>
      </c>
      <c r="J17" s="37">
        <v>0.3</v>
      </c>
      <c r="K17" s="38">
        <f t="shared" si="0"/>
        <v>9.56</v>
      </c>
    </row>
    <row r="18" spans="1:11" x14ac:dyDescent="0.25">
      <c r="A18" s="40" t="s">
        <v>52</v>
      </c>
      <c r="B18" s="41">
        <f ca="1">IFERROR(AVERAGE(OFFSET(B4,2,0):OFFSET(B18,-1,0)),"-")</f>
        <v>7.1342857142857143</v>
      </c>
      <c r="C18" s="42">
        <f ca="1">IFERROR(AVERAGE(OFFSET(C4,2,0):OFFSET(C18,-1,0)),"-")</f>
        <v>15.885714285714286</v>
      </c>
      <c r="D18" s="41">
        <f ca="1">IFERROR(AVERAGE(OFFSET(D4,2,0):OFFSET(D18,-1,0)),"-")</f>
        <v>0.442</v>
      </c>
      <c r="E18" s="43">
        <f ca="1">IFERROR(AVERAGE(OFFSET(E4,2,0):OFFSET(E18,-1,0)),"-")</f>
        <v>203</v>
      </c>
      <c r="F18" s="43">
        <f ca="1">IFERROR(AVERAGE(OFFSET(F4,2,0):OFFSET(F18,-1,0)),"-")</f>
        <v>529.58333333333337</v>
      </c>
      <c r="G18" s="42">
        <f ca="1">IFERROR(AVERAGE(OFFSET(G4,2,0):OFFSET(G18,-1,0)),"-")</f>
        <v>9.9833333333333343</v>
      </c>
      <c r="H18" s="42">
        <f ca="1">IFERROR(AVERAGE(OFFSET(H4,2,0):OFFSET(H18,-1,0)),"-")</f>
        <v>7.0749999999999993</v>
      </c>
      <c r="I18" s="41">
        <f ca="1">IFERROR(AVERAGE(OFFSET(I4,2,0):OFFSET(I18,-1,0)),"-")</f>
        <v>3.3533333333333339</v>
      </c>
      <c r="J18" s="41">
        <f ca="1">IFERROR(AVERAGE(OFFSET(J4,2,0):OFFSET(J18,-1,0)),"-")</f>
        <v>1.009166666666667</v>
      </c>
      <c r="K18" s="42">
        <f ca="1">IFERROR(AVERAGE(OFFSET(K4,2,0):OFFSET(K18,-1,0)),"-")</f>
        <v>14.345833333333333</v>
      </c>
    </row>
    <row r="19" spans="1:11" x14ac:dyDescent="0.25">
      <c r="A19" s="40" t="s">
        <v>46</v>
      </c>
      <c r="B19" s="41">
        <f ca="1">IFERROR(MEDIAN(OFFSET(B4,2,0):OFFSET(B19,-2,0)),"-")</f>
        <v>6.75</v>
      </c>
      <c r="C19" s="42">
        <f ca="1">IFERROR(MEDIAN(OFFSET(C4,2,0):OFFSET(C19,-2,0)),"-")</f>
        <v>18.899999999999999</v>
      </c>
      <c r="D19" s="41">
        <f ca="1">IFERROR(MEDIAN(OFFSET(D4,2,0):OFFSET(D19,-2,0)),"-")</f>
        <v>0.22</v>
      </c>
      <c r="E19" s="43">
        <f ca="1">IFERROR(MEDIAN(OFFSET(E4,2,0):OFFSET(E19,-2,0)),"-")</f>
        <v>42</v>
      </c>
      <c r="F19" s="43">
        <f ca="1">IFERROR(MEDIAN(OFFSET(F4,2,0):OFFSET(F19,-2,0)),"-")</f>
        <v>113.5</v>
      </c>
      <c r="G19" s="42">
        <f ca="1">IFERROR(MEDIAN(OFFSET(G4,2,0):OFFSET(G19,-2,0)),"-")</f>
        <v>5.15</v>
      </c>
      <c r="H19" s="42">
        <f ca="1">IFERROR(MEDIAN(OFFSET(H4,2,0):OFFSET(H19,-2,0)),"-")</f>
        <v>4.25</v>
      </c>
      <c r="I19" s="41">
        <f ca="1">IFERROR(MEDIAN(OFFSET(I4,2,0):OFFSET(I19,-2,0)),"-")</f>
        <v>0.06</v>
      </c>
      <c r="J19" s="41">
        <f ca="1">IFERROR(MEDIAN(OFFSET(J4,2,0):OFFSET(J19,-2,0)),"-")</f>
        <v>0.3</v>
      </c>
      <c r="K19" s="42">
        <f ca="1">IFERROR(MEDIAN(OFFSET(K4,2,0):OFFSET(K19,-2,0)),"-")</f>
        <v>11.975000000000001</v>
      </c>
    </row>
    <row r="20" spans="1:11" ht="18.75" customHeight="1" x14ac:dyDescent="0.25">
      <c r="A20" s="52"/>
      <c r="B20" s="53"/>
      <c r="C20" s="53"/>
      <c r="D20" s="53"/>
      <c r="E20" s="53"/>
      <c r="F20" s="53"/>
      <c r="G20" s="53"/>
      <c r="H20" s="53"/>
      <c r="I20" s="53"/>
      <c r="J20" s="53"/>
      <c r="K20" s="53"/>
    </row>
    <row r="21" spans="1:11" x14ac:dyDescent="0.25">
      <c r="A21" s="52"/>
      <c r="B21" s="53"/>
      <c r="C21" s="53"/>
      <c r="D21" s="53"/>
      <c r="E21" s="53"/>
      <c r="F21" s="53"/>
      <c r="G21" s="53"/>
      <c r="H21" s="53"/>
      <c r="I21" s="53"/>
      <c r="J21" s="53"/>
      <c r="K21" s="53"/>
    </row>
    <row r="22" spans="1:11" ht="18.75" customHeight="1" x14ac:dyDescent="0.25">
      <c r="A22" s="52"/>
      <c r="C22" s="53"/>
      <c r="D22" s="53"/>
      <c r="E22" s="53"/>
      <c r="F22" s="53"/>
      <c r="G22" s="53"/>
    </row>
    <row r="23" spans="1:11" x14ac:dyDescent="0.25">
      <c r="A23" s="52"/>
    </row>
    <row r="24" spans="1:11" x14ac:dyDescent="0.25">
      <c r="A24" s="52"/>
    </row>
    <row r="25" spans="1:11" x14ac:dyDescent="0.25">
      <c r="A25" s="52"/>
    </row>
    <row r="26" spans="1:11" x14ac:dyDescent="0.25">
      <c r="A26" s="51"/>
    </row>
  </sheetData>
  <mergeCells count="6">
    <mergeCell ref="A2:A3"/>
    <mergeCell ref="B2:K2"/>
    <mergeCell ref="B5:K5"/>
    <mergeCell ref="B20:K20"/>
    <mergeCell ref="B21:K21"/>
    <mergeCell ref="C22:G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F79B8-1419-4B99-A448-D4B56B4ABD5E}">
  <dimension ref="A1:M57"/>
  <sheetViews>
    <sheetView workbookViewId="0">
      <selection activeCell="E38" sqref="E38"/>
    </sheetView>
  </sheetViews>
  <sheetFormatPr defaultColWidth="9.140625" defaultRowHeight="15" x14ac:dyDescent="0.25"/>
  <cols>
    <col min="1" max="1" width="16.7109375" customWidth="1"/>
    <col min="2" max="12" width="7.7109375" customWidth="1"/>
    <col min="14" max="14" width="14.42578125" customWidth="1"/>
    <col min="15" max="15" width="39.42578125" customWidth="1"/>
    <col min="16" max="16" width="12.5703125" customWidth="1"/>
  </cols>
  <sheetData>
    <row r="1" spans="1:12" ht="17.45" customHeight="1" x14ac:dyDescent="0.25"/>
    <row r="2" spans="1:12" ht="18.75" x14ac:dyDescent="0.25">
      <c r="A2" s="25" t="s">
        <v>34</v>
      </c>
      <c r="B2" s="56" t="s">
        <v>54</v>
      </c>
      <c r="C2" s="57"/>
      <c r="D2" s="57"/>
      <c r="E2" s="57"/>
      <c r="F2" s="57"/>
      <c r="G2" s="57"/>
      <c r="H2" s="57"/>
      <c r="I2" s="57"/>
      <c r="J2" s="57"/>
      <c r="K2" s="57"/>
      <c r="L2" s="58"/>
    </row>
    <row r="3" spans="1:12" x14ac:dyDescent="0.25">
      <c r="A3" s="25"/>
      <c r="B3" s="27" t="s">
        <v>5</v>
      </c>
      <c r="C3" s="28" t="s">
        <v>36</v>
      </c>
      <c r="D3" s="27" t="s">
        <v>37</v>
      </c>
      <c r="E3" s="29" t="s">
        <v>38</v>
      </c>
      <c r="F3" s="59" t="s">
        <v>39</v>
      </c>
      <c r="G3" s="28" t="s">
        <v>40</v>
      </c>
      <c r="H3" s="28" t="s">
        <v>41</v>
      </c>
      <c r="I3" s="28" t="s">
        <v>48</v>
      </c>
      <c r="J3" s="28" t="s">
        <v>49</v>
      </c>
      <c r="K3" s="28" t="s">
        <v>50</v>
      </c>
      <c r="L3" s="28" t="s">
        <v>51</v>
      </c>
    </row>
    <row r="4" spans="1:12" ht="21" customHeight="1" x14ac:dyDescent="0.25">
      <c r="A4" s="34" t="s">
        <v>2</v>
      </c>
      <c r="B4" s="37" t="s">
        <v>42</v>
      </c>
      <c r="C4" s="38" t="s">
        <v>43</v>
      </c>
      <c r="D4" s="37" t="s">
        <v>3</v>
      </c>
      <c r="E4" s="39" t="s">
        <v>3</v>
      </c>
      <c r="F4" s="39" t="s">
        <v>3</v>
      </c>
      <c r="G4" s="38" t="s">
        <v>3</v>
      </c>
      <c r="H4" s="38" t="s">
        <v>3</v>
      </c>
      <c r="I4" s="38" t="s">
        <v>3</v>
      </c>
      <c r="J4" s="38" t="s">
        <v>3</v>
      </c>
      <c r="K4" s="38" t="s">
        <v>3</v>
      </c>
      <c r="L4" s="38" t="s">
        <v>3</v>
      </c>
    </row>
    <row r="5" spans="1:12" x14ac:dyDescent="0.25">
      <c r="A5" s="60" t="s">
        <v>55</v>
      </c>
      <c r="B5" s="61" t="s">
        <v>56</v>
      </c>
      <c r="C5" s="62" t="s">
        <v>42</v>
      </c>
      <c r="D5" s="61" t="s">
        <v>42</v>
      </c>
      <c r="E5" s="43">
        <v>15</v>
      </c>
      <c r="F5" s="43">
        <v>15</v>
      </c>
      <c r="G5" s="42" t="s">
        <v>42</v>
      </c>
      <c r="H5" s="42" t="s">
        <v>57</v>
      </c>
      <c r="I5" s="42" t="s">
        <v>58</v>
      </c>
      <c r="J5" s="40" t="s">
        <v>42</v>
      </c>
      <c r="K5" s="40" t="s">
        <v>42</v>
      </c>
      <c r="L5" s="40" t="s">
        <v>42</v>
      </c>
    </row>
    <row r="6" spans="1:12" x14ac:dyDescent="0.25">
      <c r="A6" s="60" t="s">
        <v>59</v>
      </c>
      <c r="B6" s="61" t="s">
        <v>42</v>
      </c>
      <c r="C6" s="62" t="s">
        <v>42</v>
      </c>
      <c r="D6" s="61" t="s">
        <v>42</v>
      </c>
      <c r="E6" s="43">
        <v>10</v>
      </c>
      <c r="F6" s="43">
        <v>10</v>
      </c>
      <c r="G6" s="42" t="s">
        <v>42</v>
      </c>
      <c r="H6" s="42">
        <v>2</v>
      </c>
      <c r="I6" s="42">
        <v>1</v>
      </c>
      <c r="J6" s="40">
        <v>3.6</v>
      </c>
      <c r="K6" s="40" t="s">
        <v>42</v>
      </c>
      <c r="L6" s="40" t="s">
        <v>42</v>
      </c>
    </row>
    <row r="7" spans="1:12" x14ac:dyDescent="0.25">
      <c r="A7" s="34" t="s">
        <v>44</v>
      </c>
      <c r="B7" s="63"/>
      <c r="C7" s="64"/>
      <c r="D7" s="64"/>
      <c r="E7" s="64"/>
      <c r="F7" s="64"/>
      <c r="G7" s="64"/>
      <c r="H7" s="64"/>
      <c r="I7" s="64"/>
      <c r="J7" s="64"/>
      <c r="K7" s="64"/>
      <c r="L7" s="65"/>
    </row>
    <row r="8" spans="1:12" x14ac:dyDescent="0.25">
      <c r="A8" s="36">
        <v>45499.416666666664</v>
      </c>
      <c r="B8" s="66">
        <v>7.72</v>
      </c>
      <c r="C8" s="66"/>
      <c r="D8" s="66"/>
      <c r="E8" s="67">
        <v>4</v>
      </c>
      <c r="F8" s="17">
        <v>3</v>
      </c>
      <c r="G8" s="66">
        <v>9.15</v>
      </c>
      <c r="H8" s="66">
        <v>1.6</v>
      </c>
      <c r="I8" s="66">
        <v>0.3</v>
      </c>
      <c r="J8" s="66">
        <v>13.1</v>
      </c>
      <c r="K8" s="17">
        <v>0.25</v>
      </c>
      <c r="L8" s="66">
        <f t="shared" ref="L8:L34" si="0">K8+J8+H8</f>
        <v>14.95</v>
      </c>
    </row>
    <row r="9" spans="1:12" x14ac:dyDescent="0.25">
      <c r="A9" s="36">
        <v>45513</v>
      </c>
      <c r="B9" s="66">
        <v>7.61</v>
      </c>
      <c r="C9" s="66">
        <v>21</v>
      </c>
      <c r="D9" s="66">
        <v>6.25</v>
      </c>
      <c r="E9" s="67">
        <v>4</v>
      </c>
      <c r="F9" s="17">
        <v>3</v>
      </c>
      <c r="G9" s="66">
        <v>11</v>
      </c>
      <c r="H9" s="66">
        <v>3.4</v>
      </c>
      <c r="I9" s="66">
        <v>0.7</v>
      </c>
      <c r="J9" s="66">
        <v>20.3</v>
      </c>
      <c r="K9" s="17">
        <v>0.34</v>
      </c>
      <c r="L9" s="66">
        <f t="shared" si="0"/>
        <v>24.04</v>
      </c>
    </row>
    <row r="10" spans="1:12" x14ac:dyDescent="0.25">
      <c r="A10" s="36">
        <v>45527.427083333336</v>
      </c>
      <c r="B10" s="66">
        <v>7.97</v>
      </c>
      <c r="C10" s="66"/>
      <c r="D10" s="66"/>
      <c r="E10" s="67">
        <v>10</v>
      </c>
      <c r="F10" s="17">
        <v>2</v>
      </c>
      <c r="G10" s="66">
        <v>7.96</v>
      </c>
      <c r="H10" s="66">
        <v>0.8</v>
      </c>
      <c r="I10" s="66">
        <v>0.1</v>
      </c>
      <c r="J10" s="66">
        <v>10.5</v>
      </c>
      <c r="K10" s="17">
        <v>0.03</v>
      </c>
      <c r="L10" s="66">
        <f t="shared" si="0"/>
        <v>11.33</v>
      </c>
    </row>
    <row r="11" spans="1:12" x14ac:dyDescent="0.25">
      <c r="A11" s="36">
        <v>45540</v>
      </c>
      <c r="B11" s="66">
        <v>7.62</v>
      </c>
      <c r="C11" s="66">
        <v>20.3</v>
      </c>
      <c r="D11" s="66">
        <v>6.94</v>
      </c>
      <c r="E11" s="67">
        <v>4</v>
      </c>
      <c r="F11" s="17">
        <v>12</v>
      </c>
      <c r="G11" s="66">
        <v>6.22</v>
      </c>
      <c r="H11" s="66">
        <v>0.5</v>
      </c>
      <c r="I11" s="66">
        <v>0.1</v>
      </c>
      <c r="J11" s="66">
        <v>18.399999999999999</v>
      </c>
      <c r="K11" s="17">
        <v>0.03</v>
      </c>
      <c r="L11" s="66">
        <f t="shared" si="0"/>
        <v>18.93</v>
      </c>
    </row>
    <row r="12" spans="1:12" x14ac:dyDescent="0.25">
      <c r="A12" s="36">
        <v>45554.354166666664</v>
      </c>
      <c r="B12" s="66">
        <v>7.75</v>
      </c>
      <c r="C12" s="66"/>
      <c r="D12" s="66"/>
      <c r="E12" s="67">
        <v>4</v>
      </c>
      <c r="F12" s="17">
        <v>2</v>
      </c>
      <c r="G12" s="66">
        <v>7.4</v>
      </c>
      <c r="H12" s="66">
        <v>0.5</v>
      </c>
      <c r="I12" s="66">
        <v>0.1</v>
      </c>
      <c r="J12" s="66">
        <v>6.47</v>
      </c>
      <c r="K12" s="17">
        <v>0.03</v>
      </c>
      <c r="L12" s="66">
        <f t="shared" si="0"/>
        <v>7</v>
      </c>
    </row>
    <row r="13" spans="1:12" x14ac:dyDescent="0.25">
      <c r="A13" s="36">
        <v>45569.375</v>
      </c>
      <c r="B13" s="66">
        <v>8.26</v>
      </c>
      <c r="C13" s="66">
        <v>17.600000000000001</v>
      </c>
      <c r="D13" s="66">
        <v>0.87</v>
      </c>
      <c r="E13" s="67">
        <v>4</v>
      </c>
      <c r="F13" s="17">
        <v>2</v>
      </c>
      <c r="G13" s="66">
        <v>7.62</v>
      </c>
      <c r="H13" s="66">
        <v>0.5</v>
      </c>
      <c r="I13" s="66">
        <v>0.1</v>
      </c>
      <c r="J13" s="66">
        <v>5.2</v>
      </c>
      <c r="K13" s="17">
        <v>0.03</v>
      </c>
      <c r="L13" s="66">
        <f t="shared" si="0"/>
        <v>5.73</v>
      </c>
    </row>
    <row r="14" spans="1:12" x14ac:dyDescent="0.25">
      <c r="A14" s="36">
        <v>45583.375</v>
      </c>
      <c r="B14" s="66">
        <v>7.89</v>
      </c>
      <c r="C14" s="66">
        <v>16.3</v>
      </c>
      <c r="D14" s="66" t="s">
        <v>42</v>
      </c>
      <c r="E14" s="67">
        <v>4</v>
      </c>
      <c r="F14" s="17">
        <v>2</v>
      </c>
      <c r="G14" s="66">
        <v>8.26</v>
      </c>
      <c r="H14" s="66">
        <v>0.9</v>
      </c>
      <c r="I14" s="66">
        <v>0.1</v>
      </c>
      <c r="J14" s="66">
        <v>6.77</v>
      </c>
      <c r="K14" s="17">
        <v>0.05</v>
      </c>
      <c r="L14" s="66">
        <f t="shared" si="0"/>
        <v>7.72</v>
      </c>
    </row>
    <row r="15" spans="1:12" x14ac:dyDescent="0.25">
      <c r="A15" s="36">
        <v>45597.375</v>
      </c>
      <c r="B15" s="66">
        <v>7.87</v>
      </c>
      <c r="C15" s="66">
        <v>13.5</v>
      </c>
      <c r="D15" s="66">
        <v>0.87</v>
      </c>
      <c r="E15" s="67">
        <v>4</v>
      </c>
      <c r="F15" s="17">
        <v>25</v>
      </c>
      <c r="G15" s="66">
        <v>6.61</v>
      </c>
      <c r="H15" s="66">
        <v>0.7</v>
      </c>
      <c r="I15" s="66">
        <v>0.1</v>
      </c>
      <c r="J15" s="66">
        <v>3.69</v>
      </c>
      <c r="K15" s="17">
        <v>0.04</v>
      </c>
      <c r="L15" s="66">
        <f t="shared" si="0"/>
        <v>4.43</v>
      </c>
    </row>
    <row r="16" spans="1:12" x14ac:dyDescent="0.25">
      <c r="A16" s="36">
        <v>45610.5</v>
      </c>
      <c r="B16" s="66">
        <v>7.93</v>
      </c>
      <c r="C16" s="66">
        <v>12.5</v>
      </c>
      <c r="D16" s="66">
        <v>7.41</v>
      </c>
      <c r="E16" s="67">
        <v>4</v>
      </c>
      <c r="F16" s="17">
        <v>5</v>
      </c>
      <c r="G16" s="66">
        <v>8.0299999999999994</v>
      </c>
      <c r="H16" s="66">
        <v>0.6</v>
      </c>
      <c r="I16" s="66">
        <v>0.1</v>
      </c>
      <c r="J16" s="66">
        <v>7.19</v>
      </c>
      <c r="K16" s="17">
        <v>0.21</v>
      </c>
      <c r="L16" s="66">
        <f t="shared" si="0"/>
        <v>8</v>
      </c>
    </row>
    <row r="17" spans="1:12" x14ac:dyDescent="0.25">
      <c r="A17" s="36">
        <v>45625.614583333336</v>
      </c>
      <c r="B17" s="66">
        <v>7.52</v>
      </c>
      <c r="C17" s="66">
        <v>10.1</v>
      </c>
      <c r="D17" s="66" t="s">
        <v>42</v>
      </c>
      <c r="E17" s="67">
        <v>4</v>
      </c>
      <c r="F17" s="17">
        <v>4</v>
      </c>
      <c r="G17" s="66">
        <v>8.42</v>
      </c>
      <c r="H17" s="66">
        <v>1</v>
      </c>
      <c r="I17" s="66">
        <v>0.1</v>
      </c>
      <c r="J17" s="66">
        <v>0.06</v>
      </c>
      <c r="K17" s="17">
        <v>0.03</v>
      </c>
      <c r="L17" s="66">
        <f t="shared" si="0"/>
        <v>1.0900000000000001</v>
      </c>
    </row>
    <row r="18" spans="1:12" x14ac:dyDescent="0.25">
      <c r="A18" s="36">
        <v>45639.375</v>
      </c>
      <c r="B18" s="66">
        <v>7.64</v>
      </c>
      <c r="C18" s="66" t="s">
        <v>42</v>
      </c>
      <c r="D18" s="66" t="s">
        <v>42</v>
      </c>
      <c r="E18" s="67">
        <v>4</v>
      </c>
      <c r="F18" s="17">
        <v>4</v>
      </c>
      <c r="G18" s="66">
        <v>6.73</v>
      </c>
      <c r="H18" s="66">
        <v>0.9</v>
      </c>
      <c r="I18" s="66">
        <v>0.1</v>
      </c>
      <c r="J18" s="66">
        <v>11.7</v>
      </c>
      <c r="K18" s="17">
        <v>0.7</v>
      </c>
      <c r="L18" s="66">
        <f t="shared" si="0"/>
        <v>13.299999999999999</v>
      </c>
    </row>
    <row r="19" spans="1:12" x14ac:dyDescent="0.25">
      <c r="A19" s="36">
        <v>45653.375</v>
      </c>
      <c r="B19" s="66">
        <v>7.38</v>
      </c>
      <c r="C19" s="66">
        <v>6.1</v>
      </c>
      <c r="D19" s="66" t="s">
        <v>42</v>
      </c>
      <c r="E19" s="67">
        <v>10</v>
      </c>
      <c r="F19" s="17">
        <v>34</v>
      </c>
      <c r="G19" s="66">
        <v>8.73</v>
      </c>
      <c r="H19" s="66">
        <v>3.9</v>
      </c>
      <c r="I19" s="66">
        <v>3.1</v>
      </c>
      <c r="J19" s="66">
        <v>45.3</v>
      </c>
      <c r="K19" s="17">
        <v>0.08</v>
      </c>
      <c r="L19" s="66">
        <f t="shared" si="0"/>
        <v>49.279999999999994</v>
      </c>
    </row>
    <row r="20" spans="1:12" x14ac:dyDescent="0.25">
      <c r="A20" s="36">
        <v>45667.375</v>
      </c>
      <c r="B20" s="66">
        <v>7.83</v>
      </c>
      <c r="C20" s="66">
        <v>0</v>
      </c>
      <c r="D20" s="66" t="s">
        <v>42</v>
      </c>
      <c r="E20" s="67">
        <v>10</v>
      </c>
      <c r="F20" s="17">
        <v>3</v>
      </c>
      <c r="G20" s="66">
        <v>6.24</v>
      </c>
      <c r="H20" s="66">
        <v>1</v>
      </c>
      <c r="I20" s="66">
        <v>0.1</v>
      </c>
      <c r="J20" s="66">
        <v>13.6</v>
      </c>
      <c r="K20" s="17">
        <v>0.44</v>
      </c>
      <c r="L20" s="66">
        <f t="shared" si="0"/>
        <v>15.04</v>
      </c>
    </row>
    <row r="21" spans="1:12" x14ac:dyDescent="0.25">
      <c r="A21" s="36">
        <v>45681.375</v>
      </c>
      <c r="B21" s="66">
        <v>7.43</v>
      </c>
      <c r="C21" s="66">
        <v>0</v>
      </c>
      <c r="D21" s="66" t="s">
        <v>42</v>
      </c>
      <c r="E21" s="67">
        <v>22</v>
      </c>
      <c r="F21" s="17">
        <v>8</v>
      </c>
      <c r="G21" s="66">
        <v>5.95</v>
      </c>
      <c r="H21" s="66">
        <v>1.1000000000000001</v>
      </c>
      <c r="I21" s="66">
        <v>0.1</v>
      </c>
      <c r="J21" s="66">
        <v>4.4000000000000004</v>
      </c>
      <c r="K21" s="17">
        <v>0.24</v>
      </c>
      <c r="L21" s="66">
        <f t="shared" si="0"/>
        <v>5.74</v>
      </c>
    </row>
    <row r="22" spans="1:12" x14ac:dyDescent="0.25">
      <c r="A22" s="36">
        <v>45694.375</v>
      </c>
      <c r="B22" s="66">
        <v>7.93</v>
      </c>
      <c r="C22" s="66">
        <v>1.4</v>
      </c>
      <c r="D22" s="66" t="s">
        <v>42</v>
      </c>
      <c r="E22" s="67">
        <v>4</v>
      </c>
      <c r="F22" s="17">
        <v>8</v>
      </c>
      <c r="G22" s="66">
        <v>2.34</v>
      </c>
      <c r="H22" s="66">
        <v>0.6</v>
      </c>
      <c r="I22" s="66">
        <v>0.1</v>
      </c>
      <c r="J22" s="66">
        <v>6.61</v>
      </c>
      <c r="K22" s="17">
        <v>0.03</v>
      </c>
      <c r="L22" s="66">
        <f t="shared" si="0"/>
        <v>7.24</v>
      </c>
    </row>
    <row r="23" spans="1:12" x14ac:dyDescent="0.25">
      <c r="A23" s="36">
        <v>45709.375</v>
      </c>
      <c r="B23" s="66">
        <v>7.74</v>
      </c>
      <c r="C23" s="66">
        <v>0.7</v>
      </c>
      <c r="D23" s="66" t="s">
        <v>42</v>
      </c>
      <c r="E23" s="67">
        <v>4</v>
      </c>
      <c r="F23" s="17">
        <v>3</v>
      </c>
      <c r="G23" s="66">
        <v>1.74</v>
      </c>
      <c r="H23" s="66">
        <v>0.9</v>
      </c>
      <c r="I23" s="66">
        <v>0.2</v>
      </c>
      <c r="J23" s="66">
        <v>11.6</v>
      </c>
      <c r="K23" s="17">
        <v>0.03</v>
      </c>
      <c r="L23" s="66">
        <f t="shared" si="0"/>
        <v>12.53</v>
      </c>
    </row>
    <row r="24" spans="1:12" x14ac:dyDescent="0.25">
      <c r="A24" s="36">
        <v>45723.375</v>
      </c>
      <c r="B24" s="66">
        <v>7.72</v>
      </c>
      <c r="C24" s="66">
        <v>0</v>
      </c>
      <c r="D24" s="66" t="s">
        <v>42</v>
      </c>
      <c r="E24" s="67">
        <v>4</v>
      </c>
      <c r="F24" s="17">
        <v>4</v>
      </c>
      <c r="G24" s="66">
        <v>3.34</v>
      </c>
      <c r="H24" s="66">
        <v>0.9</v>
      </c>
      <c r="I24" s="66">
        <v>0.7</v>
      </c>
      <c r="J24" s="66">
        <v>26.1</v>
      </c>
      <c r="K24" s="17">
        <v>0.13</v>
      </c>
      <c r="L24" s="66">
        <f t="shared" si="0"/>
        <v>27.13</v>
      </c>
    </row>
    <row r="25" spans="1:12" x14ac:dyDescent="0.25">
      <c r="A25" s="36">
        <v>45737</v>
      </c>
      <c r="B25" s="66">
        <v>7.14</v>
      </c>
      <c r="C25" s="66">
        <v>0.7</v>
      </c>
      <c r="D25" s="66" t="s">
        <v>42</v>
      </c>
      <c r="E25" s="67">
        <v>4</v>
      </c>
      <c r="F25" s="17">
        <v>2</v>
      </c>
      <c r="G25" s="66">
        <v>6.15</v>
      </c>
      <c r="H25" s="66">
        <v>1.9</v>
      </c>
      <c r="I25" s="66">
        <v>0.5</v>
      </c>
      <c r="J25" s="66">
        <v>26.5</v>
      </c>
      <c r="K25" s="17">
        <v>0.04</v>
      </c>
      <c r="L25" s="66">
        <f t="shared" si="0"/>
        <v>28.439999999999998</v>
      </c>
    </row>
    <row r="26" spans="1:12" x14ac:dyDescent="0.25">
      <c r="A26" s="36">
        <v>45751</v>
      </c>
      <c r="B26" s="66">
        <v>7.23</v>
      </c>
      <c r="C26" s="66">
        <v>0</v>
      </c>
      <c r="D26" s="66" t="s">
        <v>42</v>
      </c>
      <c r="E26" s="67">
        <v>4</v>
      </c>
      <c r="F26" s="17">
        <v>4</v>
      </c>
      <c r="G26" s="66">
        <v>6.67</v>
      </c>
      <c r="H26" s="66">
        <v>1.4</v>
      </c>
      <c r="I26" s="66">
        <v>0.1</v>
      </c>
      <c r="J26" s="66">
        <v>19.7</v>
      </c>
      <c r="K26" s="17">
        <v>0.79</v>
      </c>
      <c r="L26" s="66">
        <f t="shared" si="0"/>
        <v>21.889999999999997</v>
      </c>
    </row>
    <row r="27" spans="1:12" x14ac:dyDescent="0.25">
      <c r="A27" s="36">
        <v>45764</v>
      </c>
      <c r="B27" s="66">
        <v>7.81</v>
      </c>
      <c r="C27" s="66" t="s">
        <v>42</v>
      </c>
      <c r="D27" s="66" t="s">
        <v>42</v>
      </c>
      <c r="E27" s="67">
        <v>4</v>
      </c>
      <c r="F27" s="17">
        <v>10</v>
      </c>
      <c r="G27" s="66">
        <v>6.14</v>
      </c>
      <c r="H27" s="66">
        <v>0.6</v>
      </c>
      <c r="I27" s="66">
        <v>0.1</v>
      </c>
      <c r="J27" s="66">
        <v>2.4900000000000002</v>
      </c>
      <c r="K27" s="17">
        <v>0.15</v>
      </c>
      <c r="L27" s="66">
        <f t="shared" si="0"/>
        <v>3.24</v>
      </c>
    </row>
    <row r="28" spans="1:12" x14ac:dyDescent="0.25">
      <c r="A28" s="36">
        <v>45779.395833333336</v>
      </c>
      <c r="B28" s="66">
        <v>7.61</v>
      </c>
      <c r="C28" s="66" t="s">
        <v>42</v>
      </c>
      <c r="D28" s="66" t="s">
        <v>42</v>
      </c>
      <c r="E28" s="67">
        <v>4</v>
      </c>
      <c r="F28" s="17">
        <v>6</v>
      </c>
      <c r="G28" s="66">
        <v>7.91</v>
      </c>
      <c r="H28" s="66">
        <v>0.9</v>
      </c>
      <c r="I28" s="66">
        <v>0.1</v>
      </c>
      <c r="J28" s="66">
        <v>0.06</v>
      </c>
      <c r="K28" s="17">
        <v>0.3</v>
      </c>
      <c r="L28" s="66">
        <f t="shared" si="0"/>
        <v>1.26</v>
      </c>
    </row>
    <row r="29" spans="1:12" x14ac:dyDescent="0.25">
      <c r="A29" s="36">
        <v>45793.395833333336</v>
      </c>
      <c r="B29" s="66">
        <v>7.62</v>
      </c>
      <c r="C29" s="66">
        <v>20.2</v>
      </c>
      <c r="D29" s="66">
        <v>5.0599999999999996</v>
      </c>
      <c r="E29" s="67">
        <v>4</v>
      </c>
      <c r="F29" s="17">
        <v>3</v>
      </c>
      <c r="G29" s="66">
        <v>9.56</v>
      </c>
      <c r="H29" s="66">
        <v>0.6</v>
      </c>
      <c r="I29" s="66">
        <v>0.2</v>
      </c>
      <c r="J29" s="66">
        <v>1.84</v>
      </c>
      <c r="K29" s="17">
        <v>0.3</v>
      </c>
      <c r="L29" s="66">
        <f t="shared" si="0"/>
        <v>2.74</v>
      </c>
    </row>
    <row r="30" spans="1:12" x14ac:dyDescent="0.25">
      <c r="A30" s="36">
        <v>45807.583333333336</v>
      </c>
      <c r="B30" s="66">
        <v>7.65</v>
      </c>
      <c r="C30" s="66">
        <v>19</v>
      </c>
      <c r="D30" s="66">
        <v>4</v>
      </c>
      <c r="E30" s="67">
        <v>4</v>
      </c>
      <c r="F30" s="17">
        <v>4</v>
      </c>
      <c r="G30" s="66">
        <v>9.9600000000000009</v>
      </c>
      <c r="H30" s="66">
        <v>0.5</v>
      </c>
      <c r="I30" s="66">
        <v>0.2</v>
      </c>
      <c r="J30" s="66">
        <v>1.92</v>
      </c>
      <c r="K30" s="17">
        <v>0.03</v>
      </c>
      <c r="L30" s="66">
        <f t="shared" si="0"/>
        <v>2.4500000000000002</v>
      </c>
    </row>
    <row r="31" spans="1:12" x14ac:dyDescent="0.25">
      <c r="A31" s="36">
        <v>45821.375</v>
      </c>
      <c r="B31" s="66">
        <v>7.54</v>
      </c>
      <c r="C31" s="66">
        <v>18</v>
      </c>
      <c r="D31" s="66">
        <v>3</v>
      </c>
      <c r="E31" s="67">
        <v>4</v>
      </c>
      <c r="F31" s="17">
        <v>16</v>
      </c>
      <c r="G31" s="66">
        <v>10.9</v>
      </c>
      <c r="H31" s="66">
        <v>1.1000000000000001</v>
      </c>
      <c r="I31" s="66">
        <v>0.3</v>
      </c>
      <c r="J31" s="66">
        <v>2.38</v>
      </c>
      <c r="K31" s="17">
        <v>0.05</v>
      </c>
      <c r="L31" s="66">
        <f t="shared" si="0"/>
        <v>3.53</v>
      </c>
    </row>
    <row r="32" spans="1:12" x14ac:dyDescent="0.25">
      <c r="A32" s="36">
        <v>45835.4375</v>
      </c>
      <c r="B32" s="66">
        <v>7.74</v>
      </c>
      <c r="C32" s="66">
        <v>20</v>
      </c>
      <c r="D32" s="66">
        <v>3</v>
      </c>
      <c r="E32" s="67">
        <v>4</v>
      </c>
      <c r="F32" s="17">
        <v>2</v>
      </c>
      <c r="G32" s="66">
        <v>12.7</v>
      </c>
      <c r="H32" s="66">
        <v>1.5</v>
      </c>
      <c r="I32" s="66">
        <v>1</v>
      </c>
      <c r="J32" s="66">
        <v>8.41</v>
      </c>
      <c r="K32" s="17">
        <v>0.56999999999999995</v>
      </c>
      <c r="L32" s="66">
        <f t="shared" si="0"/>
        <v>10.48</v>
      </c>
    </row>
    <row r="33" spans="1:13" x14ac:dyDescent="0.25">
      <c r="A33" s="36">
        <v>45849.364583333336</v>
      </c>
      <c r="B33" s="66">
        <v>7.84</v>
      </c>
      <c r="C33" s="66"/>
      <c r="D33" s="66"/>
      <c r="E33" s="67">
        <v>4</v>
      </c>
      <c r="F33" s="17">
        <v>4</v>
      </c>
      <c r="G33" s="66">
        <v>13.7</v>
      </c>
      <c r="H33" s="66">
        <v>0.9</v>
      </c>
      <c r="I33" s="66">
        <v>0.3</v>
      </c>
      <c r="J33" s="66">
        <v>10.8</v>
      </c>
      <c r="K33" s="17">
        <v>0.3</v>
      </c>
      <c r="L33" s="66">
        <f t="shared" si="0"/>
        <v>12.000000000000002</v>
      </c>
    </row>
    <row r="34" spans="1:13" x14ac:dyDescent="0.25">
      <c r="A34" s="36">
        <v>45863.5</v>
      </c>
      <c r="B34" s="66">
        <v>6.52</v>
      </c>
      <c r="C34" s="66"/>
      <c r="D34" s="66"/>
      <c r="E34" s="67">
        <v>302</v>
      </c>
      <c r="F34" s="17">
        <v>24</v>
      </c>
      <c r="G34" s="66">
        <v>11.8</v>
      </c>
      <c r="H34" s="66">
        <v>4.4000000000000004</v>
      </c>
      <c r="I34" s="66">
        <v>0.9</v>
      </c>
      <c r="J34" s="66">
        <v>0.06</v>
      </c>
      <c r="K34" s="17">
        <v>0.03</v>
      </c>
      <c r="L34" s="66">
        <f t="shared" si="0"/>
        <v>4.49</v>
      </c>
    </row>
    <row r="35" spans="1:13" x14ac:dyDescent="0.25">
      <c r="A35" s="40" t="s">
        <v>52</v>
      </c>
      <c r="B35" s="42">
        <f ca="1">IFERROR(AVERAGE(OFFSET(B6,2,0):OFFSET(B35,-1,0)),"-")</f>
        <v>7.6485185185185189</v>
      </c>
      <c r="C35" s="42">
        <f ca="1">IFERROR(AVERAGE(OFFSET(C6,2,0):OFFSET(C35,-1,0)),"-")</f>
        <v>10.389473684210527</v>
      </c>
      <c r="D35" s="42">
        <f ca="1">IFERROR(AVERAGE(OFFSET(D6,2,0):OFFSET(D35,-1,0)),"-")</f>
        <v>4.155555555555555</v>
      </c>
      <c r="E35" s="43">
        <f ca="1">IFERROR(AVERAGE(OFFSET(E6,2,0):OFFSET(E35,-1,0)),"-")</f>
        <v>16.37037037037037</v>
      </c>
      <c r="F35" s="43">
        <f ca="1">IFERROR(AVERAGE(OFFSET(F6,2,0):OFFSET(F35,-1,0)),"-")</f>
        <v>7.3703703703703702</v>
      </c>
      <c r="G35" s="42">
        <f ca="1">IFERROR(AVERAGE(OFFSET(G6,2,0):OFFSET(G35,-1,0)),"-")</f>
        <v>7.8233333333333333</v>
      </c>
      <c r="H35" s="42">
        <f ca="1">IFERROR(AVERAGE(OFFSET(H6,2,0):OFFSET(H35,-1,0)),"-")</f>
        <v>1.2444444444444442</v>
      </c>
      <c r="I35" s="42">
        <f ca="1">IFERROR(AVERAGE(OFFSET(I6,2,0):OFFSET(I35,-1,0)),"-")</f>
        <v>0.3666666666666667</v>
      </c>
      <c r="J35" s="42">
        <f ca="1">IFERROR(AVERAGE(OFFSET(J6,2,0):OFFSET(J35,-1,0)),"-")</f>
        <v>10.561111111111112</v>
      </c>
      <c r="K35" s="41">
        <f ca="1">IFERROR(AVERAGE(OFFSET(K6,2,0):OFFSET(K35,-1,0)),"-")</f>
        <v>0.19444444444444445</v>
      </c>
      <c r="L35" s="42">
        <f ca="1">IFERROR(AVERAGE(OFFSET(L6,2,0):OFFSET(L35,-1,0)),"-")</f>
        <v>11.999999999999998</v>
      </c>
    </row>
    <row r="36" spans="1:13" x14ac:dyDescent="0.25">
      <c r="A36" s="40" t="s">
        <v>46</v>
      </c>
      <c r="B36" s="42">
        <f ca="1">IFERROR(MEDIAN(OFFSET(B6,2,0):OFFSET(B36,-2,0)),"-")</f>
        <v>7.72</v>
      </c>
      <c r="C36" s="42">
        <f ca="1">IFERROR(MEDIAN(OFFSET(C6,2,0):OFFSET(C36,-2,0)),"-")</f>
        <v>12.5</v>
      </c>
      <c r="D36" s="42">
        <f ca="1">IFERROR(MEDIAN(OFFSET(D6,2,0):OFFSET(D36,-2,0)),"-")</f>
        <v>4</v>
      </c>
      <c r="E36" s="43">
        <f ca="1">IFERROR(MEDIAN(OFFSET(E6,2,0):OFFSET(E36,-2,0)),"-")</f>
        <v>4</v>
      </c>
      <c r="F36" s="43">
        <f ca="1">IFERROR(MEDIAN(OFFSET(F6,2,0):OFFSET(F36,-2,0)),"-")</f>
        <v>4</v>
      </c>
      <c r="G36" s="42">
        <f ca="1">IFERROR(MEDIAN(OFFSET(G6,2,0):OFFSET(G36,-2,0)),"-")</f>
        <v>7.91</v>
      </c>
      <c r="H36" s="42">
        <f ca="1">IFERROR(MEDIAN(OFFSET(H6,2,0):OFFSET(H36,-2,0)),"-")</f>
        <v>0.9</v>
      </c>
      <c r="I36" s="42">
        <f ca="1">IFERROR(MEDIAN(OFFSET(I6,2,0):OFFSET(I36,-2,0)),"-")</f>
        <v>0.1</v>
      </c>
      <c r="J36" s="42">
        <f ca="1">IFERROR(MEDIAN(OFFSET(J6,2,0):OFFSET(J36,-2,0)),"-")</f>
        <v>7.19</v>
      </c>
      <c r="K36" s="41">
        <f ca="1">IFERROR(MEDIAN(OFFSET(K6,2,0):OFFSET(K36,-2,0)),"-")</f>
        <v>0.08</v>
      </c>
      <c r="L36" s="42">
        <f ca="1">IFERROR(MEDIAN(OFFSET(L6,2,0):OFFSET(L36,-2,0)),"-")</f>
        <v>8</v>
      </c>
      <c r="M36" s="68" t="s">
        <v>60</v>
      </c>
    </row>
    <row r="37" spans="1:13" x14ac:dyDescent="0.25">
      <c r="M37" s="69">
        <v>2</v>
      </c>
    </row>
    <row r="38" spans="1:13" x14ac:dyDescent="0.25">
      <c r="A38" t="s">
        <v>61</v>
      </c>
      <c r="B38" s="70"/>
      <c r="C38" s="71"/>
      <c r="D38" s="70"/>
      <c r="E38" s="72"/>
      <c r="F38" s="72"/>
      <c r="G38" s="70"/>
      <c r="H38" s="71"/>
      <c r="I38" s="71"/>
      <c r="J38" s="70"/>
      <c r="K38" s="70"/>
      <c r="L38" s="70"/>
    </row>
    <row r="39" spans="1:13" x14ac:dyDescent="0.25">
      <c r="A39" s="73" t="s">
        <v>52</v>
      </c>
      <c r="B39" s="41">
        <f ca="1">IFERROR(AVERAGE(OFFSET(B39,-4-$M37,0):OFFSET(B39,-5,0)),"-")</f>
        <v>7.18</v>
      </c>
      <c r="C39" s="42" t="str">
        <f ca="1">IFERROR(AVERAGE(OFFSET(C39,-4-$M37,0):OFFSET(C39,-5,0)),"-")</f>
        <v>-</v>
      </c>
      <c r="D39" s="41" t="str">
        <f ca="1">IFERROR(AVERAGE(OFFSET(D39,-4-$M37,0):OFFSET(D39,-5,0)),"-")</f>
        <v>-</v>
      </c>
      <c r="E39" s="43">
        <f ca="1">IFERROR(AVERAGE(OFFSET(E39,-4-$M37,0):OFFSET(E39,-5,0)),"-")</f>
        <v>153</v>
      </c>
      <c r="F39" s="43">
        <f ca="1">IFERROR(AVERAGE(OFFSET(F39,-4-$M37,0):OFFSET(F39,-5,0)),"-")</f>
        <v>14</v>
      </c>
      <c r="G39" s="41">
        <f ca="1">IFERROR(AVERAGE(OFFSET(G39,-4-$M37,0):OFFSET(G39,-5,0)),"-")</f>
        <v>12.75</v>
      </c>
      <c r="H39" s="42">
        <f ca="1">IFERROR(AVERAGE(OFFSET(H39,-4-$M37,0):OFFSET(H39,-5,0)),"-")</f>
        <v>2.6500000000000004</v>
      </c>
      <c r="I39" s="42">
        <f ca="1">IFERROR(AVERAGE(OFFSET(I39,-4-$M37,0):OFFSET(I39,-5,0)),"-")</f>
        <v>0.6</v>
      </c>
      <c r="J39" s="41">
        <f ca="1">IFERROR(AVERAGE(OFFSET(J39,-4-$M37,0):OFFSET(J39,-5,0)),"-")</f>
        <v>5.4300000000000006</v>
      </c>
      <c r="K39" s="41">
        <f ca="1">IFERROR(AVERAGE(OFFSET(K39,-4-$M37,0):OFFSET(K39,-5,0)),"-")</f>
        <v>0.16499999999999998</v>
      </c>
      <c r="L39" s="41">
        <f ca="1">IFERROR(AVERAGE(OFFSET(L39,-4-$M37,0):OFFSET(L39,-5,0)),"-")</f>
        <v>8.245000000000001</v>
      </c>
    </row>
    <row r="41" spans="1:13" x14ac:dyDescent="0.25">
      <c r="A41" t="s">
        <v>62</v>
      </c>
    </row>
    <row r="43" spans="1:13" ht="30" x14ac:dyDescent="0.25">
      <c r="A43" s="60" t="s">
        <v>63</v>
      </c>
      <c r="B43" s="61" t="s">
        <v>42</v>
      </c>
      <c r="C43" s="62" t="s">
        <v>42</v>
      </c>
      <c r="D43" s="61" t="s">
        <v>42</v>
      </c>
      <c r="E43" s="43">
        <v>15</v>
      </c>
      <c r="F43" s="43">
        <v>15</v>
      </c>
      <c r="G43" s="42" t="s">
        <v>42</v>
      </c>
      <c r="H43" s="42">
        <v>3</v>
      </c>
      <c r="I43" s="42">
        <v>2</v>
      </c>
      <c r="J43" s="40" t="s">
        <v>42</v>
      </c>
      <c r="K43" s="40" t="s">
        <v>42</v>
      </c>
      <c r="L43" s="40" t="s">
        <v>42</v>
      </c>
      <c r="M43" t="s">
        <v>64</v>
      </c>
    </row>
    <row r="44" spans="1:13" ht="30" x14ac:dyDescent="0.25">
      <c r="A44" s="60" t="s">
        <v>65</v>
      </c>
      <c r="B44" s="61"/>
      <c r="C44" s="62"/>
      <c r="D44" s="61"/>
      <c r="E44" s="43">
        <v>15</v>
      </c>
      <c r="F44" s="43">
        <v>15</v>
      </c>
      <c r="G44" s="42" t="s">
        <v>42</v>
      </c>
      <c r="H44" s="42">
        <v>4</v>
      </c>
      <c r="I44" s="42">
        <v>3</v>
      </c>
      <c r="J44" s="40"/>
      <c r="K44" s="40"/>
      <c r="L44" s="40"/>
      <c r="M44" t="b" cm="1">
        <f t="array" aca="1" ref="M44" ca="1">INDIRECT("'EDHS Well BH-A Table'!N3")</f>
        <v>1</v>
      </c>
    </row>
    <row r="45" spans="1:13" x14ac:dyDescent="0.25">
      <c r="A45" s="60" t="s">
        <v>66</v>
      </c>
      <c r="B45" s="61" t="s">
        <v>42</v>
      </c>
      <c r="C45" s="62" t="s">
        <v>42</v>
      </c>
      <c r="D45" s="61" t="s">
        <v>42</v>
      </c>
      <c r="E45" s="43">
        <v>10</v>
      </c>
      <c r="F45" s="43">
        <v>10</v>
      </c>
      <c r="G45" s="42" t="s">
        <v>42</v>
      </c>
      <c r="H45" s="42">
        <v>2</v>
      </c>
      <c r="I45" s="42">
        <v>1</v>
      </c>
      <c r="J45" s="40">
        <v>3.6</v>
      </c>
      <c r="K45" s="40" t="s">
        <v>42</v>
      </c>
      <c r="L45" s="40" t="s">
        <v>42</v>
      </c>
    </row>
    <row r="46" spans="1:13" ht="15.75" x14ac:dyDescent="0.3">
      <c r="A46" s="74" t="str">
        <f ca="1">IF(OR(OFFSET(A46,-12,0)&gt;=DATE(YEAR(OFFSET(A46,-12,0)),10,31),OFFSET(A46,-12,0)&lt;=DATE(YEAR(OFFSET(A46,-12,0)),5,1)),"Winter","Summer")</f>
        <v>Summer</v>
      </c>
    </row>
    <row r="47" spans="1:13" x14ac:dyDescent="0.25">
      <c r="A47" t="s">
        <v>67</v>
      </c>
      <c r="B47" s="75" t="b">
        <f ca="1">OR(ISBLANK(OFFSET(B47,-13,0)),AND(OFFSET(B47,-13,0)&gt;=6,OFFSET(B47,-13,0)&lt;=9.5))</f>
        <v>1</v>
      </c>
      <c r="C47" s="1"/>
      <c r="D47" s="1"/>
      <c r="E47" s="76" t="b">
        <f ca="1">IF($A46="Summer",AND(OFFSET(E47,-12,0)&lt;=OFFSET(E47,-4,0)),AND(OFFSET(E47,-12,0)&lt;=OFFSET(E47,-3,0)))</f>
        <v>0</v>
      </c>
      <c r="F47" s="76" t="b">
        <f ca="1">IF($A46="Summer",AND(OFFSET(F47,-12,0)&lt;=OFFSET(F47,-4,0)),AND(OFFSET(F47,-12,0)&lt;=OFFSET(F47,-3,0)))</f>
        <v>1</v>
      </c>
      <c r="G47" s="1"/>
      <c r="H47" s="76" t="b">
        <f ca="1">IF($A46="Summer",AND(OFFSET(H47,-12,0)&lt;=OFFSET(H47,-4,0)),AND(OFFSET(H47,-12,0)&lt;=OFFSET(H47,-3,0)))</f>
        <v>1</v>
      </c>
      <c r="I47" s="76" t="b">
        <f ca="1">IF($A46="Summer",AND(OFFSET(I47,-12,0)&lt;=OFFSET(I47,-4,0)),AND(OFFSET(I47,-12,0)&lt;=OFFSET(I47,-3,0)))</f>
        <v>1</v>
      </c>
      <c r="J47" s="1"/>
      <c r="K47" s="1"/>
      <c r="L47" s="1"/>
    </row>
    <row r="48" spans="1:13" ht="15.75" x14ac:dyDescent="0.3">
      <c r="A48" s="77" t="s">
        <v>68</v>
      </c>
      <c r="B48" s="76" t="b">
        <f ca="1">AND(COUNTIF(B44:M44,FALSE)=0)</f>
        <v>1</v>
      </c>
      <c r="C48" s="1"/>
      <c r="D48" s="1"/>
      <c r="E48" s="76" t="b">
        <f ca="1">IF(OFFSET(E48,-14,0)&lt;=OFFSET(E48,-3,0),TRUE,FALSE)</f>
        <v>0</v>
      </c>
      <c r="F48" s="76" t="b">
        <f ca="1">IF(OFFSET(F48,-14,0)&lt;=OFFSET(F48,-3,0),TRUE,FALSE)</f>
        <v>0</v>
      </c>
      <c r="G48" s="1"/>
      <c r="H48" s="76" t="b">
        <f ca="1">IF(OFFSET(H48,-14,0)&lt;=OFFSET(H48,-3,0),TRUE,FALSE)</f>
        <v>0</v>
      </c>
      <c r="I48" s="76" t="b">
        <f t="shared" ref="I48:J48" ca="1" si="1">IF(OFFSET(I48,-14,0)&lt;=OFFSET(I48,-3,0),TRUE,FALSE)</f>
        <v>1</v>
      </c>
      <c r="J48" s="76" t="b">
        <f t="shared" ca="1" si="1"/>
        <v>1</v>
      </c>
      <c r="K48" s="1"/>
      <c r="L48" s="1"/>
    </row>
    <row r="49" spans="1:12" ht="15.75" x14ac:dyDescent="0.3">
      <c r="A49" s="77" t="s">
        <v>69</v>
      </c>
      <c r="B49" s="76" t="b">
        <f ca="1">AND(COUNTIF(C48:L48,FALSE)=0)</f>
        <v>0</v>
      </c>
      <c r="C49" s="1"/>
      <c r="D49" s="1"/>
      <c r="E49" s="1"/>
      <c r="F49" s="1"/>
      <c r="G49" s="1"/>
      <c r="H49" s="1"/>
      <c r="I49" s="1"/>
      <c r="J49" s="1"/>
      <c r="K49" s="1"/>
      <c r="L49" s="1"/>
    </row>
    <row r="50" spans="1:12" x14ac:dyDescent="0.25">
      <c r="B50" s="1"/>
      <c r="C50" s="1"/>
      <c r="D50" s="1"/>
      <c r="E50" s="1"/>
      <c r="F50" s="1"/>
      <c r="G50" s="1"/>
      <c r="H50" s="1"/>
      <c r="I50" s="1"/>
      <c r="J50" s="1"/>
      <c r="K50" s="1"/>
      <c r="L50" s="1"/>
    </row>
    <row r="51" spans="1:12" x14ac:dyDescent="0.25">
      <c r="A51" t="s">
        <v>70</v>
      </c>
      <c r="B51" t="b">
        <f ca="1">E47</f>
        <v>0</v>
      </c>
    </row>
    <row r="52" spans="1:12" x14ac:dyDescent="0.25">
      <c r="A52" t="s">
        <v>71</v>
      </c>
      <c r="B52" t="b">
        <f ca="1">E48</f>
        <v>0</v>
      </c>
    </row>
    <row r="53" spans="1:12" x14ac:dyDescent="0.25">
      <c r="A53" t="s">
        <v>72</v>
      </c>
      <c r="B53" t="b">
        <f ca="1">F47</f>
        <v>1</v>
      </c>
    </row>
    <row r="54" spans="1:12" x14ac:dyDescent="0.25">
      <c r="A54" t="s">
        <v>73</v>
      </c>
      <c r="B54" t="b">
        <f ca="1">F48</f>
        <v>0</v>
      </c>
    </row>
    <row r="55" spans="1:12" x14ac:dyDescent="0.25">
      <c r="A55" t="s">
        <v>74</v>
      </c>
      <c r="B55" t="b">
        <f ca="1">I47</f>
        <v>1</v>
      </c>
    </row>
    <row r="56" spans="1:12" x14ac:dyDescent="0.25">
      <c r="A56" t="s">
        <v>75</v>
      </c>
      <c r="B56" t="b">
        <f ca="1">I48</f>
        <v>1</v>
      </c>
    </row>
    <row r="57" spans="1:12" x14ac:dyDescent="0.25">
      <c r="A57" t="s">
        <v>76</v>
      </c>
      <c r="B57" t="b">
        <f ca="1">J48</f>
        <v>1</v>
      </c>
    </row>
  </sheetData>
  <mergeCells count="3">
    <mergeCell ref="A2:A3"/>
    <mergeCell ref="B2:L2"/>
    <mergeCell ref="B7:L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5C880-4DC7-4A64-AF94-BE18A26E6A0D}">
  <dimension ref="A1:AJ33"/>
  <sheetViews>
    <sheetView workbookViewId="0">
      <selection activeCell="J18" sqref="J18"/>
    </sheetView>
  </sheetViews>
  <sheetFormatPr defaultColWidth="9.140625" defaultRowHeight="14.25" x14ac:dyDescent="0.25"/>
  <cols>
    <col min="1" max="1" width="16.7109375" style="2" customWidth="1"/>
    <col min="2" max="2" width="7.7109375" style="2" customWidth="1"/>
    <col min="3" max="3" width="7.7109375" style="3" customWidth="1"/>
    <col min="4" max="4" width="9.5703125" style="3" bestFit="1" customWidth="1"/>
    <col min="5" max="5" width="7.7109375" style="2" customWidth="1"/>
    <col min="6" max="7" width="7.7109375" style="4" customWidth="1"/>
    <col min="8" max="8" width="8.7109375" style="2" customWidth="1"/>
    <col min="9" max="9" width="7.7109375" style="2" customWidth="1"/>
    <col min="10" max="10" width="7.7109375" style="4" customWidth="1"/>
    <col min="11" max="11" width="9.140625" style="2"/>
    <col min="12" max="12" width="10.5703125" style="2" customWidth="1"/>
    <col min="13" max="13" width="12.5703125" style="2" customWidth="1"/>
    <col min="14" max="14" width="9.42578125" style="3" customWidth="1"/>
    <col min="15" max="15" width="11.5703125" style="4" customWidth="1"/>
    <col min="16" max="16" width="8.85546875" style="2" customWidth="1"/>
    <col min="17" max="18" width="8.85546875" style="4" customWidth="1"/>
    <col min="19" max="20" width="8.85546875" style="2" customWidth="1"/>
    <col min="21" max="21" width="8.85546875" style="4" customWidth="1"/>
    <col min="22" max="22" width="9.140625" style="2"/>
    <col min="23" max="23" width="17.140625" style="2" customWidth="1"/>
    <col min="24" max="24" width="9.42578125" style="5" customWidth="1"/>
    <col min="25" max="25" width="9.42578125" style="3" customWidth="1"/>
    <col min="26" max="26" width="11.5703125" style="4" customWidth="1"/>
    <col min="27" max="27" width="8.85546875" style="5" customWidth="1"/>
    <col min="28" max="29" width="8.85546875" style="2" customWidth="1"/>
    <col min="30" max="31" width="8.85546875" style="5" customWidth="1"/>
    <col min="32" max="32" width="8.85546875" style="2" customWidth="1"/>
    <col min="33" max="33" width="2.42578125" style="2" customWidth="1"/>
    <col min="34" max="34" width="3.85546875" style="2" customWidth="1"/>
    <col min="35" max="35" width="3.5703125" style="2" customWidth="1"/>
    <col min="36" max="36" width="5.42578125" style="2" customWidth="1"/>
    <col min="37" max="37" width="2.42578125" style="2" customWidth="1"/>
    <col min="38" max="38" width="5" style="2" customWidth="1"/>
    <col min="39" max="39" width="6.5703125" style="2" customWidth="1"/>
    <col min="40" max="40" width="3.42578125" style="2" customWidth="1"/>
    <col min="41" max="41" width="6.5703125" style="2" customWidth="1"/>
    <col min="42" max="16384" width="9.140625" style="2"/>
  </cols>
  <sheetData>
    <row r="1" spans="1:36" x14ac:dyDescent="0.25">
      <c r="U1" s="5"/>
      <c r="V1" s="3"/>
      <c r="W1" s="4"/>
      <c r="Y1" s="2"/>
      <c r="Z1" s="2"/>
      <c r="AB1" s="5"/>
      <c r="AD1" s="2"/>
      <c r="AE1" s="2"/>
    </row>
    <row r="2" spans="1:36" ht="18.75" x14ac:dyDescent="0.25">
      <c r="A2" s="78" t="s">
        <v>34</v>
      </c>
      <c r="B2" s="79" t="s">
        <v>77</v>
      </c>
      <c r="C2" s="79"/>
      <c r="D2" s="79"/>
      <c r="E2" s="79"/>
      <c r="F2" s="79"/>
      <c r="G2" s="79"/>
      <c r="H2" s="79"/>
      <c r="I2" s="79"/>
      <c r="J2" s="79"/>
      <c r="K2" s="80"/>
      <c r="L2" s="75"/>
      <c r="M2" s="75"/>
      <c r="N2" s="81" t="s">
        <v>78</v>
      </c>
      <c r="U2" s="5"/>
      <c r="V2" s="3"/>
      <c r="W2" s="4"/>
      <c r="Y2" s="2"/>
      <c r="Z2" s="2"/>
      <c r="AB2" s="5"/>
      <c r="AD2" s="82"/>
      <c r="AE2" s="82"/>
      <c r="AF2" s="82"/>
      <c r="AG2" s="82"/>
      <c r="AH2" s="82"/>
      <c r="AI2" s="82"/>
      <c r="AJ2" s="82"/>
    </row>
    <row r="3" spans="1:36" ht="15" x14ac:dyDescent="0.25">
      <c r="A3" s="78"/>
      <c r="B3" s="83" t="s">
        <v>5</v>
      </c>
      <c r="C3" s="84" t="s">
        <v>6</v>
      </c>
      <c r="D3" s="84" t="s">
        <v>8</v>
      </c>
      <c r="E3" s="85" t="s">
        <v>40</v>
      </c>
      <c r="F3" s="85" t="s">
        <v>41</v>
      </c>
      <c r="G3" s="85" t="s">
        <v>48</v>
      </c>
      <c r="H3" s="86" t="s">
        <v>79</v>
      </c>
      <c r="I3" s="86" t="s">
        <v>80</v>
      </c>
      <c r="J3" s="85" t="s">
        <v>81</v>
      </c>
      <c r="K3" s="75" t="s">
        <v>82</v>
      </c>
      <c r="L3" s="75" t="s">
        <v>83</v>
      </c>
      <c r="M3" s="75" t="s">
        <v>84</v>
      </c>
      <c r="N3" s="87" t="b" cm="1">
        <f t="array" ref="N3">IF(LOOKUP(2,1/(M1:M22&lt;&gt;""),M1:M22)="Good",TRUE,FALSE)</f>
        <v>1</v>
      </c>
      <c r="U3" s="5"/>
      <c r="V3" s="3"/>
      <c r="W3" s="4"/>
      <c r="Y3" s="2"/>
      <c r="Z3" s="2"/>
      <c r="AB3" s="5"/>
      <c r="AD3" s="88"/>
      <c r="AE3" s="88"/>
      <c r="AF3" s="89"/>
      <c r="AG3" s="89"/>
      <c r="AH3" s="89"/>
      <c r="AI3" s="89"/>
      <c r="AJ3" s="89"/>
    </row>
    <row r="4" spans="1:36" ht="15" x14ac:dyDescent="0.25">
      <c r="A4" s="90" t="s">
        <v>2</v>
      </c>
      <c r="B4" s="90" t="s">
        <v>42</v>
      </c>
      <c r="C4" s="91" t="s">
        <v>7</v>
      </c>
      <c r="D4" s="91" t="s">
        <v>9</v>
      </c>
      <c r="E4" s="92" t="s">
        <v>3</v>
      </c>
      <c r="F4" s="92" t="s">
        <v>3</v>
      </c>
      <c r="G4" s="92" t="s">
        <v>3</v>
      </c>
      <c r="H4" s="93" t="s">
        <v>3</v>
      </c>
      <c r="I4" s="93" t="s">
        <v>3</v>
      </c>
      <c r="J4" s="92" t="s">
        <v>3</v>
      </c>
      <c r="K4" s="80"/>
      <c r="L4" s="75"/>
      <c r="M4" s="75"/>
      <c r="N4" s="81"/>
      <c r="U4" s="5"/>
      <c r="V4" s="3"/>
      <c r="W4" s="4"/>
      <c r="Y4" s="2"/>
      <c r="Z4" s="2"/>
      <c r="AB4" s="5"/>
      <c r="AD4" s="94"/>
      <c r="AE4" s="94"/>
      <c r="AF4" s="95"/>
      <c r="AG4" s="95"/>
      <c r="AH4" s="95"/>
      <c r="AI4" s="95"/>
      <c r="AJ4" s="95"/>
    </row>
    <row r="5" spans="1:36" ht="15" x14ac:dyDescent="0.25">
      <c r="A5" s="96" t="s">
        <v>59</v>
      </c>
      <c r="B5" s="96" t="s">
        <v>42</v>
      </c>
      <c r="C5" s="97" t="s">
        <v>42</v>
      </c>
      <c r="D5" s="97" t="s">
        <v>42</v>
      </c>
      <c r="E5" s="98" t="s">
        <v>42</v>
      </c>
      <c r="F5" s="98" t="s">
        <v>42</v>
      </c>
      <c r="G5" s="98" t="s">
        <v>42</v>
      </c>
      <c r="H5" s="99" t="s">
        <v>85</v>
      </c>
      <c r="I5" s="99" t="s">
        <v>42</v>
      </c>
      <c r="J5" s="98" t="s">
        <v>42</v>
      </c>
      <c r="K5" s="80"/>
      <c r="L5" s="75"/>
      <c r="M5" s="75"/>
      <c r="N5" s="81"/>
      <c r="U5" s="5"/>
      <c r="V5" s="3"/>
      <c r="W5" s="4"/>
      <c r="Y5" s="2"/>
      <c r="Z5" s="2"/>
      <c r="AB5" s="5"/>
      <c r="AD5" s="94"/>
      <c r="AE5" s="94"/>
      <c r="AF5" s="95"/>
      <c r="AG5" s="95"/>
      <c r="AH5" s="95"/>
      <c r="AI5" s="95"/>
      <c r="AJ5" s="95"/>
    </row>
    <row r="6" spans="1:36" ht="15" x14ac:dyDescent="0.25">
      <c r="A6" s="90" t="s">
        <v>44</v>
      </c>
      <c r="B6" s="100"/>
      <c r="C6" s="100"/>
      <c r="D6" s="100"/>
      <c r="E6" s="100"/>
      <c r="F6" s="100"/>
      <c r="G6" s="100"/>
      <c r="H6" s="100"/>
      <c r="I6" s="100"/>
      <c r="J6" s="100"/>
      <c r="K6" s="80"/>
      <c r="L6" s="75"/>
      <c r="M6" s="75"/>
      <c r="N6" s="81"/>
      <c r="U6" s="5"/>
      <c r="V6" s="3"/>
      <c r="W6" s="4"/>
      <c r="Y6" s="2"/>
      <c r="Z6" s="2"/>
      <c r="AB6" s="5"/>
      <c r="AD6" s="101"/>
      <c r="AE6" s="101"/>
      <c r="AF6" s="101"/>
      <c r="AG6" s="101"/>
      <c r="AH6" s="101"/>
      <c r="AI6" s="101"/>
      <c r="AJ6" s="101"/>
    </row>
    <row r="7" spans="1:36" ht="15" x14ac:dyDescent="0.25">
      <c r="A7" s="102">
        <v>45485</v>
      </c>
      <c r="B7" s="103" t="s">
        <v>42</v>
      </c>
      <c r="C7" s="67" t="s">
        <v>42</v>
      </c>
      <c r="D7" s="67" t="s">
        <v>42</v>
      </c>
      <c r="E7" s="103" t="s">
        <v>42</v>
      </c>
      <c r="F7" s="103" t="s">
        <v>42</v>
      </c>
      <c r="G7" s="103" t="s">
        <v>42</v>
      </c>
      <c r="H7" s="103">
        <v>1.79</v>
      </c>
      <c r="I7" s="103">
        <v>0.03</v>
      </c>
      <c r="J7" s="66" t="s">
        <v>42</v>
      </c>
      <c r="K7" s="104" t="str">
        <f t="shared" ref="K7:K16" si="0">IF(H7&gt;3.14,"Over",IF(H7&lt;2.7,"Good","Check"))</f>
        <v>Good</v>
      </c>
      <c r="L7" s="105"/>
      <c r="M7" s="104" t="str">
        <f t="shared" ref="M7:M12" si="1">IF(L7="",K7,L7)</f>
        <v>Good</v>
      </c>
      <c r="N7" s="104"/>
      <c r="O7" s="2"/>
      <c r="R7" s="2"/>
      <c r="T7" s="5"/>
      <c r="U7" s="3"/>
      <c r="V7" s="4"/>
      <c r="W7" s="5"/>
      <c r="X7" s="2"/>
      <c r="Y7" s="2"/>
      <c r="Z7" s="5"/>
      <c r="AD7" s="2"/>
      <c r="AE7" s="2"/>
    </row>
    <row r="8" spans="1:36" ht="15" x14ac:dyDescent="0.25">
      <c r="A8" s="102">
        <v>45513</v>
      </c>
      <c r="B8" s="103" t="s">
        <v>42</v>
      </c>
      <c r="C8" s="67" t="s">
        <v>42</v>
      </c>
      <c r="D8" s="67" t="s">
        <v>42</v>
      </c>
      <c r="E8" s="103" t="s">
        <v>42</v>
      </c>
      <c r="F8" s="103" t="s">
        <v>42</v>
      </c>
      <c r="G8" s="103" t="s">
        <v>42</v>
      </c>
      <c r="H8" s="103">
        <v>0.96</v>
      </c>
      <c r="I8" s="103">
        <v>0.03</v>
      </c>
      <c r="J8" s="66" t="s">
        <v>42</v>
      </c>
      <c r="K8" s="104" t="str">
        <f t="shared" si="0"/>
        <v>Good</v>
      </c>
      <c r="L8" s="105"/>
      <c r="M8" s="104" t="str">
        <f t="shared" si="1"/>
        <v>Good</v>
      </c>
      <c r="N8" s="104"/>
      <c r="O8" s="2"/>
      <c r="R8" s="2"/>
      <c r="T8" s="5"/>
      <c r="U8" s="3"/>
      <c r="V8" s="4"/>
      <c r="W8" s="5"/>
      <c r="X8" s="2"/>
      <c r="Y8" s="2"/>
      <c r="Z8" s="5"/>
      <c r="AD8" s="2"/>
      <c r="AE8" s="2"/>
    </row>
    <row r="9" spans="1:36" ht="15" x14ac:dyDescent="0.25">
      <c r="A9" s="102">
        <v>45569.395833333336</v>
      </c>
      <c r="B9" s="103" t="s">
        <v>42</v>
      </c>
      <c r="C9" s="67" t="s">
        <v>42</v>
      </c>
      <c r="D9" s="67" t="s">
        <v>42</v>
      </c>
      <c r="E9" s="103" t="s">
        <v>42</v>
      </c>
      <c r="F9" s="103" t="s">
        <v>42</v>
      </c>
      <c r="G9" s="103" t="s">
        <v>42</v>
      </c>
      <c r="H9" s="103">
        <v>2.12</v>
      </c>
      <c r="I9" s="103">
        <v>0.04</v>
      </c>
      <c r="J9" s="66" t="s">
        <v>42</v>
      </c>
      <c r="K9" s="104" t="str">
        <f t="shared" si="0"/>
        <v>Good</v>
      </c>
      <c r="L9" s="105"/>
      <c r="M9" s="104" t="str">
        <f t="shared" si="1"/>
        <v>Good</v>
      </c>
      <c r="N9" s="104"/>
      <c r="O9" s="2"/>
      <c r="R9" s="2"/>
      <c r="T9" s="5"/>
      <c r="U9" s="3"/>
      <c r="V9" s="4"/>
      <c r="W9" s="5"/>
      <c r="X9" s="2"/>
      <c r="Y9" s="2"/>
      <c r="Z9" s="5"/>
      <c r="AD9" s="2"/>
      <c r="AE9" s="2"/>
    </row>
    <row r="10" spans="1:36" ht="15" x14ac:dyDescent="0.25">
      <c r="A10" s="102">
        <v>45597.375</v>
      </c>
      <c r="B10" s="103" t="s">
        <v>42</v>
      </c>
      <c r="C10" s="67" t="s">
        <v>42</v>
      </c>
      <c r="D10" s="67" t="s">
        <v>42</v>
      </c>
      <c r="E10" s="103" t="s">
        <v>42</v>
      </c>
      <c r="F10" s="103" t="s">
        <v>42</v>
      </c>
      <c r="G10" s="103" t="s">
        <v>42</v>
      </c>
      <c r="H10" s="103">
        <v>2.4900000000000002</v>
      </c>
      <c r="I10" s="103">
        <v>0.03</v>
      </c>
      <c r="J10" s="66" t="s">
        <v>42</v>
      </c>
      <c r="K10" s="104" t="str">
        <f t="shared" si="0"/>
        <v>Good</v>
      </c>
      <c r="L10" s="105"/>
      <c r="M10" s="104" t="str">
        <f t="shared" si="1"/>
        <v>Good</v>
      </c>
      <c r="N10" s="104"/>
      <c r="O10" s="2"/>
      <c r="R10" s="2"/>
      <c r="T10" s="5"/>
      <c r="U10" s="3"/>
      <c r="V10" s="4"/>
      <c r="W10" s="5"/>
      <c r="X10" s="2"/>
      <c r="Y10" s="2"/>
      <c r="Z10" s="5"/>
      <c r="AD10" s="2"/>
      <c r="AE10" s="2"/>
    </row>
    <row r="11" spans="1:36" ht="15" x14ac:dyDescent="0.25">
      <c r="A11" s="102">
        <v>45639</v>
      </c>
      <c r="B11" s="103">
        <v>7.19</v>
      </c>
      <c r="C11" s="67">
        <v>8</v>
      </c>
      <c r="D11" s="67">
        <v>1900</v>
      </c>
      <c r="E11" s="103">
        <v>1.1399999999999999</v>
      </c>
      <c r="F11" s="103">
        <v>0.5</v>
      </c>
      <c r="G11" s="103">
        <v>0.1</v>
      </c>
      <c r="H11" s="103">
        <v>2.5499999999999998</v>
      </c>
      <c r="I11" s="103">
        <v>0.03</v>
      </c>
      <c r="J11" s="66">
        <v>1</v>
      </c>
      <c r="K11" s="104" t="str">
        <f t="shared" si="0"/>
        <v>Good</v>
      </c>
      <c r="L11" s="105"/>
      <c r="M11" s="104" t="str">
        <f t="shared" si="1"/>
        <v>Good</v>
      </c>
      <c r="N11" s="104"/>
      <c r="O11" s="2"/>
      <c r="R11" s="2"/>
      <c r="T11" s="5"/>
      <c r="U11" s="3"/>
      <c r="V11" s="4"/>
      <c r="W11" s="5"/>
      <c r="X11" s="2"/>
      <c r="Y11" s="2"/>
      <c r="Z11" s="5"/>
      <c r="AD11" s="2"/>
      <c r="AE11" s="2"/>
    </row>
    <row r="12" spans="1:36" ht="15" x14ac:dyDescent="0.25">
      <c r="A12" s="102">
        <v>45667.458333333336</v>
      </c>
      <c r="B12" s="103" t="s">
        <v>42</v>
      </c>
      <c r="C12" s="67" t="s">
        <v>42</v>
      </c>
      <c r="D12" s="67" t="s">
        <v>42</v>
      </c>
      <c r="E12" s="103" t="s">
        <v>42</v>
      </c>
      <c r="F12" s="103" t="s">
        <v>42</v>
      </c>
      <c r="G12" s="103" t="s">
        <v>42</v>
      </c>
      <c r="H12" s="103">
        <v>1.41</v>
      </c>
      <c r="I12" s="103">
        <v>0.03</v>
      </c>
      <c r="J12" s="66" t="s">
        <v>42</v>
      </c>
      <c r="K12" s="104" t="str">
        <f t="shared" si="0"/>
        <v>Good</v>
      </c>
      <c r="L12" s="105"/>
      <c r="M12" s="104" t="str">
        <f t="shared" si="1"/>
        <v>Good</v>
      </c>
      <c r="N12" s="104"/>
      <c r="O12" s="2"/>
      <c r="R12" s="2"/>
      <c r="T12" s="5"/>
      <c r="U12" s="3"/>
      <c r="V12" s="4"/>
      <c r="W12" s="5"/>
      <c r="X12" s="2"/>
      <c r="Y12" s="2"/>
      <c r="Z12" s="5"/>
      <c r="AD12" s="2"/>
      <c r="AE12" s="2"/>
    </row>
    <row r="13" spans="1:36" ht="15" x14ac:dyDescent="0.25">
      <c r="A13" s="102">
        <v>45723.375</v>
      </c>
      <c r="B13" s="103">
        <v>7.46</v>
      </c>
      <c r="C13" s="67">
        <v>9</v>
      </c>
      <c r="D13" s="67">
        <v>765</v>
      </c>
      <c r="E13" s="103">
        <v>0.33</v>
      </c>
      <c r="F13" s="103">
        <v>0.5</v>
      </c>
      <c r="G13" s="103">
        <v>0.1</v>
      </c>
      <c r="H13" s="103">
        <v>3.14</v>
      </c>
      <c r="I13" s="103">
        <v>0.03</v>
      </c>
      <c r="J13" s="66">
        <v>1</v>
      </c>
      <c r="K13" s="104" t="str">
        <f t="shared" si="0"/>
        <v>Check</v>
      </c>
      <c r="L13" s="105" t="s">
        <v>86</v>
      </c>
      <c r="M13" s="104" t="str">
        <f>IF(L13="",K13,L13)</f>
        <v>Over</v>
      </c>
      <c r="N13" s="104"/>
      <c r="O13" s="2"/>
      <c r="R13" s="2"/>
      <c r="T13" s="5"/>
      <c r="U13" s="3"/>
      <c r="V13" s="4"/>
      <c r="W13" s="5"/>
      <c r="X13" s="2"/>
      <c r="Y13" s="2"/>
      <c r="Z13" s="5"/>
      <c r="AD13" s="2"/>
      <c r="AE13" s="2"/>
    </row>
    <row r="14" spans="1:36" ht="15" x14ac:dyDescent="0.25">
      <c r="A14" s="102">
        <v>45764</v>
      </c>
      <c r="B14" s="103" t="s">
        <v>42</v>
      </c>
      <c r="C14" s="67" t="s">
        <v>42</v>
      </c>
      <c r="D14" s="67" t="s">
        <v>42</v>
      </c>
      <c r="E14" s="103" t="s">
        <v>42</v>
      </c>
      <c r="F14" s="103" t="s">
        <v>42</v>
      </c>
      <c r="G14" s="103" t="s">
        <v>42</v>
      </c>
      <c r="H14" s="103">
        <v>0.86</v>
      </c>
      <c r="I14" s="103">
        <v>0.03</v>
      </c>
      <c r="J14" s="66" t="s">
        <v>42</v>
      </c>
      <c r="K14" s="104" t="str">
        <f t="shared" si="0"/>
        <v>Good</v>
      </c>
      <c r="L14" s="105"/>
      <c r="M14" s="104" t="str">
        <f>IF(L14="",K14,L14)</f>
        <v>Good</v>
      </c>
      <c r="N14" s="4"/>
      <c r="O14" s="2"/>
      <c r="R14" s="2"/>
      <c r="T14" s="5"/>
      <c r="U14" s="3"/>
      <c r="V14" s="4"/>
      <c r="W14" s="5"/>
      <c r="X14" s="2"/>
      <c r="Y14" s="2"/>
      <c r="Z14" s="5"/>
      <c r="AD14" s="2"/>
      <c r="AE14" s="2"/>
    </row>
    <row r="15" spans="1:36" ht="15" x14ac:dyDescent="0.25">
      <c r="A15" s="102">
        <v>45779.4375</v>
      </c>
      <c r="B15" s="103" t="s">
        <v>42</v>
      </c>
      <c r="C15" s="67" t="s">
        <v>42</v>
      </c>
      <c r="D15" s="67" t="s">
        <v>42</v>
      </c>
      <c r="E15" s="103" t="s">
        <v>42</v>
      </c>
      <c r="F15" s="103" t="s">
        <v>42</v>
      </c>
      <c r="G15" s="103" t="s">
        <v>42</v>
      </c>
      <c r="H15" s="103">
        <v>1.79</v>
      </c>
      <c r="I15" s="103">
        <v>0.03</v>
      </c>
      <c r="J15" s="66" t="s">
        <v>42</v>
      </c>
      <c r="K15" s="104" t="str">
        <f t="shared" si="0"/>
        <v>Good</v>
      </c>
      <c r="L15" s="105"/>
      <c r="M15" s="104" t="str">
        <f>IF(L15="",K15,L15)</f>
        <v>Good</v>
      </c>
      <c r="N15" s="4"/>
      <c r="O15" s="2"/>
      <c r="R15" s="2"/>
      <c r="T15" s="5"/>
      <c r="U15" s="3"/>
      <c r="V15" s="4"/>
      <c r="W15" s="5"/>
      <c r="X15" s="2"/>
      <c r="Y15" s="2"/>
      <c r="Z15" s="5"/>
      <c r="AD15" s="2"/>
      <c r="AE15" s="2"/>
    </row>
    <row r="16" spans="1:36" ht="15" x14ac:dyDescent="0.25">
      <c r="A16" s="102">
        <v>45821.458333333336</v>
      </c>
      <c r="B16" s="103">
        <v>7.14</v>
      </c>
      <c r="C16" s="67">
        <v>17</v>
      </c>
      <c r="D16" s="67">
        <v>40</v>
      </c>
      <c r="E16" s="103">
        <v>0.47</v>
      </c>
      <c r="F16" s="103">
        <v>1.6</v>
      </c>
      <c r="G16" s="103">
        <v>0.2</v>
      </c>
      <c r="H16" s="103">
        <v>1.42</v>
      </c>
      <c r="I16" s="103">
        <v>0.2</v>
      </c>
      <c r="J16" s="66">
        <v>2</v>
      </c>
      <c r="K16" s="104" t="str">
        <f t="shared" si="0"/>
        <v>Good</v>
      </c>
      <c r="L16" s="105"/>
      <c r="M16" s="104" t="str">
        <f>IF(L16="",K16,L16)</f>
        <v>Good</v>
      </c>
      <c r="N16" s="4"/>
      <c r="O16" s="2"/>
      <c r="R16" s="2"/>
      <c r="T16" s="5"/>
      <c r="U16" s="3"/>
      <c r="V16" s="4"/>
      <c r="W16" s="5"/>
      <c r="X16" s="2"/>
      <c r="Y16" s="2"/>
      <c r="Z16" s="5"/>
      <c r="AD16" s="2"/>
      <c r="AE16" s="2"/>
    </row>
    <row r="17" spans="1:31" ht="15" x14ac:dyDescent="0.25">
      <c r="A17" s="102">
        <v>45849.416666666664</v>
      </c>
      <c r="B17" s="103" t="s">
        <v>42</v>
      </c>
      <c r="C17" s="67" t="s">
        <v>42</v>
      </c>
      <c r="D17" s="67" t="s">
        <v>42</v>
      </c>
      <c r="E17" s="103" t="s">
        <v>42</v>
      </c>
      <c r="F17" s="103" t="s">
        <v>42</v>
      </c>
      <c r="G17" s="103" t="s">
        <v>42</v>
      </c>
      <c r="H17" s="103">
        <v>1</v>
      </c>
      <c r="I17" s="103">
        <v>0.25</v>
      </c>
      <c r="J17" s="66">
        <v>1</v>
      </c>
      <c r="K17" s="104"/>
      <c r="L17" s="105"/>
      <c r="M17" s="104"/>
      <c r="N17" s="4"/>
      <c r="O17" s="2"/>
      <c r="R17" s="2"/>
      <c r="T17" s="5"/>
      <c r="U17" s="3"/>
      <c r="V17" s="4"/>
      <c r="W17" s="5"/>
      <c r="X17" s="2"/>
      <c r="Y17" s="2"/>
      <c r="Z17" s="5"/>
      <c r="AD17" s="2"/>
      <c r="AE17" s="2"/>
    </row>
    <row r="18" spans="1:31" ht="15" x14ac:dyDescent="0.25">
      <c r="A18" s="106" t="s">
        <v>45</v>
      </c>
      <c r="B18" s="107">
        <f ca="1">IFERROR(AVERAGE(OFFSET(B5,2,0):OFFSET(B18,-1,0)),"-")</f>
        <v>7.2633333333333328</v>
      </c>
      <c r="C18" s="108">
        <f ca="1">IFERROR(AVERAGE(OFFSET(C5,2,0):OFFSET(C18,-1,0)),"-")</f>
        <v>11.333333333333334</v>
      </c>
      <c r="D18" s="108">
        <f ca="1">IFERROR(AVERAGE(OFFSET(D5,2,0):OFFSET(D18,-1,0)),"-")</f>
        <v>901.66666666666663</v>
      </c>
      <c r="E18" s="107">
        <f ca="1">IFERROR(AVERAGE(OFFSET(E5,2,0):OFFSET(E18,-1,0)),"-")</f>
        <v>0.64666666666666661</v>
      </c>
      <c r="F18" s="107">
        <f ca="1">IFERROR(AVERAGE(OFFSET(F5,2,0):OFFSET(F18,-1,0)),"-")</f>
        <v>0.8666666666666667</v>
      </c>
      <c r="G18" s="107">
        <f ca="1">IFERROR(AVERAGE(OFFSET(G5,2,0):OFFSET(G18,-1,0)),"-")</f>
        <v>0.13333333333333333</v>
      </c>
      <c r="H18" s="107">
        <f ca="1">IFERROR(AVERAGE(OFFSET(H5,2,0):OFFSET(H18,-1,0)),"-")</f>
        <v>1.7754545454545456</v>
      </c>
      <c r="I18" s="107">
        <f ca="1">IFERROR(AVERAGE(OFFSET(I5,2,0):OFFSET(I18,-1,0)),"-")</f>
        <v>6.6363636363636361E-2</v>
      </c>
      <c r="J18" s="107">
        <f ca="1">IFERROR(AVERAGE(OFFSET(J5,2,0):OFFSET(J18,-1,0)),"-")</f>
        <v>1.25</v>
      </c>
      <c r="K18" s="4"/>
      <c r="M18" s="4"/>
      <c r="N18" s="4"/>
      <c r="O18" s="2"/>
      <c r="R18" s="2"/>
      <c r="T18" s="5"/>
      <c r="U18" s="3"/>
      <c r="V18" s="4"/>
      <c r="W18" s="5"/>
      <c r="X18" s="2"/>
      <c r="Y18" s="2"/>
      <c r="Z18" s="5"/>
      <c r="AD18" s="2"/>
      <c r="AE18" s="2"/>
    </row>
    <row r="19" spans="1:31" ht="15" x14ac:dyDescent="0.25">
      <c r="A19" s="106" t="s">
        <v>46</v>
      </c>
      <c r="B19" s="107">
        <f ca="1">IFERROR(MEDIAN(OFFSET(B5,2,0):OFFSET(B19,-2,0)),"-")</f>
        <v>7.19</v>
      </c>
      <c r="C19" s="108">
        <f ca="1">IFERROR(MEDIAN(OFFSET(C5,2,0):OFFSET(C19,-2,0)),"-")</f>
        <v>9</v>
      </c>
      <c r="D19" s="108">
        <f ca="1">IFERROR(MEDIAN(OFFSET(D5,2,0):OFFSET(D19,-2,0)),"-")</f>
        <v>765</v>
      </c>
      <c r="E19" s="107">
        <f ca="1">IFERROR(MEDIAN(OFFSET(E5,2,0):OFFSET(E19,-2,0)),"-")</f>
        <v>0.47</v>
      </c>
      <c r="F19" s="107">
        <f ca="1">IFERROR(MEDIAN(OFFSET(F5,2,0):OFFSET(F19,-2,0)),"-")</f>
        <v>0.5</v>
      </c>
      <c r="G19" s="107">
        <f ca="1">IFERROR(MEDIAN(OFFSET(G5,2,0):OFFSET(G19,-2,0)),"-")</f>
        <v>0.1</v>
      </c>
      <c r="H19" s="107">
        <f ca="1">IFERROR(MEDIAN(OFFSET(H5,2,0):OFFSET(H19,-2,0)),"-")</f>
        <v>1.79</v>
      </c>
      <c r="I19" s="107">
        <f ca="1">IFERROR(MEDIAN(OFFSET(I5,2,0):OFFSET(I19,-2,0)),"-")</f>
        <v>0.03</v>
      </c>
      <c r="J19" s="107">
        <f ca="1">IFERROR(MEDIAN(OFFSET(J5,2,0):OFFSET(J19,-2,0)),"-")</f>
        <v>1</v>
      </c>
      <c r="K19" s="4"/>
      <c r="M19" s="4"/>
      <c r="N19" s="4"/>
      <c r="O19" s="2"/>
      <c r="R19" s="2"/>
      <c r="T19" s="5"/>
      <c r="U19" s="3"/>
      <c r="V19" s="4"/>
      <c r="W19" s="5"/>
      <c r="X19" s="2"/>
      <c r="Y19" s="2"/>
      <c r="Z19" s="5"/>
      <c r="AD19" s="2"/>
      <c r="AE19" s="2"/>
    </row>
    <row r="20" spans="1:31" x14ac:dyDescent="0.25">
      <c r="C20" s="4"/>
      <c r="D20" s="2"/>
      <c r="G20" s="2"/>
      <c r="J20" s="3"/>
      <c r="K20" s="4"/>
      <c r="M20" s="4"/>
      <c r="N20" s="4"/>
      <c r="O20" s="2"/>
      <c r="R20" s="2"/>
      <c r="T20" s="5"/>
      <c r="U20" s="3"/>
      <c r="V20" s="4"/>
      <c r="W20" s="5"/>
      <c r="X20" s="2"/>
      <c r="Y20" s="2"/>
      <c r="Z20" s="5"/>
      <c r="AD20" s="2"/>
      <c r="AE20" s="2"/>
    </row>
    <row r="21" spans="1:31" x14ac:dyDescent="0.25">
      <c r="C21" s="4"/>
      <c r="D21" s="2"/>
      <c r="G21" s="2"/>
      <c r="J21" s="3"/>
      <c r="K21" s="4"/>
      <c r="M21" s="4"/>
      <c r="N21" s="4"/>
      <c r="O21" s="2"/>
      <c r="R21" s="2"/>
      <c r="T21" s="5"/>
      <c r="U21" s="3"/>
      <c r="V21" s="4"/>
      <c r="W21" s="5"/>
      <c r="X21" s="2"/>
      <c r="Y21" s="2"/>
      <c r="Z21" s="5"/>
      <c r="AD21" s="2"/>
      <c r="AE21" s="2"/>
    </row>
    <row r="22" spans="1:31" x14ac:dyDescent="0.25">
      <c r="C22" s="4"/>
      <c r="D22" s="2"/>
      <c r="G22" s="109" t="s">
        <v>87</v>
      </c>
      <c r="H22" s="2">
        <v>3.14</v>
      </c>
      <c r="J22" s="3"/>
      <c r="K22" s="4"/>
      <c r="M22" s="4"/>
      <c r="N22" s="4"/>
      <c r="O22" s="2"/>
      <c r="R22" s="2"/>
      <c r="T22" s="5"/>
      <c r="U22" s="3"/>
      <c r="V22" s="4"/>
      <c r="W22" s="5"/>
      <c r="X22" s="2"/>
      <c r="Y22" s="2"/>
      <c r="Z22" s="5"/>
      <c r="AD22" s="2"/>
      <c r="AE22" s="2"/>
    </row>
    <row r="23" spans="1:31" x14ac:dyDescent="0.25">
      <c r="C23" s="4"/>
      <c r="D23" s="2"/>
      <c r="G23" s="109" t="s">
        <v>88</v>
      </c>
      <c r="H23" s="2">
        <v>3.05</v>
      </c>
      <c r="J23" s="3"/>
      <c r="K23" s="4"/>
      <c r="M23" s="4"/>
      <c r="N23" s="4"/>
      <c r="O23" s="2"/>
      <c r="R23" s="2"/>
      <c r="T23" s="5"/>
      <c r="U23" s="3"/>
      <c r="V23" s="4"/>
      <c r="W23" s="5"/>
      <c r="X23" s="2"/>
      <c r="Y23" s="2"/>
      <c r="Z23" s="5"/>
      <c r="AD23" s="2"/>
      <c r="AE23" s="2"/>
    </row>
    <row r="24" spans="1:31" x14ac:dyDescent="0.25">
      <c r="C24" s="4"/>
      <c r="D24" s="2"/>
      <c r="G24" s="109" t="s">
        <v>89</v>
      </c>
      <c r="H24" s="2">
        <v>2.96</v>
      </c>
      <c r="J24" s="3"/>
      <c r="K24" s="4"/>
      <c r="M24" s="4"/>
      <c r="N24" s="4"/>
      <c r="O24" s="2"/>
      <c r="R24" s="2"/>
      <c r="T24" s="5"/>
      <c r="U24" s="3"/>
      <c r="V24" s="4"/>
      <c r="W24" s="5"/>
      <c r="X24" s="2"/>
      <c r="Y24" s="2"/>
      <c r="Z24" s="5"/>
      <c r="AD24" s="2"/>
      <c r="AE24" s="2"/>
    </row>
    <row r="25" spans="1:31" x14ac:dyDescent="0.25">
      <c r="C25" s="4"/>
      <c r="D25" s="2"/>
      <c r="G25" s="109" t="s">
        <v>90</v>
      </c>
      <c r="H25" s="2">
        <v>2.86</v>
      </c>
      <c r="J25" s="3"/>
      <c r="W25" s="5"/>
      <c r="X25" s="2"/>
      <c r="Y25" s="2"/>
      <c r="Z25" s="5"/>
      <c r="AD25" s="2"/>
      <c r="AE25" s="2"/>
    </row>
    <row r="26" spans="1:31" x14ac:dyDescent="0.25">
      <c r="C26" s="4"/>
      <c r="D26" s="2"/>
      <c r="G26" s="109" t="s">
        <v>91</v>
      </c>
      <c r="H26" s="2">
        <v>2.7</v>
      </c>
      <c r="J26" s="3"/>
    </row>
    <row r="27" spans="1:31" x14ac:dyDescent="0.25">
      <c r="C27" s="4"/>
      <c r="D27" s="2"/>
      <c r="G27" s="2"/>
      <c r="H27" s="110"/>
      <c r="J27" s="3"/>
    </row>
    <row r="28" spans="1:31" x14ac:dyDescent="0.25">
      <c r="C28" s="4"/>
      <c r="D28" s="2"/>
      <c r="G28" s="2"/>
      <c r="H28" s="110"/>
      <c r="J28" s="3"/>
    </row>
    <row r="29" spans="1:31" x14ac:dyDescent="0.25">
      <c r="C29" s="4"/>
      <c r="D29" s="2"/>
      <c r="G29" s="2"/>
      <c r="J29" s="3"/>
    </row>
    <row r="30" spans="1:31" x14ac:dyDescent="0.25">
      <c r="C30" s="4"/>
      <c r="D30" s="2"/>
      <c r="G30" s="2"/>
      <c r="J30" s="3"/>
    </row>
    <row r="31" spans="1:31" x14ac:dyDescent="0.25">
      <c r="C31" s="4"/>
      <c r="D31" s="2"/>
      <c r="G31" s="2"/>
      <c r="J31" s="3"/>
    </row>
    <row r="32" spans="1:31" x14ac:dyDescent="0.25">
      <c r="C32" s="4"/>
      <c r="D32" s="2"/>
      <c r="G32" s="2"/>
      <c r="J32" s="3"/>
    </row>
    <row r="33" spans="3:10" x14ac:dyDescent="0.25">
      <c r="C33" s="4"/>
      <c r="D33" s="2"/>
      <c r="G33" s="2"/>
      <c r="J33" s="3"/>
    </row>
  </sheetData>
  <mergeCells count="3">
    <mergeCell ref="A2:A3"/>
    <mergeCell ref="B2:J2"/>
    <mergeCell ref="B6:J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16A67-F88B-4A6D-ACBF-CF948B24869B}">
  <dimension ref="A2:J21"/>
  <sheetViews>
    <sheetView workbookViewId="0">
      <selection activeCell="J18" sqref="J18"/>
    </sheetView>
  </sheetViews>
  <sheetFormatPr defaultColWidth="9.140625" defaultRowHeight="15" x14ac:dyDescent="0.25"/>
  <cols>
    <col min="1" max="1" width="16.7109375" customWidth="1"/>
    <col min="2" max="3" width="7.7109375" customWidth="1"/>
    <col min="4" max="4" width="9.5703125" bestFit="1" customWidth="1"/>
    <col min="5" max="10" width="7.7109375" customWidth="1"/>
  </cols>
  <sheetData>
    <row r="2" spans="1:10" ht="18.75" x14ac:dyDescent="0.25">
      <c r="A2" s="78" t="s">
        <v>34</v>
      </c>
      <c r="B2" s="79" t="s">
        <v>92</v>
      </c>
      <c r="C2" s="79"/>
      <c r="D2" s="79"/>
      <c r="E2" s="79"/>
      <c r="F2" s="79"/>
      <c r="G2" s="79"/>
      <c r="H2" s="79"/>
      <c r="I2" s="79"/>
      <c r="J2" s="79"/>
    </row>
    <row r="3" spans="1:10" x14ac:dyDescent="0.25">
      <c r="A3" s="111"/>
      <c r="B3" s="83" t="s">
        <v>5</v>
      </c>
      <c r="C3" s="84" t="s">
        <v>6</v>
      </c>
      <c r="D3" s="112" t="s">
        <v>8</v>
      </c>
      <c r="E3" s="85" t="s">
        <v>40</v>
      </c>
      <c r="F3" s="85" t="s">
        <v>41</v>
      </c>
      <c r="G3" s="85" t="s">
        <v>48</v>
      </c>
      <c r="H3" s="86" t="s">
        <v>79</v>
      </c>
      <c r="I3" s="86" t="s">
        <v>80</v>
      </c>
      <c r="J3" s="85" t="s">
        <v>81</v>
      </c>
    </row>
    <row r="4" spans="1:10" x14ac:dyDescent="0.25">
      <c r="A4" s="90" t="s">
        <v>2</v>
      </c>
      <c r="B4" s="90" t="s">
        <v>42</v>
      </c>
      <c r="C4" s="91" t="s">
        <v>7</v>
      </c>
      <c r="D4" s="92" t="s">
        <v>9</v>
      </c>
      <c r="E4" s="92" t="s">
        <v>3</v>
      </c>
      <c r="F4" s="92" t="s">
        <v>3</v>
      </c>
      <c r="G4" s="92" t="s">
        <v>3</v>
      </c>
      <c r="H4" s="93" t="s">
        <v>3</v>
      </c>
      <c r="I4" s="93" t="s">
        <v>3</v>
      </c>
      <c r="J4" s="92" t="s">
        <v>3</v>
      </c>
    </row>
    <row r="5" spans="1:10" x14ac:dyDescent="0.25">
      <c r="A5" s="90" t="s">
        <v>44</v>
      </c>
      <c r="B5" s="100"/>
      <c r="C5" s="100"/>
      <c r="D5" s="100"/>
      <c r="E5" s="100"/>
      <c r="F5" s="100"/>
      <c r="G5" s="100"/>
      <c r="H5" s="100"/>
      <c r="I5" s="100"/>
      <c r="J5" s="100"/>
    </row>
    <row r="6" spans="1:10" x14ac:dyDescent="0.25">
      <c r="A6" s="102">
        <v>45485</v>
      </c>
      <c r="B6" s="103" t="s">
        <v>42</v>
      </c>
      <c r="C6" s="67" t="s">
        <v>42</v>
      </c>
      <c r="D6" s="67" t="s">
        <v>42</v>
      </c>
      <c r="E6" s="103" t="s">
        <v>42</v>
      </c>
      <c r="F6" s="103" t="s">
        <v>42</v>
      </c>
      <c r="G6" s="103" t="s">
        <v>42</v>
      </c>
      <c r="H6" s="103">
        <v>2.78</v>
      </c>
      <c r="I6" s="103">
        <v>0.03</v>
      </c>
      <c r="J6" s="66" t="s">
        <v>42</v>
      </c>
    </row>
    <row r="7" spans="1:10" x14ac:dyDescent="0.25">
      <c r="A7" s="102">
        <v>45513</v>
      </c>
      <c r="B7" s="103" t="s">
        <v>42</v>
      </c>
      <c r="C7" s="67" t="s">
        <v>42</v>
      </c>
      <c r="D7" s="67" t="s">
        <v>42</v>
      </c>
      <c r="E7" s="103" t="s">
        <v>42</v>
      </c>
      <c r="F7" s="103" t="s">
        <v>42</v>
      </c>
      <c r="G7" s="103" t="s">
        <v>42</v>
      </c>
      <c r="H7" s="103">
        <v>3.06</v>
      </c>
      <c r="I7" s="103">
        <v>0.06</v>
      </c>
      <c r="J7" s="66" t="s">
        <v>42</v>
      </c>
    </row>
    <row r="8" spans="1:10" x14ac:dyDescent="0.25">
      <c r="A8" s="102">
        <v>45540</v>
      </c>
      <c r="B8" s="103">
        <v>7.46</v>
      </c>
      <c r="C8" s="67">
        <v>3</v>
      </c>
      <c r="D8" s="67">
        <v>55</v>
      </c>
      <c r="E8" s="103">
        <v>0.67</v>
      </c>
      <c r="F8" s="103">
        <v>0.5</v>
      </c>
      <c r="G8" s="103">
        <v>0.2</v>
      </c>
      <c r="H8" s="103">
        <v>0.06</v>
      </c>
      <c r="I8" s="103">
        <v>0.03</v>
      </c>
      <c r="J8" s="66">
        <v>1</v>
      </c>
    </row>
    <row r="9" spans="1:10" x14ac:dyDescent="0.25">
      <c r="A9" s="102">
        <v>45569.395833333336</v>
      </c>
      <c r="B9" s="103" t="s">
        <v>42</v>
      </c>
      <c r="C9" s="67" t="s">
        <v>42</v>
      </c>
      <c r="D9" s="67" t="s">
        <v>42</v>
      </c>
      <c r="E9" s="103" t="s">
        <v>42</v>
      </c>
      <c r="F9" s="103" t="s">
        <v>42</v>
      </c>
      <c r="G9" s="103" t="s">
        <v>42</v>
      </c>
      <c r="H9" s="103">
        <v>2.76</v>
      </c>
      <c r="I9" s="103">
        <v>0.03</v>
      </c>
      <c r="J9" s="66" t="s">
        <v>42</v>
      </c>
    </row>
    <row r="10" spans="1:10" x14ac:dyDescent="0.25">
      <c r="A10" s="102">
        <v>45597.375</v>
      </c>
      <c r="B10" s="103" t="s">
        <v>42</v>
      </c>
      <c r="C10" s="67" t="s">
        <v>42</v>
      </c>
      <c r="D10" s="67" t="s">
        <v>42</v>
      </c>
      <c r="E10" s="103" t="s">
        <v>42</v>
      </c>
      <c r="F10" s="103" t="s">
        <v>42</v>
      </c>
      <c r="G10" s="103" t="s">
        <v>42</v>
      </c>
      <c r="H10" s="103">
        <v>2.85</v>
      </c>
      <c r="I10" s="103">
        <v>0.03</v>
      </c>
      <c r="J10" s="66" t="s">
        <v>42</v>
      </c>
    </row>
    <row r="11" spans="1:10" x14ac:dyDescent="0.25">
      <c r="A11" s="102">
        <v>45639</v>
      </c>
      <c r="B11" s="103">
        <v>7.22</v>
      </c>
      <c r="C11" s="67">
        <v>9</v>
      </c>
      <c r="D11" s="67">
        <v>2400</v>
      </c>
      <c r="E11" s="103">
        <v>0.66</v>
      </c>
      <c r="F11" s="103">
        <v>0.5</v>
      </c>
      <c r="G11" s="103">
        <v>0.1</v>
      </c>
      <c r="H11" s="103">
        <v>2.93</v>
      </c>
      <c r="I11" s="103">
        <v>0.03</v>
      </c>
      <c r="J11" s="66">
        <v>1</v>
      </c>
    </row>
    <row r="12" spans="1:10" x14ac:dyDescent="0.25">
      <c r="A12" s="102">
        <v>45667.458333333336</v>
      </c>
      <c r="B12" s="103" t="s">
        <v>42</v>
      </c>
      <c r="C12" s="67" t="s">
        <v>42</v>
      </c>
      <c r="D12" s="67" t="s">
        <v>42</v>
      </c>
      <c r="E12" s="103" t="s">
        <v>42</v>
      </c>
      <c r="F12" s="103" t="s">
        <v>42</v>
      </c>
      <c r="G12" s="103" t="s">
        <v>42</v>
      </c>
      <c r="H12" s="103">
        <v>2.3199999999999998</v>
      </c>
      <c r="I12" s="103">
        <v>0.03</v>
      </c>
      <c r="J12" s="66" t="s">
        <v>42</v>
      </c>
    </row>
    <row r="13" spans="1:10" x14ac:dyDescent="0.25">
      <c r="A13" s="102">
        <v>45723.375</v>
      </c>
      <c r="B13" s="103">
        <v>7.53</v>
      </c>
      <c r="C13" s="67">
        <v>9</v>
      </c>
      <c r="D13" s="67">
        <v>201</v>
      </c>
      <c r="E13" s="103">
        <v>0.17</v>
      </c>
      <c r="F13" s="103">
        <v>0.5</v>
      </c>
      <c r="G13" s="103">
        <v>0.1</v>
      </c>
      <c r="H13" s="103">
        <v>2.0099999999999998</v>
      </c>
      <c r="I13" s="103">
        <v>0.03</v>
      </c>
      <c r="J13" s="66">
        <v>2</v>
      </c>
    </row>
    <row r="14" spans="1:10" x14ac:dyDescent="0.25">
      <c r="A14" s="102">
        <v>45764</v>
      </c>
      <c r="B14" s="103" t="s">
        <v>42</v>
      </c>
      <c r="C14" s="67" t="s">
        <v>42</v>
      </c>
      <c r="D14" s="67" t="s">
        <v>42</v>
      </c>
      <c r="E14" s="103" t="s">
        <v>42</v>
      </c>
      <c r="F14" s="103" t="s">
        <v>42</v>
      </c>
      <c r="G14" s="103" t="s">
        <v>42</v>
      </c>
      <c r="H14" s="103">
        <v>5.05</v>
      </c>
      <c r="I14" s="103">
        <v>0.03</v>
      </c>
      <c r="J14" s="66" t="s">
        <v>42</v>
      </c>
    </row>
    <row r="15" spans="1:10" x14ac:dyDescent="0.25">
      <c r="A15" s="102">
        <v>45779.4375</v>
      </c>
      <c r="B15" s="103" t="s">
        <v>42</v>
      </c>
      <c r="C15" s="67" t="s">
        <v>42</v>
      </c>
      <c r="D15" s="67" t="s">
        <v>42</v>
      </c>
      <c r="E15" s="103" t="s">
        <v>42</v>
      </c>
      <c r="F15" s="103" t="s">
        <v>42</v>
      </c>
      <c r="G15" s="103" t="s">
        <v>42</v>
      </c>
      <c r="H15" s="103">
        <v>2.92</v>
      </c>
      <c r="I15" s="103">
        <v>0.3</v>
      </c>
      <c r="J15" s="66" t="s">
        <v>42</v>
      </c>
    </row>
    <row r="16" spans="1:10" x14ac:dyDescent="0.25">
      <c r="A16" s="102">
        <v>45821.458333333336</v>
      </c>
      <c r="B16" s="103">
        <v>7.59</v>
      </c>
      <c r="C16" s="67">
        <v>17</v>
      </c>
      <c r="D16" s="67">
        <v>32</v>
      </c>
      <c r="E16" s="103">
        <v>0.27</v>
      </c>
      <c r="F16" s="103">
        <v>0.5</v>
      </c>
      <c r="G16" s="103">
        <v>0.1</v>
      </c>
      <c r="H16" s="103">
        <v>3.28</v>
      </c>
      <c r="I16" s="103">
        <v>0.03</v>
      </c>
      <c r="J16" s="66">
        <v>1</v>
      </c>
    </row>
    <row r="17" spans="1:10" x14ac:dyDescent="0.25">
      <c r="A17" s="102">
        <v>45849.416666666664</v>
      </c>
      <c r="B17" s="103" t="s">
        <v>42</v>
      </c>
      <c r="C17" s="67" t="s">
        <v>42</v>
      </c>
      <c r="D17" s="67" t="s">
        <v>42</v>
      </c>
      <c r="E17" s="103" t="s">
        <v>42</v>
      </c>
      <c r="F17" s="103" t="s">
        <v>42</v>
      </c>
      <c r="G17" s="103" t="s">
        <v>42</v>
      </c>
      <c r="H17" s="103">
        <v>4.0599999999999996</v>
      </c>
      <c r="I17" s="103">
        <v>0.03</v>
      </c>
      <c r="J17" s="66">
        <v>1</v>
      </c>
    </row>
    <row r="18" spans="1:10" x14ac:dyDescent="0.25">
      <c r="A18" s="106" t="s">
        <v>52</v>
      </c>
      <c r="B18" s="107">
        <f ca="1">IFERROR(AVERAGE(OFFSET(B4,2,0):OFFSET(B18,-1,0)),"-")</f>
        <v>7.45</v>
      </c>
      <c r="C18" s="108">
        <f ca="1">IFERROR(AVERAGE(OFFSET(C4,2,0):OFFSET(C18,-1,0)),"-")</f>
        <v>9.5</v>
      </c>
      <c r="D18" s="108">
        <f ca="1">IFERROR(AVERAGE(OFFSET(D4,2,0):OFFSET(D18,-1,0)),"-")</f>
        <v>672</v>
      </c>
      <c r="E18" s="107">
        <f ca="1">IFERROR(AVERAGE(OFFSET(E4,2,0):OFFSET(E18,-1,0)),"-")</f>
        <v>0.4425</v>
      </c>
      <c r="F18" s="107">
        <f ca="1">IFERROR(AVERAGE(OFFSET(F4,2,0):OFFSET(F18,-1,0)),"-")</f>
        <v>0.5</v>
      </c>
      <c r="G18" s="107">
        <f ca="1">IFERROR(AVERAGE(OFFSET(G4,2,0):OFFSET(G18,-1,0)),"-")</f>
        <v>0.125</v>
      </c>
      <c r="H18" s="107">
        <f ca="1">IFERROR(AVERAGE(OFFSET(H4,2,0):OFFSET(H18,-1,0)),"-")</f>
        <v>2.84</v>
      </c>
      <c r="I18" s="107">
        <f ca="1">IFERROR(AVERAGE(OFFSET(I4,2,0):OFFSET(I18,-1,0)),"-")</f>
        <v>5.5000000000000014E-2</v>
      </c>
      <c r="J18" s="113">
        <f ca="1">IFERROR(AVERAGE(OFFSET(J4,2,0):OFFSET(J18,-1,0)),"-")</f>
        <v>1.2</v>
      </c>
    </row>
    <row r="19" spans="1:10" x14ac:dyDescent="0.25">
      <c r="A19" s="106" t="s">
        <v>93</v>
      </c>
      <c r="B19" s="107">
        <f ca="1">IFERROR(MEDIAN(OFFSET(B4,2,0):OFFSET(B19,-2,0)),"-")</f>
        <v>7.4950000000000001</v>
      </c>
      <c r="C19" s="108">
        <f ca="1">IFERROR(MEDIAN(OFFSET(C4,2,0):OFFSET(C19,-2,0)),"-")</f>
        <v>9</v>
      </c>
      <c r="D19" s="108">
        <f ca="1">IFERROR(MEDIAN(OFFSET(D4,2,0):OFFSET(D19,-2,0)),"-")</f>
        <v>128</v>
      </c>
      <c r="E19" s="107">
        <f ca="1">IFERROR(MEDIAN(OFFSET(E4,2,0):OFFSET(E19,-2,0)),"-")</f>
        <v>0.46500000000000002</v>
      </c>
      <c r="F19" s="107">
        <f ca="1">IFERROR(MEDIAN(OFFSET(F4,2,0):OFFSET(F19,-2,0)),"-")</f>
        <v>0.5</v>
      </c>
      <c r="G19" s="107">
        <f ca="1">IFERROR(MEDIAN(OFFSET(G4,2,0):OFFSET(G19,-2,0)),"-")</f>
        <v>0.1</v>
      </c>
      <c r="H19" s="107">
        <f ca="1">IFERROR(MEDIAN(OFFSET(H4,2,0):OFFSET(H19,-2,0)),"-")</f>
        <v>2.8849999999999998</v>
      </c>
      <c r="I19" s="107">
        <f ca="1">IFERROR(MEDIAN(OFFSET(I4,2,0):OFFSET(I19,-2,0)),"-")</f>
        <v>0.03</v>
      </c>
      <c r="J19" s="113">
        <f ca="1">IFERROR(MEDIAN(OFFSET(J4,2,0):OFFSET(J19,-2,0)),"-")</f>
        <v>1</v>
      </c>
    </row>
    <row r="20" spans="1:10" x14ac:dyDescent="0.25">
      <c r="A20" s="2"/>
      <c r="B20" s="2"/>
      <c r="C20" s="3"/>
      <c r="D20" s="4"/>
      <c r="E20" s="2"/>
      <c r="F20" s="4"/>
      <c r="G20" s="4"/>
      <c r="H20" s="2"/>
      <c r="I20" s="2"/>
      <c r="J20" s="4"/>
    </row>
    <row r="21" spans="1:10" x14ac:dyDescent="0.25">
      <c r="A21" s="2"/>
      <c r="B21" s="2"/>
      <c r="C21" s="3"/>
      <c r="D21" s="4"/>
      <c r="E21" s="2"/>
      <c r="F21" s="4"/>
      <c r="G21" s="4"/>
      <c r="H21" s="2"/>
      <c r="I21" s="2"/>
      <c r="J21" s="4"/>
    </row>
  </sheetData>
  <mergeCells count="3">
    <mergeCell ref="A2:A3"/>
    <mergeCell ref="B2:J2"/>
    <mergeCell ref="B5:J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A48F7-5CBD-4B1F-9D18-D82422EF4AE1}">
  <dimension ref="A2:J19"/>
  <sheetViews>
    <sheetView workbookViewId="0">
      <selection activeCell="J25" sqref="J25"/>
    </sheetView>
  </sheetViews>
  <sheetFormatPr defaultColWidth="9.140625" defaultRowHeight="15" x14ac:dyDescent="0.25"/>
  <cols>
    <col min="1" max="1" width="16.7109375" customWidth="1"/>
    <col min="2" max="3" width="7.7109375" customWidth="1"/>
    <col min="4" max="4" width="9.5703125" bestFit="1" customWidth="1"/>
    <col min="5" max="10" width="7.7109375" customWidth="1"/>
  </cols>
  <sheetData>
    <row r="2" spans="1:10" ht="18.75" x14ac:dyDescent="0.25">
      <c r="A2" s="78" t="s">
        <v>34</v>
      </c>
      <c r="B2" s="79" t="s">
        <v>94</v>
      </c>
      <c r="C2" s="79"/>
      <c r="D2" s="79"/>
      <c r="E2" s="79"/>
      <c r="F2" s="79"/>
      <c r="G2" s="79"/>
      <c r="H2" s="79"/>
      <c r="I2" s="79"/>
      <c r="J2" s="79"/>
    </row>
    <row r="3" spans="1:10" x14ac:dyDescent="0.25">
      <c r="A3" s="111"/>
      <c r="B3" s="114" t="s">
        <v>5</v>
      </c>
      <c r="C3" s="84" t="s">
        <v>6</v>
      </c>
      <c r="D3" s="115" t="s">
        <v>8</v>
      </c>
      <c r="E3" s="116" t="s">
        <v>40</v>
      </c>
      <c r="F3" s="85" t="s">
        <v>41</v>
      </c>
      <c r="G3" s="85" t="s">
        <v>48</v>
      </c>
      <c r="H3" s="116" t="s">
        <v>79</v>
      </c>
      <c r="I3" s="116" t="s">
        <v>80</v>
      </c>
      <c r="J3" s="86" t="s">
        <v>81</v>
      </c>
    </row>
    <row r="4" spans="1:10" x14ac:dyDescent="0.25">
      <c r="A4" s="90" t="s">
        <v>2</v>
      </c>
      <c r="B4" s="117" t="s">
        <v>42</v>
      </c>
      <c r="C4" s="91" t="s">
        <v>7</v>
      </c>
      <c r="D4" s="92" t="s">
        <v>9</v>
      </c>
      <c r="E4" s="117" t="s">
        <v>3</v>
      </c>
      <c r="F4" s="92" t="s">
        <v>3</v>
      </c>
      <c r="G4" s="92" t="s">
        <v>3</v>
      </c>
      <c r="H4" s="117" t="s">
        <v>3</v>
      </c>
      <c r="I4" s="117" t="s">
        <v>3</v>
      </c>
      <c r="J4" s="93" t="s">
        <v>3</v>
      </c>
    </row>
    <row r="5" spans="1:10" x14ac:dyDescent="0.25">
      <c r="A5" s="90" t="s">
        <v>44</v>
      </c>
      <c r="B5" s="100"/>
      <c r="C5" s="100"/>
      <c r="D5" s="100"/>
      <c r="E5" s="100"/>
      <c r="F5" s="100"/>
      <c r="G5" s="100"/>
      <c r="H5" s="100"/>
      <c r="I5" s="100"/>
      <c r="J5" s="100"/>
    </row>
    <row r="6" spans="1:10" x14ac:dyDescent="0.25">
      <c r="A6" s="102">
        <v>45485</v>
      </c>
      <c r="B6" s="103" t="s">
        <v>42</v>
      </c>
      <c r="C6" s="67" t="s">
        <v>42</v>
      </c>
      <c r="D6" s="67" t="s">
        <v>42</v>
      </c>
      <c r="E6" s="103" t="s">
        <v>42</v>
      </c>
      <c r="F6" s="103" t="s">
        <v>42</v>
      </c>
      <c r="G6" s="103" t="s">
        <v>42</v>
      </c>
      <c r="H6" s="103">
        <v>0.93</v>
      </c>
      <c r="I6" s="103">
        <v>0.03</v>
      </c>
      <c r="J6" s="66" t="s">
        <v>42</v>
      </c>
    </row>
    <row r="7" spans="1:10" x14ac:dyDescent="0.25">
      <c r="A7" s="102">
        <v>45513</v>
      </c>
      <c r="B7" s="103" t="s">
        <v>42</v>
      </c>
      <c r="C7" s="67" t="s">
        <v>42</v>
      </c>
      <c r="D7" s="67" t="s">
        <v>42</v>
      </c>
      <c r="E7" s="103" t="s">
        <v>42</v>
      </c>
      <c r="F7" s="103" t="s">
        <v>42</v>
      </c>
      <c r="G7" s="103" t="s">
        <v>42</v>
      </c>
      <c r="H7" s="103">
        <v>0.52</v>
      </c>
      <c r="I7" s="103">
        <v>0.03</v>
      </c>
      <c r="J7" s="66" t="s">
        <v>42</v>
      </c>
    </row>
    <row r="8" spans="1:10" x14ac:dyDescent="0.25">
      <c r="A8" s="102">
        <v>45540</v>
      </c>
      <c r="B8" s="103">
        <v>7.2</v>
      </c>
      <c r="C8" s="67">
        <v>8</v>
      </c>
      <c r="D8" s="67">
        <v>45</v>
      </c>
      <c r="E8" s="103">
        <v>0.52</v>
      </c>
      <c r="F8" s="103">
        <v>0.5</v>
      </c>
      <c r="G8" s="103">
        <v>0.1</v>
      </c>
      <c r="H8" s="103">
        <v>1.93</v>
      </c>
      <c r="I8" s="103">
        <v>0.03</v>
      </c>
      <c r="J8" s="66">
        <v>2</v>
      </c>
    </row>
    <row r="9" spans="1:10" x14ac:dyDescent="0.25">
      <c r="A9" s="102">
        <v>45569.395833333336</v>
      </c>
      <c r="B9" s="103" t="s">
        <v>42</v>
      </c>
      <c r="C9" s="67" t="s">
        <v>42</v>
      </c>
      <c r="D9" s="67" t="s">
        <v>42</v>
      </c>
      <c r="E9" s="103" t="s">
        <v>42</v>
      </c>
      <c r="F9" s="103" t="s">
        <v>42</v>
      </c>
      <c r="G9" s="103" t="s">
        <v>42</v>
      </c>
      <c r="H9" s="103">
        <v>2.1</v>
      </c>
      <c r="I9" s="103">
        <v>0.03</v>
      </c>
      <c r="J9" s="66" t="s">
        <v>42</v>
      </c>
    </row>
    <row r="10" spans="1:10" x14ac:dyDescent="0.25">
      <c r="A10" s="102">
        <v>45667.458333333336</v>
      </c>
      <c r="B10" s="103" t="s">
        <v>42</v>
      </c>
      <c r="C10" s="67" t="s">
        <v>42</v>
      </c>
      <c r="D10" s="67" t="s">
        <v>42</v>
      </c>
      <c r="E10" s="103" t="s">
        <v>42</v>
      </c>
      <c r="F10" s="103" t="s">
        <v>42</v>
      </c>
      <c r="G10" s="103" t="s">
        <v>42</v>
      </c>
      <c r="H10" s="103">
        <v>3.11</v>
      </c>
      <c r="I10" s="103">
        <v>0.03</v>
      </c>
      <c r="J10" s="66" t="s">
        <v>42</v>
      </c>
    </row>
    <row r="11" spans="1:10" x14ac:dyDescent="0.25">
      <c r="A11" s="102">
        <v>45723.375</v>
      </c>
      <c r="B11" s="103">
        <v>7.33</v>
      </c>
      <c r="C11" s="67">
        <v>10</v>
      </c>
      <c r="D11" s="67">
        <v>311</v>
      </c>
      <c r="E11" s="103">
        <v>0.22</v>
      </c>
      <c r="F11" s="103">
        <v>0.5</v>
      </c>
      <c r="G11" s="103">
        <v>0.1</v>
      </c>
      <c r="H11" s="103">
        <v>2.58</v>
      </c>
      <c r="I11" s="103">
        <v>0.03</v>
      </c>
      <c r="J11" s="66">
        <v>2</v>
      </c>
    </row>
    <row r="12" spans="1:10" x14ac:dyDescent="0.25">
      <c r="A12" s="102">
        <v>45764</v>
      </c>
      <c r="B12" s="103" t="s">
        <v>42</v>
      </c>
      <c r="C12" s="67" t="s">
        <v>42</v>
      </c>
      <c r="D12" s="67" t="s">
        <v>42</v>
      </c>
      <c r="E12" s="103" t="s">
        <v>42</v>
      </c>
      <c r="F12" s="103" t="s">
        <v>42</v>
      </c>
      <c r="G12" s="103" t="s">
        <v>42</v>
      </c>
      <c r="H12" s="103">
        <v>1.34</v>
      </c>
      <c r="I12" s="103">
        <v>0.03</v>
      </c>
      <c r="J12" s="66" t="s">
        <v>42</v>
      </c>
    </row>
    <row r="13" spans="1:10" x14ac:dyDescent="0.25">
      <c r="A13" s="102">
        <v>45779.4375</v>
      </c>
      <c r="B13" s="103" t="s">
        <v>42</v>
      </c>
      <c r="C13" s="67" t="s">
        <v>42</v>
      </c>
      <c r="D13" s="67" t="s">
        <v>42</v>
      </c>
      <c r="E13" s="103" t="s">
        <v>42</v>
      </c>
      <c r="F13" s="103" t="s">
        <v>42</v>
      </c>
      <c r="G13" s="103" t="s">
        <v>42</v>
      </c>
      <c r="H13" s="103">
        <v>0.36</v>
      </c>
      <c r="I13" s="103">
        <v>0.03</v>
      </c>
      <c r="J13" s="66" t="s">
        <v>42</v>
      </c>
    </row>
    <row r="14" spans="1:10" x14ac:dyDescent="0.25">
      <c r="A14" s="102">
        <v>45821.458333333336</v>
      </c>
      <c r="B14" s="103">
        <v>7.19</v>
      </c>
      <c r="C14" s="67">
        <v>6</v>
      </c>
      <c r="D14" s="67">
        <v>1.2</v>
      </c>
      <c r="E14" s="103">
        <v>0.04</v>
      </c>
      <c r="F14" s="103">
        <v>0.5</v>
      </c>
      <c r="G14" s="103">
        <v>0.1</v>
      </c>
      <c r="H14" s="103">
        <v>0.78</v>
      </c>
      <c r="I14" s="103">
        <v>0.03</v>
      </c>
      <c r="J14" s="66">
        <v>2</v>
      </c>
    </row>
    <row r="15" spans="1:10" x14ac:dyDescent="0.25">
      <c r="A15" s="102">
        <v>45849.416666666664</v>
      </c>
      <c r="B15" s="103" t="s">
        <v>42</v>
      </c>
      <c r="C15" s="67" t="s">
        <v>42</v>
      </c>
      <c r="D15" s="67" t="s">
        <v>42</v>
      </c>
      <c r="E15" s="103" t="s">
        <v>42</v>
      </c>
      <c r="F15" s="103" t="s">
        <v>42</v>
      </c>
      <c r="G15" s="103" t="s">
        <v>42</v>
      </c>
      <c r="H15" s="103">
        <v>1.26</v>
      </c>
      <c r="I15" s="103">
        <v>0.03</v>
      </c>
      <c r="J15" s="66">
        <v>1</v>
      </c>
    </row>
    <row r="16" spans="1:10" x14ac:dyDescent="0.25">
      <c r="A16" s="106" t="s">
        <v>52</v>
      </c>
      <c r="B16" s="107">
        <f ca="1">IFERROR(AVERAGE(OFFSET(B4,2,0):OFFSET(B16,-1,0)),"-")</f>
        <v>7.2400000000000011</v>
      </c>
      <c r="C16" s="108">
        <f ca="1">IFERROR(AVERAGE(OFFSET(C4,2,0):OFFSET(C16,-1,0)),"-")</f>
        <v>8</v>
      </c>
      <c r="D16" s="108">
        <f ca="1">IFERROR(AVERAGE(OFFSET(D4,2,0):OFFSET(D16,-1,0)),"-")</f>
        <v>119.06666666666666</v>
      </c>
      <c r="E16" s="107">
        <f ca="1">IFERROR(AVERAGE(OFFSET(E4,2,0):OFFSET(E16,-1,0)),"-")</f>
        <v>0.26</v>
      </c>
      <c r="F16" s="107">
        <f ca="1">IFERROR(AVERAGE(OFFSET(F4,2,0):OFFSET(F16,-1,0)),"-")</f>
        <v>0.5</v>
      </c>
      <c r="G16" s="107">
        <f ca="1">IFERROR(AVERAGE(OFFSET(G4,2,0):OFFSET(G16,-1,0)),"-")</f>
        <v>0.10000000000000002</v>
      </c>
      <c r="H16" s="107">
        <f ca="1">IFERROR(AVERAGE(OFFSET(H4,2,0):OFFSET(H16,-1,0)),"-")</f>
        <v>1.4909999999999999</v>
      </c>
      <c r="I16" s="107">
        <f ca="1">IFERROR(AVERAGE(OFFSET(I4,2,0):OFFSET(I16,-1,0)),"-")</f>
        <v>3.0000000000000006E-2</v>
      </c>
      <c r="J16" s="113">
        <f ca="1">IFERROR(AVERAGE(OFFSET(J4,2,0):OFFSET(J16,-1,0)),"-")</f>
        <v>1.75</v>
      </c>
    </row>
    <row r="17" spans="1:10" x14ac:dyDescent="0.25">
      <c r="A17" s="106" t="s">
        <v>46</v>
      </c>
      <c r="B17" s="107">
        <f ca="1">IFERROR(MEDIAN(OFFSET(B4,2,0):OFFSET(B17,-2,0)),"-")</f>
        <v>7.2</v>
      </c>
      <c r="C17" s="108">
        <f ca="1">IFERROR(MEDIAN(OFFSET(C4,2,0):OFFSET(C17,-2,0)),"-")</f>
        <v>8</v>
      </c>
      <c r="D17" s="108">
        <f ca="1">IFERROR(MEDIAN(OFFSET(D4,2,0):OFFSET(D17,-2,0)),"-")</f>
        <v>45</v>
      </c>
      <c r="E17" s="107">
        <f ca="1">IFERROR(MEDIAN(OFFSET(E4,2,0):OFFSET(E17,-2,0)),"-")</f>
        <v>0.22</v>
      </c>
      <c r="F17" s="107">
        <f ca="1">IFERROR(MEDIAN(OFFSET(F4,2,0):OFFSET(F17,-2,0)),"-")</f>
        <v>0.5</v>
      </c>
      <c r="G17" s="107">
        <f ca="1">IFERROR(MEDIAN(OFFSET(G4,2,0):OFFSET(G17,-2,0)),"-")</f>
        <v>0.1</v>
      </c>
      <c r="H17" s="107">
        <f ca="1">IFERROR(MEDIAN(OFFSET(H4,2,0):OFFSET(H17,-2,0)),"-")</f>
        <v>1.3</v>
      </c>
      <c r="I17" s="107">
        <f ca="1">IFERROR(MEDIAN(OFFSET(I4,2,0):OFFSET(I17,-2,0)),"-")</f>
        <v>0.03</v>
      </c>
      <c r="J17" s="113">
        <f ca="1">IFERROR(MEDIAN(OFFSET(J4,2,0):OFFSET(J17,-2,0)),"-")</f>
        <v>2</v>
      </c>
    </row>
    <row r="18" spans="1:10" x14ac:dyDescent="0.25">
      <c r="A18" s="118"/>
      <c r="B18" s="5"/>
      <c r="C18" s="3"/>
      <c r="D18" s="4"/>
      <c r="E18" s="5"/>
      <c r="F18" s="2"/>
      <c r="G18" s="2"/>
      <c r="H18" s="5"/>
      <c r="I18" s="5"/>
      <c r="J18" s="2"/>
    </row>
    <row r="19" spans="1:10" x14ac:dyDescent="0.25">
      <c r="A19" s="2"/>
      <c r="B19" s="5"/>
      <c r="C19" s="3"/>
      <c r="D19" s="4"/>
      <c r="E19" s="5"/>
      <c r="F19" s="2"/>
      <c r="G19" s="2"/>
      <c r="H19" s="5"/>
      <c r="I19" s="5"/>
      <c r="J19" s="2"/>
    </row>
  </sheetData>
  <mergeCells count="3">
    <mergeCell ref="A2:A3"/>
    <mergeCell ref="B2:J2"/>
    <mergeCell ref="B5:J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E69AF-B34B-441C-AC09-1C53D4873C22}">
  <dimension ref="A2:S35"/>
  <sheetViews>
    <sheetView workbookViewId="0">
      <selection activeCell="E31" sqref="E31"/>
    </sheetView>
  </sheetViews>
  <sheetFormatPr defaultRowHeight="15" x14ac:dyDescent="0.25"/>
  <cols>
    <col min="1" max="1" width="16.7109375" customWidth="1"/>
    <col min="2" max="2" width="9.7109375" customWidth="1"/>
    <col min="3" max="3" width="10.7109375" customWidth="1"/>
    <col min="4" max="4" width="11.85546875" customWidth="1"/>
    <col min="5" max="5" width="9.7109375" customWidth="1"/>
    <col min="6" max="6" width="10.7109375" customWidth="1"/>
    <col min="7" max="7" width="11.85546875" customWidth="1"/>
    <col min="8" max="8" width="9.7109375" customWidth="1"/>
    <col min="9" max="9" width="10.7109375" customWidth="1"/>
    <col min="10" max="10" width="11.85546875" customWidth="1"/>
    <col min="11" max="11" width="16.7109375" customWidth="1"/>
    <col min="12" max="12" width="9.5703125" bestFit="1" customWidth="1"/>
    <col min="13" max="13" width="9.28515625" bestFit="1" customWidth="1"/>
    <col min="14" max="14" width="9.5703125" bestFit="1" customWidth="1"/>
  </cols>
  <sheetData>
    <row r="2" spans="1:11" ht="18.75" customHeight="1" x14ac:dyDescent="0.25">
      <c r="A2" s="119" t="s">
        <v>95</v>
      </c>
      <c r="B2" s="120"/>
      <c r="C2" s="120"/>
      <c r="D2" s="120"/>
      <c r="E2" s="120"/>
      <c r="F2" s="120"/>
      <c r="G2" s="120"/>
      <c r="H2" s="120"/>
      <c r="I2" s="120"/>
      <c r="J2" s="121"/>
      <c r="K2" s="122"/>
    </row>
    <row r="3" spans="1:11" x14ac:dyDescent="0.25">
      <c r="A3" s="123"/>
      <c r="B3" s="124" t="s">
        <v>96</v>
      </c>
      <c r="C3" s="124"/>
      <c r="D3" s="124"/>
      <c r="E3" s="124" t="s">
        <v>97</v>
      </c>
      <c r="F3" s="124"/>
      <c r="G3" s="124"/>
      <c r="H3" s="124" t="s">
        <v>98</v>
      </c>
      <c r="I3" s="124"/>
      <c r="J3" s="124"/>
      <c r="K3" s="125"/>
    </row>
    <row r="4" spans="1:11" ht="30" customHeight="1" x14ac:dyDescent="0.25">
      <c r="A4" s="126"/>
      <c r="B4" s="83" t="s">
        <v>99</v>
      </c>
      <c r="C4" s="83" t="s">
        <v>100</v>
      </c>
      <c r="D4" s="83" t="s">
        <v>101</v>
      </c>
      <c r="E4" s="83" t="s">
        <v>99</v>
      </c>
      <c r="F4" s="83" t="s">
        <v>100</v>
      </c>
      <c r="G4" s="83" t="s">
        <v>101</v>
      </c>
      <c r="H4" s="83" t="s">
        <v>99</v>
      </c>
      <c r="I4" s="83" t="s">
        <v>100</v>
      </c>
      <c r="J4" s="83" t="s">
        <v>101</v>
      </c>
      <c r="K4" s="125"/>
    </row>
    <row r="5" spans="1:11" x14ac:dyDescent="0.25">
      <c r="A5" s="90" t="s">
        <v>2</v>
      </c>
      <c r="B5" s="90" t="s">
        <v>102</v>
      </c>
      <c r="C5" s="90" t="s">
        <v>102</v>
      </c>
      <c r="D5" s="90" t="s">
        <v>102</v>
      </c>
      <c r="E5" s="90" t="s">
        <v>102</v>
      </c>
      <c r="F5" s="90" t="s">
        <v>102</v>
      </c>
      <c r="G5" s="90" t="s">
        <v>102</v>
      </c>
      <c r="H5" s="90" t="s">
        <v>102</v>
      </c>
      <c r="I5" s="90" t="s">
        <v>102</v>
      </c>
      <c r="J5" s="90" t="s">
        <v>102</v>
      </c>
      <c r="K5" s="127"/>
    </row>
    <row r="6" spans="1:11" x14ac:dyDescent="0.25">
      <c r="A6" s="90" t="s">
        <v>103</v>
      </c>
      <c r="B6" s="100"/>
      <c r="C6" s="100"/>
      <c r="D6" s="100"/>
      <c r="E6" s="100"/>
      <c r="F6" s="100"/>
      <c r="G6" s="100"/>
      <c r="H6" s="100"/>
      <c r="I6" s="128"/>
      <c r="J6" s="128"/>
      <c r="K6" s="129"/>
    </row>
    <row r="7" spans="1:11" x14ac:dyDescent="0.25">
      <c r="A7" s="102">
        <v>44210</v>
      </c>
      <c r="B7" s="66">
        <v>21</v>
      </c>
      <c r="C7" s="66">
        <v>2.5</v>
      </c>
      <c r="D7" s="66">
        <v>18.5</v>
      </c>
      <c r="E7" s="92">
        <v>27</v>
      </c>
      <c r="F7" s="92">
        <v>2.5</v>
      </c>
      <c r="G7" s="92">
        <v>24.5</v>
      </c>
      <c r="H7" s="92">
        <v>30</v>
      </c>
      <c r="I7" s="92">
        <v>2.5</v>
      </c>
      <c r="J7" s="92">
        <v>27.5</v>
      </c>
      <c r="K7" s="130"/>
    </row>
    <row r="8" spans="1:11" x14ac:dyDescent="0.25">
      <c r="A8" s="102">
        <v>44252</v>
      </c>
      <c r="B8" s="66">
        <v>34</v>
      </c>
      <c r="C8" s="66">
        <v>2.5</v>
      </c>
      <c r="D8" s="66">
        <v>31.5</v>
      </c>
      <c r="E8" s="92">
        <v>25</v>
      </c>
      <c r="F8" s="92">
        <v>2.5</v>
      </c>
      <c r="G8" s="66">
        <v>22.5</v>
      </c>
      <c r="H8" s="92">
        <v>25</v>
      </c>
      <c r="I8" s="92">
        <v>2.5</v>
      </c>
      <c r="J8" s="66">
        <v>22.5</v>
      </c>
      <c r="K8" s="130"/>
    </row>
    <row r="9" spans="1:11" x14ac:dyDescent="0.25">
      <c r="A9" s="102">
        <v>44278</v>
      </c>
      <c r="B9" s="66">
        <v>26</v>
      </c>
      <c r="C9" s="66">
        <v>2.5</v>
      </c>
      <c r="D9" s="66">
        <v>23.5</v>
      </c>
      <c r="E9" s="92">
        <v>25</v>
      </c>
      <c r="F9" s="92">
        <v>2.5</v>
      </c>
      <c r="G9" s="92">
        <v>22.5</v>
      </c>
      <c r="H9" s="92">
        <v>22</v>
      </c>
      <c r="I9" s="92">
        <v>2.5</v>
      </c>
      <c r="J9" s="92">
        <v>19.5</v>
      </c>
      <c r="K9" s="130"/>
    </row>
    <row r="10" spans="1:11" x14ac:dyDescent="0.25">
      <c r="A10" s="102">
        <v>44293</v>
      </c>
      <c r="B10" s="66">
        <v>25</v>
      </c>
      <c r="C10" s="66">
        <v>2.5</v>
      </c>
      <c r="D10" s="66">
        <v>22.5</v>
      </c>
      <c r="E10" s="92">
        <v>30</v>
      </c>
      <c r="F10" s="92">
        <v>2.5</v>
      </c>
      <c r="G10" s="66">
        <v>27.5</v>
      </c>
      <c r="H10" s="92">
        <v>22</v>
      </c>
      <c r="I10" s="92">
        <v>2.5</v>
      </c>
      <c r="J10" s="66">
        <v>19.5</v>
      </c>
      <c r="K10" s="130"/>
    </row>
    <row r="11" spans="1:11" x14ac:dyDescent="0.25">
      <c r="A11" s="102">
        <v>44336</v>
      </c>
      <c r="B11" s="66">
        <v>25</v>
      </c>
      <c r="C11" s="66">
        <v>2.5</v>
      </c>
      <c r="D11" s="66">
        <v>22.5</v>
      </c>
      <c r="E11" s="92">
        <v>30</v>
      </c>
      <c r="F11" s="92">
        <v>2.5</v>
      </c>
      <c r="G11" s="92">
        <v>27.5</v>
      </c>
      <c r="H11" s="92">
        <v>22</v>
      </c>
      <c r="I11" s="92">
        <v>2.5</v>
      </c>
      <c r="J11" s="92">
        <v>19.5</v>
      </c>
      <c r="K11" s="130"/>
    </row>
    <row r="12" spans="1:11" x14ac:dyDescent="0.25">
      <c r="A12" s="102">
        <v>44350</v>
      </c>
      <c r="B12" s="66">
        <v>46</v>
      </c>
      <c r="C12" s="66">
        <v>2.5</v>
      </c>
      <c r="D12" s="66">
        <v>43.5</v>
      </c>
      <c r="E12" s="92">
        <v>26.5</v>
      </c>
      <c r="F12" s="92">
        <v>2.5</v>
      </c>
      <c r="G12" s="92">
        <v>24</v>
      </c>
      <c r="H12" s="92">
        <v>29</v>
      </c>
      <c r="I12" s="92">
        <v>2.5</v>
      </c>
      <c r="J12" s="92">
        <v>26.5</v>
      </c>
      <c r="K12" s="130"/>
    </row>
    <row r="13" spans="1:11" x14ac:dyDescent="0.25">
      <c r="A13" s="102">
        <v>44393</v>
      </c>
      <c r="B13" s="66">
        <v>40</v>
      </c>
      <c r="C13" s="66">
        <v>2.5</v>
      </c>
      <c r="D13" s="66">
        <v>37.5</v>
      </c>
      <c r="E13" s="92">
        <v>28.5</v>
      </c>
      <c r="F13" s="92">
        <v>2.5</v>
      </c>
      <c r="G13" s="66">
        <v>26</v>
      </c>
      <c r="H13" s="92">
        <v>39</v>
      </c>
      <c r="I13" s="92">
        <v>2.5</v>
      </c>
      <c r="J13" s="66">
        <v>36.5</v>
      </c>
      <c r="K13" s="130"/>
    </row>
    <row r="14" spans="1:11" x14ac:dyDescent="0.25">
      <c r="A14" s="102">
        <v>44418</v>
      </c>
      <c r="B14" s="66">
        <v>40</v>
      </c>
      <c r="C14" s="66">
        <v>2.5</v>
      </c>
      <c r="D14" s="66">
        <v>37.5</v>
      </c>
      <c r="E14" s="92">
        <v>28.5</v>
      </c>
      <c r="F14" s="92">
        <v>2.5</v>
      </c>
      <c r="G14" s="66">
        <v>26</v>
      </c>
      <c r="H14" s="92">
        <v>39</v>
      </c>
      <c r="I14" s="92">
        <v>2.5</v>
      </c>
      <c r="J14" s="66">
        <v>36.5</v>
      </c>
      <c r="K14" s="130"/>
    </row>
    <row r="15" spans="1:11" x14ac:dyDescent="0.25">
      <c r="A15" s="102">
        <v>44448</v>
      </c>
      <c r="B15" s="66">
        <v>40</v>
      </c>
      <c r="C15" s="66">
        <v>2.5</v>
      </c>
      <c r="D15" s="66">
        <v>37.5</v>
      </c>
      <c r="E15" s="92">
        <v>28.5</v>
      </c>
      <c r="F15" s="92">
        <v>2.5</v>
      </c>
      <c r="G15" s="66">
        <v>26</v>
      </c>
      <c r="H15" s="92">
        <v>39</v>
      </c>
      <c r="I15" s="92">
        <v>2.5</v>
      </c>
      <c r="J15" s="66">
        <v>36.5</v>
      </c>
      <c r="K15" s="130"/>
    </row>
    <row r="16" spans="1:11" x14ac:dyDescent="0.25">
      <c r="A16" s="102">
        <v>44462</v>
      </c>
      <c r="B16" s="66">
        <v>40</v>
      </c>
      <c r="C16" s="66">
        <v>2.5</v>
      </c>
      <c r="D16" s="66">
        <v>37.5</v>
      </c>
      <c r="E16" s="92">
        <v>28.5</v>
      </c>
      <c r="F16" s="92">
        <v>2.5</v>
      </c>
      <c r="G16" s="66">
        <v>26</v>
      </c>
      <c r="H16" s="92">
        <v>39</v>
      </c>
      <c r="I16" s="92">
        <v>2.5</v>
      </c>
      <c r="J16" s="66">
        <v>36.5</v>
      </c>
      <c r="K16" s="130"/>
    </row>
    <row r="17" spans="1:19" x14ac:dyDescent="0.25">
      <c r="A17" s="102">
        <v>44476</v>
      </c>
      <c r="B17" s="66">
        <v>40</v>
      </c>
      <c r="C17" s="66">
        <v>2.5</v>
      </c>
      <c r="D17" s="66">
        <v>37.5</v>
      </c>
      <c r="E17" s="92">
        <v>28.5</v>
      </c>
      <c r="F17" s="92">
        <v>2.5</v>
      </c>
      <c r="G17" s="66">
        <v>26</v>
      </c>
      <c r="H17" s="92">
        <v>39</v>
      </c>
      <c r="I17" s="92">
        <v>2.5</v>
      </c>
      <c r="J17" s="66">
        <v>36.5</v>
      </c>
      <c r="K17" s="130"/>
    </row>
    <row r="18" spans="1:19" x14ac:dyDescent="0.25">
      <c r="A18" s="102">
        <v>44501</v>
      </c>
      <c r="B18" s="66">
        <v>40</v>
      </c>
      <c r="C18" s="66">
        <v>2.5</v>
      </c>
      <c r="D18" s="66">
        <v>37.5</v>
      </c>
      <c r="E18" s="92">
        <v>28.5</v>
      </c>
      <c r="F18" s="92">
        <v>2.5</v>
      </c>
      <c r="G18" s="66">
        <v>26</v>
      </c>
      <c r="H18" s="92">
        <v>39</v>
      </c>
      <c r="I18" s="92">
        <v>2.5</v>
      </c>
      <c r="J18" s="66">
        <v>36.5</v>
      </c>
      <c r="K18" s="130"/>
    </row>
    <row r="19" spans="1:19" x14ac:dyDescent="0.25">
      <c r="A19" s="102">
        <v>44574</v>
      </c>
      <c r="B19" s="66">
        <v>40</v>
      </c>
      <c r="C19" s="66">
        <v>2.5</v>
      </c>
      <c r="D19" s="66">
        <v>37.5</v>
      </c>
      <c r="E19" s="92">
        <v>28.5</v>
      </c>
      <c r="F19" s="92">
        <v>2.5</v>
      </c>
      <c r="G19" s="66">
        <v>26</v>
      </c>
      <c r="H19" s="92">
        <v>39</v>
      </c>
      <c r="I19" s="92">
        <v>2.5</v>
      </c>
      <c r="J19" s="66">
        <v>16.5</v>
      </c>
      <c r="K19" s="130"/>
    </row>
    <row r="20" spans="1:19" x14ac:dyDescent="0.25">
      <c r="A20" s="102">
        <v>44603</v>
      </c>
      <c r="B20" s="66" t="s">
        <v>42</v>
      </c>
      <c r="C20" s="66">
        <v>2.5</v>
      </c>
      <c r="D20" s="66" t="s">
        <v>42</v>
      </c>
      <c r="E20" s="92" t="s">
        <v>42</v>
      </c>
      <c r="F20" s="92">
        <v>2.5</v>
      </c>
      <c r="G20" s="66" t="s">
        <v>42</v>
      </c>
      <c r="H20" s="92" t="s">
        <v>42</v>
      </c>
      <c r="I20" s="92">
        <v>2.5</v>
      </c>
      <c r="J20" s="66" t="s">
        <v>42</v>
      </c>
      <c r="K20" s="130"/>
    </row>
    <row r="21" spans="1:19" x14ac:dyDescent="0.25">
      <c r="A21" s="102">
        <v>44630</v>
      </c>
      <c r="B21" s="66">
        <v>19.52</v>
      </c>
      <c r="C21" s="66">
        <v>2.5</v>
      </c>
      <c r="D21" s="66">
        <v>17.100000000000001</v>
      </c>
      <c r="E21" s="92">
        <v>30.35</v>
      </c>
      <c r="F21" s="92">
        <v>2.5</v>
      </c>
      <c r="G21" s="66">
        <v>27.88</v>
      </c>
      <c r="H21" s="92">
        <v>20.6</v>
      </c>
      <c r="I21" s="92">
        <v>2.5</v>
      </c>
      <c r="J21" s="66">
        <v>18.14</v>
      </c>
      <c r="K21" s="130"/>
    </row>
    <row r="22" spans="1:19" x14ac:dyDescent="0.25">
      <c r="A22" s="102">
        <v>44658</v>
      </c>
      <c r="B22" s="66">
        <v>18.399999999999999</v>
      </c>
      <c r="C22" s="66">
        <v>2.5</v>
      </c>
      <c r="D22" s="66">
        <v>15.9</v>
      </c>
      <c r="E22" s="92">
        <v>10.5</v>
      </c>
      <c r="F22" s="92">
        <v>2.5</v>
      </c>
      <c r="G22" s="66">
        <v>8</v>
      </c>
      <c r="H22" s="92">
        <v>21.3</v>
      </c>
      <c r="I22" s="92">
        <v>2.5</v>
      </c>
      <c r="J22" s="66">
        <v>18.899999999999999</v>
      </c>
      <c r="K22" s="130"/>
    </row>
    <row r="23" spans="1:19" x14ac:dyDescent="0.25">
      <c r="A23" s="102">
        <v>44686</v>
      </c>
      <c r="B23" s="66">
        <v>24.442257217847768</v>
      </c>
      <c r="C23" s="66">
        <v>2.4606299212598426</v>
      </c>
      <c r="D23" s="66">
        <v>21.981627296587927</v>
      </c>
      <c r="E23" s="92">
        <v>36.745406824146983</v>
      </c>
      <c r="F23" s="92">
        <v>2.4606299212598426</v>
      </c>
      <c r="G23" s="66">
        <v>34.284776902887138</v>
      </c>
      <c r="H23" s="92">
        <v>22.276902887139109</v>
      </c>
      <c r="I23" s="92">
        <v>2.4606299212598426</v>
      </c>
      <c r="J23" s="66">
        <v>19.816272965879264</v>
      </c>
      <c r="K23" s="130"/>
    </row>
    <row r="24" spans="1:19" x14ac:dyDescent="0.25">
      <c r="A24" s="36">
        <v>44711</v>
      </c>
      <c r="B24" s="66">
        <v>22.145669291338582</v>
      </c>
      <c r="C24" s="66">
        <v>2.4606299212598426</v>
      </c>
      <c r="D24" s="66">
        <v>19.685039370078741</v>
      </c>
      <c r="E24" s="66">
        <v>36.909448818897637</v>
      </c>
      <c r="F24" s="66">
        <v>2.4606299212598426</v>
      </c>
      <c r="G24" s="66">
        <v>34.448818897637793</v>
      </c>
      <c r="H24" s="66">
        <v>31.988188976377952</v>
      </c>
      <c r="I24" s="66">
        <v>2.4606299212598426</v>
      </c>
      <c r="J24" s="66">
        <v>29.527559055118111</v>
      </c>
      <c r="K24" s="130"/>
      <c r="L24" s="130"/>
      <c r="M24" s="130"/>
      <c r="N24" s="130"/>
      <c r="O24" s="130"/>
      <c r="P24" s="130"/>
      <c r="Q24" s="130"/>
      <c r="R24" s="130"/>
      <c r="S24" s="130"/>
    </row>
    <row r="25" spans="1:19" x14ac:dyDescent="0.25">
      <c r="A25" s="36">
        <v>44725</v>
      </c>
      <c r="B25" s="66">
        <v>25.918635170603675</v>
      </c>
      <c r="C25" s="66">
        <v>2.4606299212598426</v>
      </c>
      <c r="D25" s="66">
        <v>23.458005249343831</v>
      </c>
      <c r="E25" s="66">
        <v>41.01049868766404</v>
      </c>
      <c r="F25" s="66">
        <v>2.4606299212598426</v>
      </c>
      <c r="G25" s="66">
        <v>38.549868766404202</v>
      </c>
      <c r="H25" s="66">
        <v>25.918635170603675</v>
      </c>
      <c r="I25" s="66">
        <v>2.4606299212598426</v>
      </c>
      <c r="J25" s="66">
        <v>23.458005249343831</v>
      </c>
      <c r="K25" s="130"/>
      <c r="L25" s="130"/>
      <c r="M25" s="130"/>
      <c r="N25" s="130"/>
      <c r="O25" s="130"/>
      <c r="P25" s="130"/>
      <c r="Q25" s="130"/>
      <c r="R25" s="130"/>
      <c r="S25" s="130"/>
    </row>
    <row r="26" spans="1:19" x14ac:dyDescent="0.25">
      <c r="A26" s="36">
        <v>44757</v>
      </c>
      <c r="B26" s="66">
        <v>20.177165354330707</v>
      </c>
      <c r="C26" s="66">
        <v>2.4606299212598426</v>
      </c>
      <c r="D26" s="66">
        <f>B26-C26</f>
        <v>17.716535433070867</v>
      </c>
      <c r="E26" s="66">
        <v>40.846456692913399</v>
      </c>
      <c r="F26" s="66">
        <v>2.4606299212598426</v>
      </c>
      <c r="G26" s="66">
        <f>E26-F26</f>
        <v>38.385826771653555</v>
      </c>
      <c r="H26" s="66">
        <v>22.145669291338582</v>
      </c>
      <c r="I26" s="66">
        <v>2.4606299212598426</v>
      </c>
      <c r="J26" s="66">
        <f>H26-I26</f>
        <v>19.685039370078741</v>
      </c>
      <c r="K26" s="130"/>
      <c r="L26" s="130"/>
      <c r="M26" s="130"/>
      <c r="N26" s="130"/>
      <c r="O26" s="130"/>
      <c r="P26" s="130"/>
      <c r="Q26" s="130"/>
      <c r="R26" s="130"/>
      <c r="S26" s="130"/>
    </row>
    <row r="27" spans="1:19" x14ac:dyDescent="0.25">
      <c r="A27" s="36">
        <v>44781</v>
      </c>
      <c r="B27" s="66">
        <v>20.177165354330707</v>
      </c>
      <c r="C27" s="66">
        <v>2.4606299212598426</v>
      </c>
      <c r="D27" s="66">
        <f t="shared" ref="D27:D31" si="0">B27-C27</f>
        <v>17.716535433070867</v>
      </c>
      <c r="E27" s="66">
        <v>40.190288713910761</v>
      </c>
      <c r="F27" s="66">
        <v>2.4606299212598426</v>
      </c>
      <c r="G27" s="66">
        <f t="shared" ref="G27:G31" si="1">E27-F27</f>
        <v>37.729658792650916</v>
      </c>
      <c r="H27" s="66">
        <v>22.145669291338582</v>
      </c>
      <c r="I27" s="66">
        <v>2.4606299212598426</v>
      </c>
      <c r="J27" s="66">
        <f t="shared" ref="J27:J31" si="2">H27-I27</f>
        <v>19.685039370078741</v>
      </c>
      <c r="K27" s="130"/>
      <c r="L27" s="130"/>
      <c r="M27" s="130"/>
      <c r="N27" s="130"/>
      <c r="O27" s="130"/>
      <c r="P27" s="130"/>
      <c r="Q27" s="130"/>
      <c r="R27" s="130"/>
      <c r="S27" s="130"/>
    </row>
    <row r="28" spans="1:19" x14ac:dyDescent="0.25">
      <c r="A28" s="36">
        <v>44812</v>
      </c>
      <c r="B28" s="66">
        <v>29.527559055118111</v>
      </c>
      <c r="C28" s="66">
        <v>2.4606299212598426</v>
      </c>
      <c r="D28" s="66">
        <f t="shared" si="0"/>
        <v>27.066929133858267</v>
      </c>
      <c r="E28" s="66">
        <v>36.909448818897637</v>
      </c>
      <c r="F28" s="66">
        <v>2.4606299212598426</v>
      </c>
      <c r="G28" s="66">
        <f t="shared" si="1"/>
        <v>34.448818897637793</v>
      </c>
      <c r="H28" s="66">
        <v>22.145669291338582</v>
      </c>
      <c r="I28" s="66">
        <v>2.4606299212598426</v>
      </c>
      <c r="J28" s="66">
        <f t="shared" si="2"/>
        <v>19.685039370078741</v>
      </c>
      <c r="K28" s="130"/>
      <c r="L28" s="130"/>
      <c r="M28" s="130"/>
      <c r="N28" s="130"/>
      <c r="O28" s="130"/>
      <c r="P28" s="130"/>
      <c r="Q28" s="130"/>
      <c r="R28" s="130"/>
      <c r="S28" s="130"/>
    </row>
    <row r="29" spans="1:19" x14ac:dyDescent="0.25">
      <c r="A29" s="131">
        <v>44838</v>
      </c>
      <c r="B29" s="132">
        <v>26.246719160104988</v>
      </c>
      <c r="C29" s="132">
        <v>2.4606299212598426</v>
      </c>
      <c r="D29" s="66">
        <f t="shared" si="0"/>
        <v>23.786089238845143</v>
      </c>
      <c r="E29" s="132">
        <v>34.448818897637793</v>
      </c>
      <c r="F29" s="132">
        <v>2.4606299212598426</v>
      </c>
      <c r="G29" s="66">
        <f t="shared" si="1"/>
        <v>31.988188976377948</v>
      </c>
      <c r="H29" s="132">
        <v>19.685039370078741</v>
      </c>
      <c r="I29" s="132">
        <v>2.4606299212598426</v>
      </c>
      <c r="J29" s="66">
        <f t="shared" si="2"/>
        <v>17.224409448818896</v>
      </c>
      <c r="K29" s="130"/>
      <c r="L29" s="130"/>
      <c r="M29" s="130"/>
      <c r="N29" s="130"/>
      <c r="O29" s="130"/>
      <c r="P29" s="130"/>
      <c r="Q29" s="130"/>
      <c r="R29" s="130"/>
      <c r="S29" s="130"/>
    </row>
    <row r="30" spans="1:19" x14ac:dyDescent="0.25">
      <c r="A30" s="133">
        <v>44868</v>
      </c>
      <c r="B30" s="134">
        <v>38.1</v>
      </c>
      <c r="C30" s="134">
        <v>2.5</v>
      </c>
      <c r="D30" s="66">
        <f t="shared" si="0"/>
        <v>35.6</v>
      </c>
      <c r="E30" s="132">
        <v>30.2</v>
      </c>
      <c r="F30" s="134">
        <v>2.5</v>
      </c>
      <c r="G30" s="66">
        <f>E30-F30</f>
        <v>27.7</v>
      </c>
      <c r="H30" s="134">
        <v>28.9</v>
      </c>
      <c r="I30" s="134">
        <v>2.5</v>
      </c>
      <c r="J30" s="66">
        <f t="shared" si="2"/>
        <v>26.4</v>
      </c>
      <c r="K30" s="130"/>
      <c r="L30" s="130"/>
      <c r="M30" s="130"/>
      <c r="N30" s="130"/>
      <c r="O30" s="130"/>
      <c r="P30" s="130"/>
      <c r="Q30" s="130"/>
      <c r="R30" s="130"/>
      <c r="S30" s="130"/>
    </row>
    <row r="31" spans="1:19" x14ac:dyDescent="0.25">
      <c r="A31" s="133">
        <v>44896</v>
      </c>
      <c r="B31" s="134">
        <v>28.7</v>
      </c>
      <c r="C31" s="134">
        <v>2.5</v>
      </c>
      <c r="D31" s="66">
        <f t="shared" si="0"/>
        <v>26.2</v>
      </c>
      <c r="E31" s="132">
        <v>34.4</v>
      </c>
      <c r="F31" s="134">
        <v>2.5</v>
      </c>
      <c r="G31" s="66">
        <f t="shared" si="1"/>
        <v>31.9</v>
      </c>
      <c r="H31" s="134">
        <v>19.7</v>
      </c>
      <c r="I31" s="134">
        <v>2.5</v>
      </c>
      <c r="J31" s="66">
        <f t="shared" si="2"/>
        <v>17.2</v>
      </c>
      <c r="K31" s="130"/>
      <c r="L31" s="130"/>
      <c r="M31" s="130"/>
      <c r="N31" s="130"/>
      <c r="O31" s="130"/>
      <c r="P31" s="130"/>
      <c r="Q31" s="130"/>
      <c r="R31" s="130"/>
      <c r="S31" s="130"/>
    </row>
    <row r="32" spans="1:19" x14ac:dyDescent="0.25">
      <c r="A32" s="135" t="s">
        <v>45</v>
      </c>
      <c r="B32" s="136">
        <f ca="1">AVERAGE(OFFSET(B5,2,0):OFFSET(B32,-1,0))</f>
        <v>30.431465441819771</v>
      </c>
      <c r="C32" s="136">
        <f ca="1">AVERAGE(OFFSET(C5,2,0):OFFSET(C32,-1,0))</f>
        <v>2.4889763779527563</v>
      </c>
      <c r="D32" s="136">
        <f ca="1">AVERAGE(OFFSET(D5,2,0):OFFSET(D32,-1,0))</f>
        <v>27.946281714785652</v>
      </c>
      <c r="E32" s="136">
        <f ca="1">AVERAGE(OFFSET(E5,2,0):OFFSET(E32,-1,0))</f>
        <v>30.646265310586184</v>
      </c>
      <c r="F32" s="136">
        <f ca="1">AVERAGE(OFFSET(F5,2,0):OFFSET(F32,-1,0))</f>
        <v>2.4889763779527563</v>
      </c>
      <c r="G32" s="136">
        <f ca="1">AVERAGE(OFFSET(G5,2,0):OFFSET(G32,-1,0))</f>
        <v>28.158998250218719</v>
      </c>
      <c r="H32" s="136">
        <f ca="1">AVERAGE(OFFSET(H5,2,0):OFFSET(H32,-1,0))</f>
        <v>28.325240594925631</v>
      </c>
      <c r="I32" s="136">
        <f ca="1">AVERAGE(OFFSET(I5,2,0):OFFSET(I32,-1,0))</f>
        <v>2.4889763779527563</v>
      </c>
      <c r="J32" s="136">
        <f ca="1">AVERAGE(OFFSET(J5,2,0):OFFSET(J32,-1,0))</f>
        <v>25.009223534558174</v>
      </c>
      <c r="K32" s="137"/>
    </row>
    <row r="33" spans="1:14" x14ac:dyDescent="0.25">
      <c r="A33" s="106" t="s">
        <v>46</v>
      </c>
      <c r="B33" s="113">
        <f ca="1">MEDIAN(OFFSET(B5,2,0):OFFSET(B33,-2,0))</f>
        <v>27.473359580052495</v>
      </c>
      <c r="C33" s="113">
        <f ca="1">MEDIAN(OFFSET(C5,2,0):OFFSET(C33,-2,0))</f>
        <v>2.5</v>
      </c>
      <c r="D33" s="113">
        <f ca="1">MEDIAN(OFFSET(D5,2,0):OFFSET(D33,-2,0))</f>
        <v>24.993044619422569</v>
      </c>
      <c r="E33" s="113">
        <f ca="1">MEDIAN(OFFSET(E5,2,0):OFFSET(E33,-2,0))</f>
        <v>29.25</v>
      </c>
      <c r="F33" s="113">
        <f ca="1">MEDIAN(OFFSET(F5,2,0):OFFSET(F33,-2,0))</f>
        <v>2.5</v>
      </c>
      <c r="G33" s="113">
        <f ca="1">MEDIAN(OFFSET(G5,2,0):OFFSET(G33,-2,0))</f>
        <v>26.75</v>
      </c>
      <c r="H33" s="113">
        <f ca="1">MEDIAN(OFFSET(H5,2,0):OFFSET(H33,-2,0))</f>
        <v>25.459317585301839</v>
      </c>
      <c r="I33" s="113">
        <f ca="1">MEDIAN(OFFSET(I5,2,0):OFFSET(I33,-2,0))</f>
        <v>2.5</v>
      </c>
      <c r="J33" s="113">
        <f ca="1">MEDIAN(OFFSET(J5,2,0):OFFSET(J33,-2,0))</f>
        <v>21.158136482939632</v>
      </c>
      <c r="K33" s="137"/>
      <c r="L33" s="138"/>
      <c r="M33" s="138"/>
      <c r="N33" s="138"/>
    </row>
    <row r="34" spans="1:14" x14ac:dyDescent="0.25">
      <c r="L34" s="138"/>
      <c r="M34" s="138"/>
      <c r="N34" s="138"/>
    </row>
    <row r="35" spans="1:14" x14ac:dyDescent="0.25">
      <c r="L35" s="138"/>
      <c r="M35" s="138"/>
      <c r="N35" s="138"/>
    </row>
  </sheetData>
  <mergeCells count="6">
    <mergeCell ref="A2:J2"/>
    <mergeCell ref="A3:A4"/>
    <mergeCell ref="B3:D3"/>
    <mergeCell ref="E3:G3"/>
    <mergeCell ref="H3:J3"/>
    <mergeCell ref="B6:H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0B39E-A059-40F2-AE50-3BACCCE92EB4}">
  <dimension ref="A1:Z32"/>
  <sheetViews>
    <sheetView workbookViewId="0">
      <selection activeCell="F6" sqref="F6"/>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_xlfn.CONCAT(TEXT(OFFSET(A2,2,0), "MMMM YYYY"), " Daily Flow")</f>
        <v>June 2025 Daily Flow</v>
      </c>
      <c r="B1" s="140"/>
      <c r="C1" s="140"/>
      <c r="D1" s="140"/>
    </row>
    <row r="2" spans="1:4" x14ac:dyDescent="0.3">
      <c r="A2" s="142" t="s">
        <v>104</v>
      </c>
      <c r="B2" s="143" t="s">
        <v>105</v>
      </c>
      <c r="C2" s="143" t="s">
        <v>106</v>
      </c>
      <c r="D2" s="143" t="s">
        <v>107</v>
      </c>
    </row>
    <row r="3" spans="1:4" x14ac:dyDescent="0.3">
      <c r="A3" s="144">
        <v>45809</v>
      </c>
      <c r="B3" s="145">
        <v>4926692</v>
      </c>
      <c r="C3" s="145">
        <v>6368</v>
      </c>
      <c r="D3" s="145">
        <v>6368</v>
      </c>
    </row>
    <row r="4" spans="1:4" x14ac:dyDescent="0.3">
      <c r="A4" s="144">
        <v>45810</v>
      </c>
      <c r="B4" s="145">
        <v>4937541</v>
      </c>
      <c r="C4" s="145">
        <v>10849</v>
      </c>
      <c r="D4" s="145">
        <v>10849</v>
      </c>
    </row>
    <row r="5" spans="1:4" x14ac:dyDescent="0.3">
      <c r="A5" s="144">
        <v>45811</v>
      </c>
      <c r="B5" s="145">
        <v>4950689</v>
      </c>
      <c r="C5" s="145">
        <v>13148</v>
      </c>
      <c r="D5" s="145">
        <v>13148</v>
      </c>
    </row>
    <row r="6" spans="1:4" x14ac:dyDescent="0.3">
      <c r="A6" s="144">
        <v>45812</v>
      </c>
      <c r="B6" s="145">
        <v>4963474</v>
      </c>
      <c r="C6" s="145">
        <v>12785</v>
      </c>
      <c r="D6" s="145">
        <v>12785</v>
      </c>
    </row>
    <row r="7" spans="1:4" x14ac:dyDescent="0.3">
      <c r="A7" s="144">
        <v>45813</v>
      </c>
      <c r="B7" s="145">
        <v>4978261</v>
      </c>
      <c r="C7" s="145">
        <v>14787</v>
      </c>
      <c r="D7" s="145">
        <v>14787</v>
      </c>
    </row>
    <row r="8" spans="1:4" x14ac:dyDescent="0.3">
      <c r="A8" s="144">
        <v>45814</v>
      </c>
      <c r="B8" s="145">
        <v>4986334</v>
      </c>
      <c r="C8" s="145">
        <v>8073</v>
      </c>
      <c r="D8" s="145">
        <v>8073</v>
      </c>
    </row>
    <row r="9" spans="1:4" x14ac:dyDescent="0.3">
      <c r="A9" s="144">
        <v>45815</v>
      </c>
      <c r="B9" s="145">
        <v>4994182</v>
      </c>
      <c r="C9" s="145">
        <v>7848</v>
      </c>
      <c r="D9" s="145">
        <v>7848</v>
      </c>
    </row>
    <row r="10" spans="1:4" x14ac:dyDescent="0.3">
      <c r="A10" s="144">
        <v>45816</v>
      </c>
      <c r="B10" s="145">
        <v>4998478</v>
      </c>
      <c r="C10" s="145">
        <v>4296</v>
      </c>
      <c r="D10" s="145">
        <v>4296</v>
      </c>
    </row>
    <row r="11" spans="1:4" x14ac:dyDescent="0.3">
      <c r="A11" s="144">
        <v>45817</v>
      </c>
      <c r="B11" s="145">
        <v>5006897</v>
      </c>
      <c r="C11" s="145">
        <v>8419</v>
      </c>
      <c r="D11" s="145">
        <v>8419</v>
      </c>
    </row>
    <row r="12" spans="1:4" x14ac:dyDescent="0.3">
      <c r="A12" s="144">
        <v>45818</v>
      </c>
      <c r="B12" s="145">
        <v>5019323</v>
      </c>
      <c r="C12" s="145">
        <v>12426</v>
      </c>
      <c r="D12" s="145">
        <v>12426</v>
      </c>
    </row>
    <row r="13" spans="1:4" x14ac:dyDescent="0.3">
      <c r="A13" s="144">
        <v>45819</v>
      </c>
      <c r="B13" s="145">
        <v>5035670</v>
      </c>
      <c r="C13" s="145">
        <v>16347</v>
      </c>
      <c r="D13" s="145">
        <v>16347</v>
      </c>
    </row>
    <row r="14" spans="1:4" x14ac:dyDescent="0.3">
      <c r="A14" s="144">
        <v>45820</v>
      </c>
      <c r="B14" s="145">
        <v>5047645</v>
      </c>
      <c r="C14" s="145">
        <v>11975</v>
      </c>
      <c r="D14" s="145">
        <v>11975</v>
      </c>
    </row>
    <row r="15" spans="1:4" x14ac:dyDescent="0.3">
      <c r="A15" s="144">
        <v>45821</v>
      </c>
      <c r="B15" s="145">
        <v>5056981</v>
      </c>
      <c r="C15" s="145">
        <v>9336</v>
      </c>
      <c r="D15" s="145">
        <v>9336</v>
      </c>
    </row>
    <row r="16" spans="1:4" x14ac:dyDescent="0.3">
      <c r="A16" s="144">
        <v>45822</v>
      </c>
      <c r="B16" s="145">
        <v>5062799</v>
      </c>
      <c r="C16" s="145">
        <v>5818</v>
      </c>
      <c r="D16" s="145">
        <v>5818</v>
      </c>
    </row>
    <row r="17" spans="1:4" x14ac:dyDescent="0.3">
      <c r="A17" s="144">
        <v>45823</v>
      </c>
      <c r="B17" s="145">
        <v>5068087</v>
      </c>
      <c r="C17" s="145">
        <v>5288</v>
      </c>
      <c r="D17" s="145">
        <v>5288</v>
      </c>
    </row>
    <row r="18" spans="1:4" x14ac:dyDescent="0.3">
      <c r="A18" s="144">
        <v>45824</v>
      </c>
      <c r="B18" s="145">
        <v>5073934</v>
      </c>
      <c r="C18" s="145">
        <v>5847</v>
      </c>
      <c r="D18" s="145">
        <v>5847</v>
      </c>
    </row>
    <row r="19" spans="1:4" x14ac:dyDescent="0.3">
      <c r="A19" s="144">
        <v>45825</v>
      </c>
      <c r="B19" s="145">
        <v>5091652</v>
      </c>
      <c r="C19" s="145">
        <v>17718</v>
      </c>
      <c r="D19" s="145">
        <v>17718</v>
      </c>
    </row>
    <row r="20" spans="1:4" x14ac:dyDescent="0.3">
      <c r="A20" s="144">
        <v>45826</v>
      </c>
      <c r="B20" s="145">
        <v>5102992</v>
      </c>
      <c r="C20" s="145">
        <v>11340</v>
      </c>
      <c r="D20" s="145">
        <v>11340</v>
      </c>
    </row>
    <row r="21" spans="1:4" x14ac:dyDescent="0.3">
      <c r="A21" s="144">
        <v>45827</v>
      </c>
      <c r="B21" s="145">
        <v>5108626</v>
      </c>
      <c r="C21" s="145">
        <v>5634</v>
      </c>
      <c r="D21" s="145">
        <v>5634</v>
      </c>
    </row>
    <row r="22" spans="1:4" x14ac:dyDescent="0.3">
      <c r="A22" s="144">
        <v>45828</v>
      </c>
      <c r="B22" s="145">
        <v>5119754</v>
      </c>
      <c r="C22" s="145">
        <v>11128</v>
      </c>
      <c r="D22" s="145">
        <v>11128</v>
      </c>
    </row>
    <row r="23" spans="1:4" x14ac:dyDescent="0.3">
      <c r="A23" s="144">
        <v>45829</v>
      </c>
      <c r="B23" s="145">
        <v>5125561</v>
      </c>
      <c r="C23" s="145">
        <v>5807</v>
      </c>
      <c r="D23" s="145">
        <v>5807</v>
      </c>
    </row>
    <row r="24" spans="1:4" x14ac:dyDescent="0.3">
      <c r="A24" s="144">
        <v>45830</v>
      </c>
      <c r="B24" s="145">
        <v>5131216</v>
      </c>
      <c r="C24" s="145">
        <v>5655</v>
      </c>
      <c r="D24" s="145">
        <v>5655</v>
      </c>
    </row>
    <row r="25" spans="1:4" x14ac:dyDescent="0.3">
      <c r="A25" s="144">
        <v>45831</v>
      </c>
      <c r="B25" s="145">
        <v>5138948</v>
      </c>
      <c r="C25" s="145">
        <v>7732</v>
      </c>
      <c r="D25" s="145">
        <v>7732</v>
      </c>
    </row>
    <row r="26" spans="1:4" x14ac:dyDescent="0.3">
      <c r="A26" s="144">
        <v>45832</v>
      </c>
      <c r="B26" s="145">
        <v>5146142</v>
      </c>
      <c r="C26" s="145">
        <v>7194</v>
      </c>
      <c r="D26" s="145">
        <v>7194</v>
      </c>
    </row>
    <row r="27" spans="1:4" x14ac:dyDescent="0.3">
      <c r="A27" s="144">
        <v>45833</v>
      </c>
      <c r="B27" s="145">
        <v>5156231</v>
      </c>
      <c r="C27" s="145">
        <v>10089</v>
      </c>
      <c r="D27" s="145">
        <v>10089</v>
      </c>
    </row>
    <row r="28" spans="1:4" x14ac:dyDescent="0.3">
      <c r="A28" s="144">
        <v>45834</v>
      </c>
      <c r="B28" s="145">
        <v>5161821</v>
      </c>
      <c r="C28" s="145">
        <v>5590</v>
      </c>
      <c r="D28" s="145">
        <v>5590</v>
      </c>
    </row>
    <row r="29" spans="1:4" x14ac:dyDescent="0.3">
      <c r="A29" s="144">
        <v>45835</v>
      </c>
      <c r="B29" s="145">
        <v>5161821</v>
      </c>
      <c r="C29" s="145">
        <v>0</v>
      </c>
      <c r="D29" s="145">
        <v>0</v>
      </c>
    </row>
    <row r="30" spans="1:4" x14ac:dyDescent="0.3">
      <c r="A30" s="146" t="s">
        <v>108</v>
      </c>
      <c r="B30" s="140"/>
      <c r="C30" s="140"/>
      <c r="D30" s="147">
        <f>SUM(D3:D29)</f>
        <v>241497</v>
      </c>
    </row>
    <row r="31" spans="1:4" x14ac:dyDescent="0.3">
      <c r="A31" s="146" t="s">
        <v>109</v>
      </c>
      <c r="B31" s="140"/>
      <c r="C31" s="140"/>
      <c r="D31" s="147">
        <f>ROUND(AVERAGE(D3:D29),0)</f>
        <v>8944</v>
      </c>
    </row>
    <row r="32" spans="1:4" x14ac:dyDescent="0.3">
      <c r="A32" s="146" t="s">
        <v>110</v>
      </c>
      <c r="B32" s="140"/>
      <c r="C32" s="140"/>
      <c r="D32" s="147">
        <f>IFERROR(ROUND(AVERAGEIF(D3:D29,"&gt;0"),0),0)</f>
        <v>9288</v>
      </c>
    </row>
  </sheetData>
  <mergeCells count="4">
    <mergeCell ref="A1:D1"/>
    <mergeCell ref="A30:C30"/>
    <mergeCell ref="A31:C31"/>
    <mergeCell ref="A32:C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B97BA-DEE6-430D-B9D1-3AD5C82DE7EA}">
  <dimension ref="A1:Z36"/>
  <sheetViews>
    <sheetView workbookViewId="0">
      <selection activeCell="E21" sqref="E21"/>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_xlfn.CONCAT(TEXT(OFFSET(A2,2,0), "MMMM YYYY"), " Daily Flow")</f>
        <v>May 2025 Daily Flow</v>
      </c>
      <c r="B1" s="140"/>
      <c r="C1" s="140"/>
      <c r="D1" s="140"/>
    </row>
    <row r="2" spans="1:4" x14ac:dyDescent="0.3">
      <c r="A2" s="142" t="s">
        <v>104</v>
      </c>
      <c r="B2" s="143" t="s">
        <v>105</v>
      </c>
      <c r="C2" s="143" t="s">
        <v>106</v>
      </c>
      <c r="D2" s="143" t="s">
        <v>107</v>
      </c>
    </row>
    <row r="3" spans="1:4" x14ac:dyDescent="0.3">
      <c r="A3" s="144">
        <v>45778</v>
      </c>
      <c r="B3" s="145">
        <v>4740543</v>
      </c>
      <c r="C3" s="145">
        <v>9928</v>
      </c>
      <c r="D3" s="145">
        <v>9928</v>
      </c>
    </row>
    <row r="4" spans="1:4" x14ac:dyDescent="0.3">
      <c r="A4" s="144">
        <v>45779</v>
      </c>
      <c r="B4" s="145">
        <v>4759366</v>
      </c>
      <c r="C4" s="145">
        <v>18823</v>
      </c>
      <c r="D4" s="145">
        <v>18823</v>
      </c>
    </row>
    <row r="5" spans="1:4" x14ac:dyDescent="0.3">
      <c r="A5" s="144">
        <v>45780</v>
      </c>
      <c r="B5" s="145">
        <v>4760854</v>
      </c>
      <c r="C5" s="145">
        <v>1488</v>
      </c>
      <c r="D5" s="145">
        <v>1488</v>
      </c>
    </row>
    <row r="6" spans="1:4" x14ac:dyDescent="0.3">
      <c r="A6" s="144">
        <v>45781</v>
      </c>
      <c r="B6" s="145">
        <v>4761862</v>
      </c>
      <c r="C6" s="145">
        <v>1008</v>
      </c>
      <c r="D6" s="145">
        <v>1008</v>
      </c>
    </row>
    <row r="7" spans="1:4" x14ac:dyDescent="0.3">
      <c r="A7" s="144">
        <v>45782</v>
      </c>
      <c r="B7" s="145">
        <v>4767286</v>
      </c>
      <c r="C7" s="145">
        <v>5424</v>
      </c>
      <c r="D7" s="145">
        <v>5424</v>
      </c>
    </row>
    <row r="8" spans="1:4" x14ac:dyDescent="0.3">
      <c r="A8" s="144">
        <v>45783</v>
      </c>
      <c r="B8" s="145">
        <v>4774780</v>
      </c>
      <c r="C8" s="145">
        <v>7494</v>
      </c>
      <c r="D8" s="145">
        <v>7494</v>
      </c>
    </row>
    <row r="9" spans="1:4" x14ac:dyDescent="0.3">
      <c r="A9" s="144">
        <v>45784</v>
      </c>
      <c r="B9" s="145">
        <v>4780171</v>
      </c>
      <c r="C9" s="145">
        <v>5391</v>
      </c>
      <c r="D9" s="145">
        <v>5391</v>
      </c>
    </row>
    <row r="10" spans="1:4" x14ac:dyDescent="0.3">
      <c r="A10" s="144">
        <v>45785</v>
      </c>
      <c r="B10" s="145">
        <v>4783345</v>
      </c>
      <c r="C10" s="145">
        <v>3174</v>
      </c>
      <c r="D10" s="145">
        <v>3174</v>
      </c>
    </row>
    <row r="11" spans="1:4" x14ac:dyDescent="0.3">
      <c r="A11" s="144">
        <v>45786</v>
      </c>
      <c r="B11" s="145">
        <v>4786100</v>
      </c>
      <c r="C11" s="145">
        <v>2755</v>
      </c>
      <c r="D11" s="145">
        <v>2755</v>
      </c>
    </row>
    <row r="12" spans="1:4" x14ac:dyDescent="0.3">
      <c r="A12" s="144">
        <v>45787</v>
      </c>
      <c r="B12" s="145">
        <v>4786435</v>
      </c>
      <c r="C12" s="145">
        <v>335</v>
      </c>
      <c r="D12" s="145">
        <v>335</v>
      </c>
    </row>
    <row r="13" spans="1:4" x14ac:dyDescent="0.3">
      <c r="A13" s="144">
        <v>45788</v>
      </c>
      <c r="B13" s="145">
        <v>4786847</v>
      </c>
      <c r="C13" s="145">
        <v>412</v>
      </c>
      <c r="D13" s="145">
        <v>412</v>
      </c>
    </row>
    <row r="14" spans="1:4" x14ac:dyDescent="0.3">
      <c r="A14" s="144">
        <v>45789</v>
      </c>
      <c r="B14" s="145">
        <v>4790575</v>
      </c>
      <c r="C14" s="145">
        <v>3728</v>
      </c>
      <c r="D14" s="145">
        <v>3728</v>
      </c>
    </row>
    <row r="15" spans="1:4" x14ac:dyDescent="0.3">
      <c r="A15" s="144">
        <v>45790</v>
      </c>
      <c r="B15" s="145">
        <v>4794933</v>
      </c>
      <c r="C15" s="145">
        <v>4358</v>
      </c>
      <c r="D15" s="145">
        <v>4358</v>
      </c>
    </row>
    <row r="16" spans="1:4" x14ac:dyDescent="0.3">
      <c r="A16" s="144">
        <v>45791</v>
      </c>
      <c r="B16" s="145">
        <v>4797294</v>
      </c>
      <c r="C16" s="145">
        <v>2361</v>
      </c>
      <c r="D16" s="145">
        <v>2361</v>
      </c>
    </row>
    <row r="17" spans="1:4" x14ac:dyDescent="0.3">
      <c r="A17" s="144">
        <v>45792</v>
      </c>
      <c r="B17" s="145">
        <v>4797986</v>
      </c>
      <c r="C17" s="145">
        <v>692</v>
      </c>
      <c r="D17" s="145">
        <v>692</v>
      </c>
    </row>
    <row r="18" spans="1:4" x14ac:dyDescent="0.3">
      <c r="A18" s="144">
        <v>45793</v>
      </c>
      <c r="B18" s="145">
        <v>4798618</v>
      </c>
      <c r="C18" s="145">
        <v>632</v>
      </c>
      <c r="D18" s="145">
        <v>632</v>
      </c>
    </row>
    <row r="19" spans="1:4" x14ac:dyDescent="0.3">
      <c r="A19" s="144">
        <v>45794</v>
      </c>
      <c r="B19" s="145">
        <v>4798670</v>
      </c>
      <c r="C19" s="145">
        <v>52</v>
      </c>
      <c r="D19" s="145">
        <v>52</v>
      </c>
    </row>
    <row r="20" spans="1:4" x14ac:dyDescent="0.3">
      <c r="A20" s="144">
        <v>45795</v>
      </c>
      <c r="B20" s="145">
        <v>4798721</v>
      </c>
      <c r="C20" s="145">
        <v>51</v>
      </c>
      <c r="D20" s="145">
        <v>51</v>
      </c>
    </row>
    <row r="21" spans="1:4" x14ac:dyDescent="0.3">
      <c r="A21" s="144">
        <v>45796</v>
      </c>
      <c r="B21" s="145">
        <v>4798774</v>
      </c>
      <c r="C21" s="145">
        <v>53</v>
      </c>
      <c r="D21" s="145">
        <v>53</v>
      </c>
    </row>
    <row r="22" spans="1:4" x14ac:dyDescent="0.3">
      <c r="A22" s="144">
        <v>45797</v>
      </c>
      <c r="B22" s="145">
        <v>4807896</v>
      </c>
      <c r="C22" s="145">
        <v>9122</v>
      </c>
      <c r="D22" s="145">
        <v>9122</v>
      </c>
    </row>
    <row r="23" spans="1:4" x14ac:dyDescent="0.3">
      <c r="A23" s="144">
        <v>45798</v>
      </c>
      <c r="B23" s="145">
        <v>4826522</v>
      </c>
      <c r="C23" s="145">
        <v>18626</v>
      </c>
      <c r="D23" s="145">
        <v>18626</v>
      </c>
    </row>
    <row r="24" spans="1:4" x14ac:dyDescent="0.3">
      <c r="A24" s="144">
        <v>45799</v>
      </c>
      <c r="B24" s="145">
        <v>4840271</v>
      </c>
      <c r="C24" s="145">
        <v>13749</v>
      </c>
      <c r="D24" s="145">
        <v>13749</v>
      </c>
    </row>
    <row r="25" spans="1:4" x14ac:dyDescent="0.3">
      <c r="A25" s="144">
        <v>45800</v>
      </c>
      <c r="B25" s="145">
        <v>4849300</v>
      </c>
      <c r="C25" s="145">
        <v>9029</v>
      </c>
      <c r="D25" s="145">
        <v>9029</v>
      </c>
    </row>
    <row r="26" spans="1:4" x14ac:dyDescent="0.3">
      <c r="A26" s="144">
        <v>45801</v>
      </c>
      <c r="B26" s="145">
        <v>4853753</v>
      </c>
      <c r="C26" s="145">
        <v>4453</v>
      </c>
      <c r="D26" s="145">
        <v>4453</v>
      </c>
    </row>
    <row r="27" spans="1:4" x14ac:dyDescent="0.3">
      <c r="A27" s="144">
        <v>45802</v>
      </c>
      <c r="B27" s="145">
        <v>4856044</v>
      </c>
      <c r="C27" s="145">
        <v>2291</v>
      </c>
      <c r="D27" s="145">
        <v>2291</v>
      </c>
    </row>
    <row r="28" spans="1:4" x14ac:dyDescent="0.3">
      <c r="A28" s="144">
        <v>45803</v>
      </c>
      <c r="B28" s="145">
        <v>4865246</v>
      </c>
      <c r="C28" s="145">
        <v>9202</v>
      </c>
      <c r="D28" s="145">
        <v>9202</v>
      </c>
    </row>
    <row r="29" spans="1:4" x14ac:dyDescent="0.3">
      <c r="A29" s="144">
        <v>45804</v>
      </c>
      <c r="B29" s="145">
        <v>4878625</v>
      </c>
      <c r="C29" s="145">
        <v>13379</v>
      </c>
      <c r="D29" s="145">
        <v>13379</v>
      </c>
    </row>
    <row r="30" spans="1:4" x14ac:dyDescent="0.3">
      <c r="A30" s="144">
        <v>45805</v>
      </c>
      <c r="B30" s="145">
        <v>4891838</v>
      </c>
      <c r="C30" s="145">
        <v>13213</v>
      </c>
      <c r="D30" s="145">
        <v>13213</v>
      </c>
    </row>
    <row r="31" spans="1:4" x14ac:dyDescent="0.3">
      <c r="A31" s="144">
        <v>45806</v>
      </c>
      <c r="B31" s="145">
        <v>4902952</v>
      </c>
      <c r="C31" s="145">
        <v>11114</v>
      </c>
      <c r="D31" s="145">
        <v>11114</v>
      </c>
    </row>
    <row r="32" spans="1:4" x14ac:dyDescent="0.3">
      <c r="A32" s="144">
        <v>45807</v>
      </c>
      <c r="B32" s="145">
        <v>4907115</v>
      </c>
      <c r="C32" s="145">
        <v>4163</v>
      </c>
      <c r="D32" s="145">
        <v>4163</v>
      </c>
    </row>
    <row r="33" spans="1:4" x14ac:dyDescent="0.3">
      <c r="A33" s="144">
        <v>45808</v>
      </c>
      <c r="B33" s="145">
        <v>4920324</v>
      </c>
      <c r="C33" s="145">
        <v>8694</v>
      </c>
      <c r="D33" s="145">
        <v>8694</v>
      </c>
    </row>
    <row r="34" spans="1:4" x14ac:dyDescent="0.3">
      <c r="A34" s="146" t="s">
        <v>108</v>
      </c>
      <c r="B34" s="140"/>
      <c r="C34" s="140"/>
      <c r="D34" s="147">
        <f>SUM(D3:D33)</f>
        <v>185194</v>
      </c>
    </row>
    <row r="35" spans="1:4" x14ac:dyDescent="0.3">
      <c r="A35" s="146" t="s">
        <v>109</v>
      </c>
      <c r="B35" s="140"/>
      <c r="C35" s="140"/>
      <c r="D35" s="147">
        <f>ROUND(AVERAGE(D3:D33),0)</f>
        <v>5974</v>
      </c>
    </row>
    <row r="36" spans="1:4" x14ac:dyDescent="0.3">
      <c r="A36" s="146" t="s">
        <v>110</v>
      </c>
      <c r="B36" s="140"/>
      <c r="C36" s="140"/>
      <c r="D36" s="147">
        <f>IFERROR(ROUND(AVERAGEIF(D3:D33,"&gt;0"),0),0)</f>
        <v>5974</v>
      </c>
    </row>
  </sheetData>
  <mergeCells count="4">
    <mergeCell ref="A1:D1"/>
    <mergeCell ref="A34:C34"/>
    <mergeCell ref="A35:C35"/>
    <mergeCell ref="A36:C3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DEB49-A148-40C7-9DF5-768520FBF349}">
  <dimension ref="A1:Z35"/>
  <sheetViews>
    <sheetView workbookViewId="0">
      <selection activeCell="G5" sqref="G5"/>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_xlfn.CONCAT(TEXT(OFFSET(A2,2,0), "MMMM YYYY"), " Daily Flow")</f>
        <v>April 2025 Daily Flow</v>
      </c>
      <c r="B1" s="140"/>
      <c r="C1" s="140"/>
      <c r="D1" s="140"/>
    </row>
    <row r="2" spans="1:4" x14ac:dyDescent="0.3">
      <c r="A2" s="142" t="s">
        <v>104</v>
      </c>
      <c r="B2" s="143" t="s">
        <v>105</v>
      </c>
      <c r="C2" s="143" t="s">
        <v>106</v>
      </c>
      <c r="D2" s="143" t="s">
        <v>107</v>
      </c>
    </row>
    <row r="3" spans="1:4" x14ac:dyDescent="0.3">
      <c r="A3" s="144">
        <v>45748</v>
      </c>
      <c r="B3" s="145" t="s">
        <v>42</v>
      </c>
      <c r="C3" s="145" t="s">
        <v>42</v>
      </c>
      <c r="D3" s="145" t="s">
        <v>42</v>
      </c>
    </row>
    <row r="4" spans="1:4" x14ac:dyDescent="0.3">
      <c r="A4" s="144">
        <v>45749</v>
      </c>
      <c r="B4" s="145" t="s">
        <v>42</v>
      </c>
      <c r="C4" s="145"/>
      <c r="D4" s="145" t="s">
        <v>42</v>
      </c>
    </row>
    <row r="5" spans="1:4" x14ac:dyDescent="0.3">
      <c r="A5" s="144">
        <v>45750</v>
      </c>
      <c r="B5" s="145" t="s">
        <v>42</v>
      </c>
      <c r="C5" s="145"/>
      <c r="D5" s="145" t="s">
        <v>42</v>
      </c>
    </row>
    <row r="6" spans="1:4" x14ac:dyDescent="0.3">
      <c r="A6" s="144">
        <v>45751</v>
      </c>
      <c r="B6" s="145" t="s">
        <v>42</v>
      </c>
      <c r="C6" s="145"/>
      <c r="D6" s="145" t="s">
        <v>42</v>
      </c>
    </row>
    <row r="7" spans="1:4" x14ac:dyDescent="0.3">
      <c r="A7" s="144">
        <v>45752</v>
      </c>
      <c r="B7" s="145" t="s">
        <v>42</v>
      </c>
      <c r="C7" s="145"/>
      <c r="D7" s="145" t="s">
        <v>42</v>
      </c>
    </row>
    <row r="8" spans="1:4" x14ac:dyDescent="0.3">
      <c r="A8" s="144">
        <v>45753</v>
      </c>
      <c r="B8" s="145" t="s">
        <v>42</v>
      </c>
      <c r="C8" s="145"/>
      <c r="D8" s="145" t="s">
        <v>42</v>
      </c>
    </row>
    <row r="9" spans="1:4" x14ac:dyDescent="0.3">
      <c r="A9" s="144">
        <v>45754</v>
      </c>
      <c r="B9" s="145" t="s">
        <v>42</v>
      </c>
      <c r="C9" s="145"/>
      <c r="D9" s="145" t="s">
        <v>42</v>
      </c>
    </row>
    <row r="10" spans="1:4" x14ac:dyDescent="0.3">
      <c r="A10" s="144">
        <v>45755</v>
      </c>
      <c r="B10" s="145" t="s">
        <v>42</v>
      </c>
      <c r="C10" s="145"/>
      <c r="D10" s="145" t="s">
        <v>42</v>
      </c>
    </row>
    <row r="11" spans="1:4" x14ac:dyDescent="0.3">
      <c r="A11" s="144">
        <v>45756</v>
      </c>
      <c r="B11" s="145" t="s">
        <v>42</v>
      </c>
      <c r="C11" s="145"/>
      <c r="D11" s="145" t="s">
        <v>42</v>
      </c>
    </row>
    <row r="12" spans="1:4" x14ac:dyDescent="0.3">
      <c r="A12" s="144">
        <v>45757</v>
      </c>
      <c r="B12" s="145" t="s">
        <v>42</v>
      </c>
      <c r="C12" s="145"/>
      <c r="D12" s="145" t="s">
        <v>42</v>
      </c>
    </row>
    <row r="13" spans="1:4" x14ac:dyDescent="0.3">
      <c r="A13" s="144">
        <v>45758</v>
      </c>
      <c r="B13" s="145" t="s">
        <v>42</v>
      </c>
      <c r="C13" s="145"/>
      <c r="D13" s="145" t="s">
        <v>42</v>
      </c>
    </row>
    <row r="14" spans="1:4" x14ac:dyDescent="0.3">
      <c r="A14" s="144">
        <v>45759</v>
      </c>
      <c r="B14" s="145" t="s">
        <v>42</v>
      </c>
      <c r="C14" s="145"/>
      <c r="D14" s="145" t="s">
        <v>42</v>
      </c>
    </row>
    <row r="15" spans="1:4" x14ac:dyDescent="0.3">
      <c r="A15" s="144">
        <v>45760</v>
      </c>
      <c r="B15" s="145" t="s">
        <v>42</v>
      </c>
      <c r="C15" s="145"/>
      <c r="D15" s="145" t="s">
        <v>42</v>
      </c>
    </row>
    <row r="16" spans="1:4" x14ac:dyDescent="0.3">
      <c r="A16" s="144">
        <v>45761</v>
      </c>
      <c r="B16" s="145" t="s">
        <v>42</v>
      </c>
      <c r="C16" s="145"/>
      <c r="D16" s="145" t="s">
        <v>42</v>
      </c>
    </row>
    <row r="17" spans="1:4" x14ac:dyDescent="0.3">
      <c r="A17" s="144">
        <v>45762</v>
      </c>
      <c r="B17" s="145" t="s">
        <v>42</v>
      </c>
      <c r="C17" s="145"/>
      <c r="D17" s="145" t="s">
        <v>42</v>
      </c>
    </row>
    <row r="18" spans="1:4" x14ac:dyDescent="0.3">
      <c r="A18" s="144">
        <v>45763</v>
      </c>
      <c r="B18" s="145" t="s">
        <v>42</v>
      </c>
      <c r="C18" s="145" t="s">
        <v>42</v>
      </c>
      <c r="D18" s="145" t="s">
        <v>42</v>
      </c>
    </row>
    <row r="19" spans="1:4" x14ac:dyDescent="0.3">
      <c r="A19" s="144">
        <v>45764</v>
      </c>
      <c r="B19" s="145">
        <v>4631975</v>
      </c>
      <c r="C19" s="145" t="s">
        <v>42</v>
      </c>
      <c r="D19" s="145">
        <v>12072</v>
      </c>
    </row>
    <row r="20" spans="1:4" x14ac:dyDescent="0.3">
      <c r="A20" s="144">
        <v>45765</v>
      </c>
      <c r="B20" s="145">
        <v>4636032</v>
      </c>
      <c r="C20" s="145">
        <v>4057</v>
      </c>
      <c r="D20" s="145">
        <v>4057</v>
      </c>
    </row>
    <row r="21" spans="1:4" x14ac:dyDescent="0.3">
      <c r="A21" s="144">
        <v>45766</v>
      </c>
      <c r="B21" s="145">
        <v>4639867</v>
      </c>
      <c r="C21" s="145">
        <v>3835</v>
      </c>
      <c r="D21" s="145">
        <v>3835</v>
      </c>
    </row>
    <row r="22" spans="1:4" x14ac:dyDescent="0.3">
      <c r="A22" s="144">
        <v>45767</v>
      </c>
      <c r="B22" s="145">
        <v>4639867</v>
      </c>
      <c r="C22" s="145">
        <v>0</v>
      </c>
      <c r="D22" s="145">
        <v>0</v>
      </c>
    </row>
    <row r="23" spans="1:4" x14ac:dyDescent="0.3">
      <c r="A23" s="144">
        <v>45768</v>
      </c>
      <c r="B23" s="145">
        <v>4646027</v>
      </c>
      <c r="C23" s="145">
        <v>6160</v>
      </c>
      <c r="D23" s="145">
        <v>6160</v>
      </c>
    </row>
    <row r="24" spans="1:4" x14ac:dyDescent="0.3">
      <c r="A24" s="144">
        <v>45769</v>
      </c>
      <c r="B24" s="145">
        <v>4656349</v>
      </c>
      <c r="C24" s="145">
        <v>10322</v>
      </c>
      <c r="D24" s="145">
        <v>10322</v>
      </c>
    </row>
    <row r="25" spans="1:4" x14ac:dyDescent="0.3">
      <c r="A25" s="144">
        <v>45770</v>
      </c>
      <c r="B25" s="145">
        <v>4668687</v>
      </c>
      <c r="C25" s="145">
        <v>12338</v>
      </c>
      <c r="D25" s="145">
        <v>12338</v>
      </c>
    </row>
    <row r="26" spans="1:4" x14ac:dyDescent="0.3">
      <c r="A26" s="144">
        <v>45771</v>
      </c>
      <c r="B26" s="145">
        <v>4682621</v>
      </c>
      <c r="C26" s="145">
        <v>13934</v>
      </c>
      <c r="D26" s="145">
        <v>13934</v>
      </c>
    </row>
    <row r="27" spans="1:4" x14ac:dyDescent="0.3">
      <c r="A27" s="144">
        <v>45772</v>
      </c>
      <c r="B27" s="145">
        <v>4690866</v>
      </c>
      <c r="C27" s="145">
        <v>8245</v>
      </c>
      <c r="D27" s="145">
        <v>8245</v>
      </c>
    </row>
    <row r="28" spans="1:4" x14ac:dyDescent="0.3">
      <c r="A28" s="144">
        <v>45773</v>
      </c>
      <c r="B28" s="145">
        <v>4696939</v>
      </c>
      <c r="C28" s="145">
        <v>6073</v>
      </c>
      <c r="D28" s="145">
        <v>6073</v>
      </c>
    </row>
    <row r="29" spans="1:4" x14ac:dyDescent="0.3">
      <c r="A29" s="144">
        <v>45774</v>
      </c>
      <c r="B29" s="145">
        <v>4698830</v>
      </c>
      <c r="C29" s="145">
        <v>1891</v>
      </c>
      <c r="D29" s="145">
        <v>1891</v>
      </c>
    </row>
    <row r="30" spans="1:4" x14ac:dyDescent="0.3">
      <c r="A30" s="144">
        <v>45775</v>
      </c>
      <c r="B30" s="145">
        <v>4706798</v>
      </c>
      <c r="C30" s="145">
        <v>7968</v>
      </c>
      <c r="D30" s="145">
        <v>7968</v>
      </c>
    </row>
    <row r="31" spans="1:4" x14ac:dyDescent="0.3">
      <c r="A31" s="144">
        <v>45776</v>
      </c>
      <c r="B31" s="145">
        <v>4718757</v>
      </c>
      <c r="C31" s="145">
        <v>11959</v>
      </c>
      <c r="D31" s="145">
        <v>11959</v>
      </c>
    </row>
    <row r="32" spans="1:4" x14ac:dyDescent="0.3">
      <c r="A32" s="144">
        <v>45777</v>
      </c>
      <c r="B32" s="145">
        <v>4730615</v>
      </c>
      <c r="C32" s="145">
        <v>11858</v>
      </c>
      <c r="D32" s="145">
        <v>11858</v>
      </c>
    </row>
    <row r="33" spans="1:4" x14ac:dyDescent="0.3">
      <c r="A33" s="146" t="s">
        <v>108</v>
      </c>
      <c r="B33" s="140"/>
      <c r="C33" s="140"/>
      <c r="D33" s="147">
        <f>SUM(D3:D32)</f>
        <v>110712</v>
      </c>
    </row>
    <row r="34" spans="1:4" x14ac:dyDescent="0.3">
      <c r="A34" s="146" t="s">
        <v>109</v>
      </c>
      <c r="B34" s="140"/>
      <c r="C34" s="140"/>
      <c r="D34" s="147">
        <f>ROUND(AVERAGE(D3:D32),0)</f>
        <v>7908</v>
      </c>
    </row>
    <row r="35" spans="1:4" x14ac:dyDescent="0.3">
      <c r="A35" s="146" t="s">
        <v>110</v>
      </c>
      <c r="B35" s="140"/>
      <c r="C35" s="140"/>
      <c r="D35" s="147">
        <f>IFERROR(ROUND(AVERAGEIF(D3:D32,"&gt;0"),0),0)</f>
        <v>8516</v>
      </c>
    </row>
  </sheetData>
  <mergeCells count="4">
    <mergeCell ref="A1:D1"/>
    <mergeCell ref="A33:C33"/>
    <mergeCell ref="A34:C34"/>
    <mergeCell ref="A35:C3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58D37-DBDB-4EE0-B965-DED3CB459FE2}">
  <dimension ref="A1:Z33"/>
  <sheetViews>
    <sheetView workbookViewId="0">
      <selection activeCell="F29" sqref="F29"/>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5" ht="18.75" x14ac:dyDescent="0.35">
      <c r="A1" s="139" t="str">
        <f ca="1">_xlfn.CONCAT(TEXT(OFFSET(A2,2,0), "MMMM YYYY"), " Daily Flow")</f>
        <v>March 2025 Daily Flow</v>
      </c>
      <c r="B1" s="140"/>
      <c r="C1" s="140"/>
      <c r="D1" s="140"/>
    </row>
    <row r="2" spans="1:5" x14ac:dyDescent="0.3">
      <c r="A2" s="142" t="s">
        <v>104</v>
      </c>
      <c r="B2" s="143" t="s">
        <v>105</v>
      </c>
      <c r="C2" s="143" t="s">
        <v>106</v>
      </c>
      <c r="D2" s="143" t="s">
        <v>107</v>
      </c>
    </row>
    <row r="3" spans="1:5" x14ac:dyDescent="0.3">
      <c r="A3" s="144">
        <v>45717</v>
      </c>
      <c r="B3" s="149" t="s">
        <v>42</v>
      </c>
      <c r="C3" s="149"/>
      <c r="D3" s="145">
        <v>2944</v>
      </c>
      <c r="E3" s="150" t="s">
        <v>111</v>
      </c>
    </row>
    <row r="4" spans="1:5" x14ac:dyDescent="0.3">
      <c r="A4" s="144">
        <v>45718</v>
      </c>
      <c r="B4" s="149" t="s">
        <v>42</v>
      </c>
      <c r="C4" s="149"/>
      <c r="D4" s="145">
        <v>1920</v>
      </c>
      <c r="E4" s="151"/>
    </row>
    <row r="5" spans="1:5" x14ac:dyDescent="0.3">
      <c r="A5" s="144">
        <v>45719</v>
      </c>
      <c r="B5" s="149" t="s">
        <v>42</v>
      </c>
      <c r="C5" s="149"/>
      <c r="D5" s="145">
        <v>6084</v>
      </c>
      <c r="E5" s="151"/>
    </row>
    <row r="6" spans="1:5" x14ac:dyDescent="0.3">
      <c r="A6" s="144">
        <v>45720</v>
      </c>
      <c r="B6" s="149" t="s">
        <v>42</v>
      </c>
      <c r="C6" s="149"/>
      <c r="D6" s="145">
        <v>7186</v>
      </c>
      <c r="E6" s="151"/>
    </row>
    <row r="7" spans="1:5" x14ac:dyDescent="0.3">
      <c r="A7" s="144">
        <v>45721</v>
      </c>
      <c r="B7" s="149" t="s">
        <v>42</v>
      </c>
      <c r="C7" s="149"/>
      <c r="D7" s="145">
        <v>12516</v>
      </c>
      <c r="E7" s="151"/>
    </row>
    <row r="8" spans="1:5" x14ac:dyDescent="0.3">
      <c r="A8" s="144">
        <v>45722</v>
      </c>
      <c r="B8" s="149" t="s">
        <v>42</v>
      </c>
      <c r="C8" s="149"/>
      <c r="D8" s="145">
        <v>1970</v>
      </c>
      <c r="E8" s="151"/>
    </row>
    <row r="9" spans="1:5" x14ac:dyDescent="0.3">
      <c r="A9" s="144">
        <v>45723</v>
      </c>
      <c r="B9" s="149" t="s">
        <v>42</v>
      </c>
      <c r="C9" s="149"/>
      <c r="D9" s="145">
        <v>6685</v>
      </c>
      <c r="E9" s="151"/>
    </row>
    <row r="10" spans="1:5" x14ac:dyDescent="0.3">
      <c r="A10" s="144">
        <v>45724</v>
      </c>
      <c r="B10" s="149" t="s">
        <v>42</v>
      </c>
      <c r="C10" s="149"/>
      <c r="D10" s="145">
        <v>0</v>
      </c>
      <c r="E10" s="151"/>
    </row>
    <row r="11" spans="1:5" x14ac:dyDescent="0.3">
      <c r="A11" s="144">
        <v>45725</v>
      </c>
      <c r="B11" s="149" t="s">
        <v>42</v>
      </c>
      <c r="C11" s="149"/>
      <c r="D11" s="145">
        <v>2434</v>
      </c>
      <c r="E11" s="151"/>
    </row>
    <row r="12" spans="1:5" x14ac:dyDescent="0.3">
      <c r="A12" s="144">
        <v>45726</v>
      </c>
      <c r="B12" s="149" t="s">
        <v>42</v>
      </c>
      <c r="C12" s="149"/>
      <c r="D12" s="145">
        <v>6603</v>
      </c>
      <c r="E12" s="151"/>
    </row>
    <row r="13" spans="1:5" x14ac:dyDescent="0.3">
      <c r="A13" s="144">
        <v>45727</v>
      </c>
      <c r="B13" s="149" t="s">
        <v>42</v>
      </c>
      <c r="C13" s="149"/>
      <c r="D13" s="145">
        <v>5812</v>
      </c>
      <c r="E13" s="151"/>
    </row>
    <row r="14" spans="1:5" x14ac:dyDescent="0.3">
      <c r="A14" s="144">
        <v>45728</v>
      </c>
      <c r="B14" s="149" t="s">
        <v>42</v>
      </c>
      <c r="C14" s="149"/>
      <c r="D14" s="145">
        <v>6320</v>
      </c>
      <c r="E14" s="151"/>
    </row>
    <row r="15" spans="1:5" x14ac:dyDescent="0.3">
      <c r="A15" s="144">
        <v>45729</v>
      </c>
      <c r="B15" s="149" t="s">
        <v>42</v>
      </c>
      <c r="C15" s="149"/>
      <c r="D15" s="145">
        <v>3271</v>
      </c>
      <c r="E15" s="151"/>
    </row>
    <row r="16" spans="1:5" x14ac:dyDescent="0.3">
      <c r="A16" s="144">
        <v>45730</v>
      </c>
      <c r="B16" s="149" t="s">
        <v>42</v>
      </c>
      <c r="C16" s="149"/>
      <c r="D16" s="145">
        <v>5693</v>
      </c>
      <c r="E16" s="151"/>
    </row>
    <row r="17" spans="1:5" x14ac:dyDescent="0.3">
      <c r="A17" s="144">
        <v>45731</v>
      </c>
      <c r="B17" s="149" t="s">
        <v>42</v>
      </c>
      <c r="C17" s="149"/>
      <c r="D17" s="145">
        <v>5080</v>
      </c>
      <c r="E17" s="151"/>
    </row>
    <row r="18" spans="1:5" x14ac:dyDescent="0.3">
      <c r="A18" s="144">
        <v>45732</v>
      </c>
      <c r="B18" s="149" t="s">
        <v>42</v>
      </c>
      <c r="C18" s="149"/>
      <c r="D18" s="145">
        <v>4978</v>
      </c>
      <c r="E18" s="151"/>
    </row>
    <row r="19" spans="1:5" x14ac:dyDescent="0.3">
      <c r="A19" s="144">
        <v>45733</v>
      </c>
      <c r="B19" s="149" t="s">
        <v>42</v>
      </c>
      <c r="C19" s="149"/>
      <c r="D19" s="145">
        <v>9219</v>
      </c>
      <c r="E19" s="151"/>
    </row>
    <row r="20" spans="1:5" x14ac:dyDescent="0.3">
      <c r="A20" s="144">
        <v>45734</v>
      </c>
      <c r="B20" s="149" t="s">
        <v>42</v>
      </c>
      <c r="C20" s="149"/>
      <c r="D20" s="145">
        <v>9117</v>
      </c>
      <c r="E20" s="151"/>
    </row>
    <row r="21" spans="1:5" x14ac:dyDescent="0.3">
      <c r="A21" s="144">
        <v>45735</v>
      </c>
      <c r="B21" s="149" t="s">
        <v>42</v>
      </c>
      <c r="C21" s="149"/>
      <c r="D21" s="145">
        <v>13023</v>
      </c>
      <c r="E21" s="151"/>
    </row>
    <row r="22" spans="1:5" x14ac:dyDescent="0.3">
      <c r="A22" s="144">
        <v>45736</v>
      </c>
      <c r="B22" s="149" t="s">
        <v>42</v>
      </c>
      <c r="C22" s="149"/>
      <c r="D22" s="145">
        <v>9191</v>
      </c>
      <c r="E22" s="151"/>
    </row>
    <row r="23" spans="1:5" x14ac:dyDescent="0.3">
      <c r="A23" s="144">
        <v>45737</v>
      </c>
      <c r="B23" s="149" t="s">
        <v>42</v>
      </c>
      <c r="C23" s="149"/>
      <c r="D23" s="145">
        <v>5959</v>
      </c>
      <c r="E23" s="151"/>
    </row>
    <row r="24" spans="1:5" x14ac:dyDescent="0.3">
      <c r="A24" s="144">
        <v>45738</v>
      </c>
      <c r="B24" s="145">
        <v>4332100</v>
      </c>
      <c r="C24" s="145">
        <v>9009</v>
      </c>
      <c r="D24" s="145">
        <v>9009</v>
      </c>
    </row>
    <row r="25" spans="1:5" x14ac:dyDescent="0.3">
      <c r="A25" s="144">
        <v>45739</v>
      </c>
      <c r="B25" s="145">
        <v>4334809</v>
      </c>
      <c r="C25" s="145">
        <v>2709</v>
      </c>
      <c r="D25" s="145">
        <v>2709</v>
      </c>
    </row>
    <row r="26" spans="1:5" x14ac:dyDescent="0.3">
      <c r="A26" s="144">
        <v>45740</v>
      </c>
      <c r="B26" s="145">
        <v>4349935</v>
      </c>
      <c r="C26" s="145">
        <v>15126</v>
      </c>
      <c r="D26" s="145">
        <v>15126</v>
      </c>
    </row>
    <row r="27" spans="1:5" x14ac:dyDescent="0.3">
      <c r="A27" s="144">
        <v>45741</v>
      </c>
      <c r="B27" s="145">
        <v>4361467</v>
      </c>
      <c r="C27" s="145">
        <v>11532</v>
      </c>
      <c r="D27" s="145">
        <v>11532</v>
      </c>
    </row>
    <row r="28" spans="1:5" x14ac:dyDescent="0.3">
      <c r="A28" s="144">
        <v>45742</v>
      </c>
      <c r="B28" s="145">
        <v>4374949</v>
      </c>
      <c r="C28" s="145">
        <v>13482</v>
      </c>
      <c r="D28" s="145">
        <v>13482</v>
      </c>
    </row>
    <row r="29" spans="1:5" x14ac:dyDescent="0.3">
      <c r="A29" s="144">
        <v>45743</v>
      </c>
      <c r="B29" s="145">
        <v>4390525</v>
      </c>
      <c r="C29" s="145">
        <v>15576</v>
      </c>
      <c r="D29" s="145">
        <v>15576</v>
      </c>
    </row>
    <row r="30" spans="1:5" x14ac:dyDescent="0.3">
      <c r="A30" s="144">
        <v>45744</v>
      </c>
      <c r="B30" s="145">
        <v>4390525</v>
      </c>
      <c r="C30" s="145">
        <v>0</v>
      </c>
      <c r="D30" s="145">
        <v>0</v>
      </c>
    </row>
    <row r="31" spans="1:5" x14ac:dyDescent="0.3">
      <c r="A31" s="146" t="s">
        <v>108</v>
      </c>
      <c r="B31" s="140"/>
      <c r="C31" s="140"/>
      <c r="D31" s="147">
        <f>SUM(D3:D30)</f>
        <v>193439</v>
      </c>
    </row>
    <row r="32" spans="1:5" x14ac:dyDescent="0.3">
      <c r="A32" s="146" t="s">
        <v>109</v>
      </c>
      <c r="B32" s="140"/>
      <c r="C32" s="140"/>
      <c r="D32" s="147">
        <f>ROUND(AVERAGE(D3:D30),0)</f>
        <v>6909</v>
      </c>
    </row>
    <row r="33" spans="1:4" x14ac:dyDescent="0.3">
      <c r="A33" s="146" t="s">
        <v>110</v>
      </c>
      <c r="B33" s="140"/>
      <c r="C33" s="140"/>
      <c r="D33" s="147">
        <f>IFERROR(ROUND(AVERAGEIF(D24:D30,"&gt;0"),0),0)</f>
        <v>11239</v>
      </c>
    </row>
  </sheetData>
  <mergeCells count="4">
    <mergeCell ref="A1:D1"/>
    <mergeCell ref="A31:C31"/>
    <mergeCell ref="A32:C32"/>
    <mergeCell ref="A33:C3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BD027-C3CC-4DE7-AD26-BE693B0EE64B}">
  <dimension ref="A1:Z31"/>
  <sheetViews>
    <sheetView workbookViewId="0">
      <selection activeCell="F3" sqref="F3:F23"/>
    </sheetView>
  </sheetViews>
  <sheetFormatPr defaultRowHeight="15.75" x14ac:dyDescent="0.3"/>
  <cols>
    <col min="1" max="1" width="16.7109375" style="148" customWidth="1"/>
    <col min="2" max="2" width="21.85546875" style="141" hidden="1" customWidth="1"/>
    <col min="3" max="3" width="21.85546875" style="141" customWidth="1"/>
    <col min="4" max="4" width="21.85546875" style="141" hidden="1" customWidth="1"/>
    <col min="5" max="6" width="21.85546875" style="141" customWidth="1"/>
    <col min="7" max="7" width="14.5703125" style="141" customWidth="1"/>
    <col min="8" max="8" width="9.140625" style="141"/>
    <col min="9" max="9" width="0" style="141" hidden="1" customWidth="1"/>
    <col min="10" max="26" width="9.140625" style="141"/>
  </cols>
  <sheetData>
    <row r="1" spans="1:6" ht="18.75" x14ac:dyDescent="0.35">
      <c r="A1" s="139" t="str">
        <f ca="1">_xlfn.CONCAT(TEXT(OFFSET(A2,2,0), "MMMM YYYY"), " Daily Flow")</f>
        <v>March 2025 Daily Flow</v>
      </c>
      <c r="B1" s="140"/>
      <c r="C1" s="140"/>
      <c r="D1" s="140"/>
      <c r="E1" s="140"/>
      <c r="F1" s="140"/>
    </row>
    <row r="2" spans="1:6" x14ac:dyDescent="0.3">
      <c r="A2" s="142" t="s">
        <v>104</v>
      </c>
      <c r="B2" s="143" t="s">
        <v>112</v>
      </c>
      <c r="C2" s="143" t="s">
        <v>113</v>
      </c>
      <c r="D2" s="143" t="s">
        <v>114</v>
      </c>
      <c r="E2" s="143" t="s">
        <v>115</v>
      </c>
      <c r="F2" s="143" t="s">
        <v>107</v>
      </c>
    </row>
    <row r="3" spans="1:6" x14ac:dyDescent="0.3">
      <c r="A3" s="144">
        <v>45717</v>
      </c>
      <c r="B3" s="145">
        <v>6499804</v>
      </c>
      <c r="C3" s="145">
        <v>2944</v>
      </c>
      <c r="D3" s="145">
        <v>5161555</v>
      </c>
      <c r="E3" s="145">
        <v>0</v>
      </c>
      <c r="F3" s="145">
        <v>2944</v>
      </c>
    </row>
    <row r="4" spans="1:6" x14ac:dyDescent="0.3">
      <c r="A4" s="144">
        <v>45718</v>
      </c>
      <c r="B4" s="145">
        <v>6501724</v>
      </c>
      <c r="C4" s="145">
        <v>1920</v>
      </c>
      <c r="D4" s="145">
        <v>5161555</v>
      </c>
      <c r="E4" s="145">
        <v>0</v>
      </c>
      <c r="F4" s="145">
        <v>1920</v>
      </c>
    </row>
    <row r="5" spans="1:6" x14ac:dyDescent="0.3">
      <c r="A5" s="144">
        <v>45719</v>
      </c>
      <c r="B5" s="145">
        <v>6507808</v>
      </c>
      <c r="C5" s="145">
        <v>6084</v>
      </c>
      <c r="D5" s="145">
        <v>5161555</v>
      </c>
      <c r="E5" s="145">
        <v>0</v>
      </c>
      <c r="F5" s="145">
        <v>6084</v>
      </c>
    </row>
    <row r="6" spans="1:6" x14ac:dyDescent="0.3">
      <c r="A6" s="144">
        <v>45720</v>
      </c>
      <c r="B6" s="145">
        <v>6514994</v>
      </c>
      <c r="C6" s="145">
        <v>7186</v>
      </c>
      <c r="D6" s="145">
        <v>5161555</v>
      </c>
      <c r="E6" s="145">
        <v>0</v>
      </c>
      <c r="F6" s="145">
        <v>7186</v>
      </c>
    </row>
    <row r="7" spans="1:6" x14ac:dyDescent="0.3">
      <c r="A7" s="144">
        <v>45721</v>
      </c>
      <c r="B7" s="145">
        <v>6527510</v>
      </c>
      <c r="C7" s="145">
        <v>12516</v>
      </c>
      <c r="D7" s="145">
        <v>5161555</v>
      </c>
      <c r="E7" s="145">
        <v>0</v>
      </c>
      <c r="F7" s="145">
        <v>12516</v>
      </c>
    </row>
    <row r="8" spans="1:6" x14ac:dyDescent="0.3">
      <c r="A8" s="144">
        <v>45722</v>
      </c>
      <c r="B8" s="145">
        <v>6529480</v>
      </c>
      <c r="C8" s="145">
        <v>1970</v>
      </c>
      <c r="D8" s="145">
        <v>5161555</v>
      </c>
      <c r="E8" s="145">
        <v>0</v>
      </c>
      <c r="F8" s="145">
        <v>1970</v>
      </c>
    </row>
    <row r="9" spans="1:6" x14ac:dyDescent="0.3">
      <c r="A9" s="144">
        <v>45723</v>
      </c>
      <c r="B9" s="145">
        <v>6536165</v>
      </c>
      <c r="C9" s="145">
        <v>6685</v>
      </c>
      <c r="D9" s="145">
        <v>5161555</v>
      </c>
      <c r="E9" s="145">
        <v>0</v>
      </c>
      <c r="F9" s="145">
        <v>6685</v>
      </c>
    </row>
    <row r="10" spans="1:6" x14ac:dyDescent="0.3">
      <c r="A10" s="144">
        <v>45724</v>
      </c>
      <c r="B10" s="145">
        <v>6536165</v>
      </c>
      <c r="C10" s="145">
        <v>0</v>
      </c>
      <c r="D10" s="145">
        <v>5161555</v>
      </c>
      <c r="E10" s="145">
        <v>0</v>
      </c>
      <c r="F10" s="145">
        <v>0</v>
      </c>
    </row>
    <row r="11" spans="1:6" x14ac:dyDescent="0.3">
      <c r="A11" s="144">
        <v>45725</v>
      </c>
      <c r="B11" s="145">
        <v>6538599</v>
      </c>
      <c r="C11" s="145">
        <v>2434</v>
      </c>
      <c r="D11" s="145">
        <v>5161555</v>
      </c>
      <c r="E11" s="145">
        <v>0</v>
      </c>
      <c r="F11" s="145">
        <v>2434</v>
      </c>
    </row>
    <row r="12" spans="1:6" x14ac:dyDescent="0.3">
      <c r="A12" s="144">
        <v>45726</v>
      </c>
      <c r="B12" s="145">
        <v>6545202</v>
      </c>
      <c r="C12" s="145">
        <v>6603</v>
      </c>
      <c r="D12" s="145">
        <v>5161555</v>
      </c>
      <c r="E12" s="145">
        <v>0</v>
      </c>
      <c r="F12" s="145">
        <v>6603</v>
      </c>
    </row>
    <row r="13" spans="1:6" x14ac:dyDescent="0.3">
      <c r="A13" s="144">
        <v>45727</v>
      </c>
      <c r="B13" s="145">
        <v>6551014</v>
      </c>
      <c r="C13" s="145">
        <v>5812</v>
      </c>
      <c r="D13" s="145">
        <v>5161555</v>
      </c>
      <c r="E13" s="145">
        <v>0</v>
      </c>
      <c r="F13" s="145">
        <v>5812</v>
      </c>
    </row>
    <row r="14" spans="1:6" x14ac:dyDescent="0.3">
      <c r="A14" s="144">
        <v>45728</v>
      </c>
      <c r="B14" s="145">
        <v>6557334</v>
      </c>
      <c r="C14" s="145">
        <v>6320</v>
      </c>
      <c r="D14" s="145">
        <v>5161555</v>
      </c>
      <c r="E14" s="145">
        <v>0</v>
      </c>
      <c r="F14" s="145">
        <v>6320</v>
      </c>
    </row>
    <row r="15" spans="1:6" x14ac:dyDescent="0.3">
      <c r="A15" s="144">
        <v>45729</v>
      </c>
      <c r="B15" s="145">
        <v>6560605</v>
      </c>
      <c r="C15" s="145">
        <v>3271</v>
      </c>
      <c r="D15" s="145">
        <v>5161555</v>
      </c>
      <c r="E15" s="145">
        <v>0</v>
      </c>
      <c r="F15" s="145">
        <v>3271</v>
      </c>
    </row>
    <row r="16" spans="1:6" x14ac:dyDescent="0.3">
      <c r="A16" s="144">
        <v>45730</v>
      </c>
      <c r="B16" s="145">
        <v>6566298</v>
      </c>
      <c r="C16" s="145">
        <v>5693</v>
      </c>
      <c r="D16" s="145">
        <v>5161555</v>
      </c>
      <c r="E16" s="145">
        <v>0</v>
      </c>
      <c r="F16" s="145">
        <v>5693</v>
      </c>
    </row>
    <row r="17" spans="1:10" x14ac:dyDescent="0.3">
      <c r="A17" s="144">
        <v>45731</v>
      </c>
      <c r="B17" s="145">
        <v>6571378</v>
      </c>
      <c r="C17" s="145">
        <v>5080</v>
      </c>
      <c r="D17" s="145">
        <v>5161555</v>
      </c>
      <c r="E17" s="145">
        <v>0</v>
      </c>
      <c r="F17" s="145">
        <v>5080</v>
      </c>
    </row>
    <row r="18" spans="1:10" x14ac:dyDescent="0.3">
      <c r="A18" s="144">
        <v>45732</v>
      </c>
      <c r="B18" s="145">
        <v>6576356</v>
      </c>
      <c r="C18" s="145">
        <v>4978</v>
      </c>
      <c r="D18" s="145">
        <v>5161555</v>
      </c>
      <c r="E18" s="145">
        <v>0</v>
      </c>
      <c r="F18" s="145">
        <v>4978</v>
      </c>
    </row>
    <row r="19" spans="1:10" x14ac:dyDescent="0.3">
      <c r="A19" s="144">
        <v>45733</v>
      </c>
      <c r="B19" s="145">
        <v>6585575</v>
      </c>
      <c r="C19" s="145">
        <v>9219</v>
      </c>
      <c r="D19" s="145">
        <v>5161555</v>
      </c>
      <c r="E19" s="145">
        <v>0</v>
      </c>
      <c r="F19" s="145">
        <v>9219</v>
      </c>
    </row>
    <row r="20" spans="1:10" x14ac:dyDescent="0.3">
      <c r="A20" s="144">
        <v>45734</v>
      </c>
      <c r="B20" s="145">
        <v>6594692</v>
      </c>
      <c r="C20" s="145">
        <v>9117</v>
      </c>
      <c r="D20" s="145">
        <v>5161555</v>
      </c>
      <c r="E20" s="145">
        <v>0</v>
      </c>
      <c r="F20" s="145">
        <v>9117</v>
      </c>
    </row>
    <row r="21" spans="1:10" x14ac:dyDescent="0.3">
      <c r="A21" s="144">
        <v>45735</v>
      </c>
      <c r="B21" s="145">
        <v>6607715</v>
      </c>
      <c r="C21" s="145">
        <v>13023</v>
      </c>
      <c r="D21" s="145">
        <v>5161555</v>
      </c>
      <c r="E21" s="145">
        <v>0</v>
      </c>
      <c r="F21" s="145">
        <v>13023</v>
      </c>
    </row>
    <row r="22" spans="1:10" x14ac:dyDescent="0.3">
      <c r="A22" s="144">
        <v>45736</v>
      </c>
      <c r="B22" s="145">
        <v>6616906</v>
      </c>
      <c r="C22" s="145">
        <v>9191</v>
      </c>
      <c r="D22" s="145">
        <v>5161555</v>
      </c>
      <c r="E22" s="145">
        <v>0</v>
      </c>
      <c r="F22" s="145">
        <v>9191</v>
      </c>
    </row>
    <row r="23" spans="1:10" x14ac:dyDescent="0.3">
      <c r="A23" s="144">
        <v>45737</v>
      </c>
      <c r="B23" s="145">
        <v>6622865</v>
      </c>
      <c r="C23" s="145">
        <v>5959</v>
      </c>
      <c r="D23" s="145">
        <v>5161555</v>
      </c>
      <c r="E23" s="145">
        <v>0</v>
      </c>
      <c r="F23" s="145">
        <v>5959</v>
      </c>
    </row>
    <row r="24" spans="1:10" x14ac:dyDescent="0.3">
      <c r="A24" s="144">
        <v>45738</v>
      </c>
      <c r="B24" s="145">
        <v>6627179</v>
      </c>
      <c r="C24" s="145">
        <v>4314</v>
      </c>
      <c r="D24" s="145">
        <v>5161555</v>
      </c>
      <c r="E24" s="145">
        <v>0</v>
      </c>
      <c r="F24" s="145">
        <v>4314</v>
      </c>
      <c r="G24" s="144">
        <v>45738</v>
      </c>
      <c r="H24" s="145">
        <v>4332100</v>
      </c>
      <c r="I24" s="145">
        <v>9009</v>
      </c>
      <c r="J24" s="145">
        <v>9009</v>
      </c>
    </row>
    <row r="25" spans="1:10" x14ac:dyDescent="0.3">
      <c r="A25" s="144">
        <v>45739</v>
      </c>
      <c r="B25" s="145">
        <v>6629529</v>
      </c>
      <c r="C25" s="145">
        <v>2350</v>
      </c>
      <c r="D25" s="145">
        <v>5161555</v>
      </c>
      <c r="E25" s="145">
        <v>0</v>
      </c>
      <c r="F25" s="145">
        <v>2350</v>
      </c>
      <c r="G25" s="144">
        <v>45739</v>
      </c>
      <c r="H25" s="145">
        <v>4334809</v>
      </c>
      <c r="I25" s="145">
        <v>2709</v>
      </c>
      <c r="J25" s="145">
        <v>2709</v>
      </c>
    </row>
    <row r="26" spans="1:10" x14ac:dyDescent="0.3">
      <c r="A26" s="144">
        <v>45740</v>
      </c>
      <c r="B26" s="145">
        <v>6638496</v>
      </c>
      <c r="C26" s="145">
        <v>8967</v>
      </c>
      <c r="D26" s="145">
        <v>5161555</v>
      </c>
      <c r="E26" s="145">
        <v>0</v>
      </c>
      <c r="F26" s="145">
        <v>8967</v>
      </c>
      <c r="G26" s="144">
        <v>45740</v>
      </c>
      <c r="H26" s="145">
        <v>4349935</v>
      </c>
      <c r="I26" s="145">
        <v>15126</v>
      </c>
      <c r="J26" s="145">
        <v>15126</v>
      </c>
    </row>
    <row r="27" spans="1:10" x14ac:dyDescent="0.3">
      <c r="A27" s="144">
        <v>45741</v>
      </c>
      <c r="B27" s="145">
        <v>6646320</v>
      </c>
      <c r="C27" s="145">
        <v>7824</v>
      </c>
      <c r="D27" s="145">
        <v>5161555</v>
      </c>
      <c r="E27" s="145">
        <v>0</v>
      </c>
      <c r="F27" s="145">
        <v>7824</v>
      </c>
      <c r="G27" s="144">
        <v>45741</v>
      </c>
      <c r="H27" s="145">
        <v>4361467</v>
      </c>
      <c r="I27" s="145">
        <v>11532</v>
      </c>
      <c r="J27" s="145">
        <v>11532</v>
      </c>
    </row>
    <row r="28" spans="1:10" x14ac:dyDescent="0.3">
      <c r="A28" s="144">
        <v>45742</v>
      </c>
      <c r="B28" s="145">
        <v>6654231</v>
      </c>
      <c r="C28" s="145">
        <v>7911</v>
      </c>
      <c r="D28" s="145">
        <v>5161555</v>
      </c>
      <c r="E28" s="145">
        <v>0</v>
      </c>
      <c r="F28" s="145">
        <v>7911</v>
      </c>
      <c r="G28" s="144">
        <v>45742</v>
      </c>
      <c r="H28" s="145">
        <v>4374949</v>
      </c>
      <c r="I28" s="145">
        <v>13482</v>
      </c>
      <c r="J28" s="145">
        <v>13482</v>
      </c>
    </row>
    <row r="29" spans="1:10" x14ac:dyDescent="0.3">
      <c r="A29" s="146" t="s">
        <v>108</v>
      </c>
      <c r="B29" s="140"/>
      <c r="C29" s="140"/>
      <c r="D29" s="140"/>
      <c r="E29" s="140"/>
      <c r="F29" s="147">
        <f>SUM(F3:F28)</f>
        <v>157371</v>
      </c>
      <c r="G29" s="144">
        <v>45743</v>
      </c>
      <c r="H29" s="145">
        <v>4390525</v>
      </c>
      <c r="I29" s="145">
        <v>15576</v>
      </c>
      <c r="J29" s="145">
        <v>15576</v>
      </c>
    </row>
    <row r="30" spans="1:10" x14ac:dyDescent="0.3">
      <c r="A30" s="146" t="s">
        <v>109</v>
      </c>
      <c r="B30" s="140"/>
      <c r="C30" s="140"/>
      <c r="D30" s="140"/>
      <c r="E30" s="140"/>
      <c r="F30" s="147">
        <f>ROUND(AVERAGE(F3:F28),0)</f>
        <v>6053</v>
      </c>
      <c r="G30" s="144">
        <v>45744</v>
      </c>
      <c r="H30" s="145">
        <v>4390525</v>
      </c>
      <c r="I30" s="145">
        <v>0</v>
      </c>
      <c r="J30" s="145">
        <v>0</v>
      </c>
    </row>
    <row r="31" spans="1:10" x14ac:dyDescent="0.3">
      <c r="A31" s="146" t="s">
        <v>110</v>
      </c>
      <c r="B31" s="140"/>
      <c r="C31" s="140"/>
      <c r="D31" s="140"/>
      <c r="E31" s="140"/>
      <c r="F31" s="147">
        <f>IFERROR(ROUND(AVERAGEIF(F3:F28,"&gt;0"),0),0)</f>
        <v>6295</v>
      </c>
    </row>
  </sheetData>
  <mergeCells count="4">
    <mergeCell ref="A1:F1"/>
    <mergeCell ref="A29:E29"/>
    <mergeCell ref="A30:E30"/>
    <mergeCell ref="A31:E3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213DA-2712-4B3C-AFE6-329B057C862B}">
  <dimension ref="A1:Z35"/>
  <sheetViews>
    <sheetView workbookViewId="0">
      <selection sqref="A1:R35"/>
    </sheetView>
  </sheetViews>
  <sheetFormatPr defaultRowHeight="15.75" x14ac:dyDescent="0.3"/>
  <cols>
    <col min="1" max="1" width="16.7109375" style="148" customWidth="1"/>
    <col min="2" max="2" width="21.85546875" style="141" hidden="1" customWidth="1"/>
    <col min="3" max="3" width="21.85546875" style="141" customWidth="1"/>
    <col min="4" max="4" width="21.85546875" style="141" hidden="1" customWidth="1"/>
    <col min="5" max="6" width="21.85546875" style="141" customWidth="1"/>
    <col min="7" max="7" width="13.42578125" style="141" customWidth="1"/>
    <col min="8" max="12" width="9.140625" style="141"/>
    <col min="13" max="13" width="15.5703125" style="141" customWidth="1"/>
    <col min="14" max="26" width="9.140625" style="141"/>
  </cols>
  <sheetData>
    <row r="1" spans="1:18" ht="18.75" x14ac:dyDescent="0.35">
      <c r="A1" s="139" t="str">
        <f ca="1">_xlfn.CONCAT(TEXT(OFFSET(A2,2,0), "MMMM YYYY"), " Daily Flow")</f>
        <v>September 2024 Daily Flow</v>
      </c>
      <c r="B1" s="140"/>
      <c r="C1" s="140"/>
      <c r="D1" s="140"/>
      <c r="E1" s="140"/>
      <c r="F1" s="140"/>
      <c r="G1" s="139" t="str">
        <f ca="1">_xlfn.CONCAT(TEXT(OFFSET(G2,2,0), "MMMM YYYY"), " Daily Flow")</f>
        <v>October 2024 Daily Flow</v>
      </c>
      <c r="H1" s="140"/>
      <c r="I1" s="140"/>
      <c r="J1" s="140"/>
      <c r="K1" s="140"/>
      <c r="L1" s="140"/>
      <c r="M1" s="139" t="str">
        <f ca="1">_xlfn.CONCAT(TEXT(OFFSET(M2,2,0), "MMMM YYYY"), " Daily Flow")</f>
        <v>November 2024 Daily Flow</v>
      </c>
      <c r="N1" s="140"/>
      <c r="O1" s="140"/>
      <c r="P1" s="140"/>
      <c r="Q1" s="140"/>
      <c r="R1" s="140"/>
    </row>
    <row r="2" spans="1:18" x14ac:dyDescent="0.3">
      <c r="A2" s="142" t="s">
        <v>104</v>
      </c>
      <c r="B2" s="143" t="s">
        <v>112</v>
      </c>
      <c r="C2" s="143" t="s">
        <v>113</v>
      </c>
      <c r="D2" s="143" t="s">
        <v>114</v>
      </c>
      <c r="E2" s="143" t="s">
        <v>115</v>
      </c>
      <c r="F2" s="143" t="s">
        <v>107</v>
      </c>
      <c r="G2" s="142" t="s">
        <v>104</v>
      </c>
      <c r="H2" s="143" t="s">
        <v>112</v>
      </c>
      <c r="I2" s="143" t="s">
        <v>113</v>
      </c>
      <c r="J2" s="143" t="s">
        <v>114</v>
      </c>
      <c r="K2" s="143" t="s">
        <v>115</v>
      </c>
      <c r="L2" s="143" t="s">
        <v>107</v>
      </c>
      <c r="M2" s="142" t="s">
        <v>104</v>
      </c>
      <c r="N2" s="143" t="s">
        <v>112</v>
      </c>
      <c r="O2" s="143" t="s">
        <v>113</v>
      </c>
      <c r="P2" s="143" t="s">
        <v>114</v>
      </c>
      <c r="Q2" s="143" t="s">
        <v>115</v>
      </c>
      <c r="R2" s="143" t="s">
        <v>107</v>
      </c>
    </row>
    <row r="3" spans="1:18" x14ac:dyDescent="0.3">
      <c r="A3" s="144">
        <v>45536</v>
      </c>
      <c r="B3" s="145">
        <v>5278536</v>
      </c>
      <c r="C3" s="145">
        <v>0</v>
      </c>
      <c r="D3" s="145">
        <v>4366156</v>
      </c>
      <c r="E3" s="145">
        <v>665</v>
      </c>
      <c r="F3" s="145">
        <v>665</v>
      </c>
      <c r="G3" s="144">
        <v>45566</v>
      </c>
      <c r="H3" s="145">
        <v>5359166</v>
      </c>
      <c r="I3" s="145">
        <v>2248</v>
      </c>
      <c r="J3" s="145">
        <v>4425521</v>
      </c>
      <c r="K3" s="145">
        <v>2217</v>
      </c>
      <c r="L3" s="145">
        <v>4465</v>
      </c>
      <c r="M3" s="144">
        <v>45597</v>
      </c>
      <c r="N3" s="145">
        <v>5421370</v>
      </c>
      <c r="O3" s="145">
        <v>2349</v>
      </c>
      <c r="P3" s="145">
        <v>4481190</v>
      </c>
      <c r="Q3" s="145">
        <v>1302</v>
      </c>
      <c r="R3" s="145">
        <v>3651</v>
      </c>
    </row>
    <row r="4" spans="1:18" x14ac:dyDescent="0.3">
      <c r="A4" s="144">
        <v>45537</v>
      </c>
      <c r="B4" s="145">
        <v>5278536</v>
      </c>
      <c r="C4" s="145">
        <v>0</v>
      </c>
      <c r="D4" s="145">
        <v>4366156</v>
      </c>
      <c r="E4" s="145">
        <v>0</v>
      </c>
      <c r="F4" s="145">
        <v>0</v>
      </c>
      <c r="G4" s="144">
        <v>45567</v>
      </c>
      <c r="H4" s="145">
        <v>5362011</v>
      </c>
      <c r="I4" s="145">
        <v>2845</v>
      </c>
      <c r="J4" s="145">
        <v>4427791</v>
      </c>
      <c r="K4" s="145">
        <v>2270</v>
      </c>
      <c r="L4" s="145">
        <v>5115</v>
      </c>
      <c r="M4" s="144">
        <v>45598</v>
      </c>
      <c r="N4" s="145">
        <v>5422060</v>
      </c>
      <c r="O4" s="145">
        <v>690</v>
      </c>
      <c r="P4" s="145">
        <v>4481838</v>
      </c>
      <c r="Q4" s="145">
        <v>648</v>
      </c>
      <c r="R4" s="145">
        <v>1338</v>
      </c>
    </row>
    <row r="5" spans="1:18" x14ac:dyDescent="0.3">
      <c r="A5" s="144">
        <v>45538</v>
      </c>
      <c r="B5" s="145">
        <v>5278565</v>
      </c>
      <c r="C5" s="145">
        <v>29</v>
      </c>
      <c r="D5" s="145">
        <v>4371010</v>
      </c>
      <c r="E5" s="145">
        <v>4854</v>
      </c>
      <c r="F5" s="145">
        <v>4883</v>
      </c>
      <c r="G5" s="144">
        <v>45568</v>
      </c>
      <c r="H5" s="145">
        <v>5363476</v>
      </c>
      <c r="I5" s="145">
        <v>1465</v>
      </c>
      <c r="J5" s="145">
        <v>4429120</v>
      </c>
      <c r="K5" s="145">
        <v>1329</v>
      </c>
      <c r="L5" s="145">
        <v>2794</v>
      </c>
      <c r="M5" s="144">
        <v>45599</v>
      </c>
      <c r="N5" s="145">
        <v>5422830</v>
      </c>
      <c r="O5" s="145">
        <v>770</v>
      </c>
      <c r="P5" s="145">
        <v>4482934</v>
      </c>
      <c r="Q5" s="145">
        <v>1096</v>
      </c>
      <c r="R5" s="145">
        <v>1866</v>
      </c>
    </row>
    <row r="6" spans="1:18" x14ac:dyDescent="0.3">
      <c r="A6" s="144">
        <v>45539</v>
      </c>
      <c r="B6" s="145">
        <v>5278592</v>
      </c>
      <c r="C6" s="145">
        <v>27</v>
      </c>
      <c r="D6" s="145">
        <v>4375491</v>
      </c>
      <c r="E6" s="145">
        <v>4481</v>
      </c>
      <c r="F6" s="145">
        <v>4508</v>
      </c>
      <c r="G6" s="144">
        <v>45569</v>
      </c>
      <c r="H6" s="145">
        <v>5365192</v>
      </c>
      <c r="I6" s="145">
        <v>1716</v>
      </c>
      <c r="J6" s="145">
        <v>4430701</v>
      </c>
      <c r="K6" s="145">
        <v>1581</v>
      </c>
      <c r="L6" s="145">
        <v>3297</v>
      </c>
      <c r="M6" s="144">
        <v>45600</v>
      </c>
      <c r="N6" s="145">
        <v>5426362</v>
      </c>
      <c r="O6" s="145">
        <v>3532</v>
      </c>
      <c r="P6" s="145">
        <v>4485069</v>
      </c>
      <c r="Q6" s="145">
        <v>2135</v>
      </c>
      <c r="R6" s="145">
        <v>5667</v>
      </c>
    </row>
    <row r="7" spans="1:18" x14ac:dyDescent="0.3">
      <c r="A7" s="144">
        <v>45540</v>
      </c>
      <c r="B7" s="145">
        <v>5298626</v>
      </c>
      <c r="C7" s="145">
        <v>20034</v>
      </c>
      <c r="D7" s="145">
        <v>4377589</v>
      </c>
      <c r="E7" s="145">
        <v>2098</v>
      </c>
      <c r="F7" s="145">
        <v>22132</v>
      </c>
      <c r="G7" s="144">
        <v>45570</v>
      </c>
      <c r="H7" s="145">
        <v>5365192</v>
      </c>
      <c r="I7" s="145">
        <v>0</v>
      </c>
      <c r="J7" s="145">
        <v>4431464</v>
      </c>
      <c r="K7" s="145">
        <v>763</v>
      </c>
      <c r="L7" s="145">
        <v>763</v>
      </c>
      <c r="M7" s="144">
        <v>45601</v>
      </c>
      <c r="N7" s="145">
        <v>5429655</v>
      </c>
      <c r="O7" s="145">
        <v>3293</v>
      </c>
      <c r="P7" s="145">
        <v>4488259</v>
      </c>
      <c r="Q7" s="145">
        <v>3190</v>
      </c>
      <c r="R7" s="145">
        <v>6483</v>
      </c>
    </row>
    <row r="8" spans="1:18" x14ac:dyDescent="0.3">
      <c r="A8" s="144">
        <v>45541</v>
      </c>
      <c r="B8" s="145">
        <v>5323068</v>
      </c>
      <c r="C8" s="145">
        <v>24442</v>
      </c>
      <c r="D8" s="145">
        <v>4379841</v>
      </c>
      <c r="E8" s="145">
        <v>2252</v>
      </c>
      <c r="F8" s="145">
        <v>26694</v>
      </c>
      <c r="G8" s="144">
        <v>45571</v>
      </c>
      <c r="H8" s="145">
        <v>5365192</v>
      </c>
      <c r="I8" s="145">
        <v>0</v>
      </c>
      <c r="J8" s="145">
        <v>4431464</v>
      </c>
      <c r="K8" s="145">
        <v>0</v>
      </c>
      <c r="L8" s="145">
        <v>0</v>
      </c>
      <c r="M8" s="144">
        <v>45602</v>
      </c>
      <c r="N8" s="145">
        <v>5431709</v>
      </c>
      <c r="O8" s="145">
        <v>2054</v>
      </c>
      <c r="P8" s="145">
        <v>4550065</v>
      </c>
      <c r="Q8" s="145">
        <v>61806</v>
      </c>
      <c r="R8" s="145">
        <v>63860</v>
      </c>
    </row>
    <row r="9" spans="1:18" x14ac:dyDescent="0.3">
      <c r="A9" s="144">
        <v>45542</v>
      </c>
      <c r="B9" s="145">
        <v>5323068</v>
      </c>
      <c r="C9" s="145">
        <v>0</v>
      </c>
      <c r="D9" s="145">
        <v>4380595</v>
      </c>
      <c r="E9" s="145">
        <v>754</v>
      </c>
      <c r="F9" s="145">
        <v>754</v>
      </c>
      <c r="G9" s="144">
        <v>45572</v>
      </c>
      <c r="H9" s="145">
        <v>5369010</v>
      </c>
      <c r="I9" s="145">
        <v>3818</v>
      </c>
      <c r="J9" s="145">
        <v>4433898</v>
      </c>
      <c r="K9" s="145">
        <v>2434</v>
      </c>
      <c r="L9" s="145">
        <v>6252</v>
      </c>
      <c r="M9" s="144">
        <v>45603</v>
      </c>
      <c r="N9" s="145">
        <v>5431709</v>
      </c>
      <c r="O9" s="145">
        <v>0</v>
      </c>
      <c r="P9" s="145">
        <v>4658010</v>
      </c>
      <c r="Q9" s="145">
        <v>107945</v>
      </c>
      <c r="R9" s="145">
        <v>107945</v>
      </c>
    </row>
    <row r="10" spans="1:18" x14ac:dyDescent="0.3">
      <c r="A10" s="144">
        <v>45543</v>
      </c>
      <c r="B10" s="145">
        <v>5323068</v>
      </c>
      <c r="C10" s="145">
        <v>0</v>
      </c>
      <c r="D10" s="145">
        <v>4380595</v>
      </c>
      <c r="E10" s="145">
        <v>0</v>
      </c>
      <c r="F10" s="145">
        <v>0</v>
      </c>
      <c r="G10" s="144">
        <v>45573</v>
      </c>
      <c r="H10" s="145">
        <v>5371460</v>
      </c>
      <c r="I10" s="145">
        <v>2450</v>
      </c>
      <c r="J10" s="145">
        <v>4436950</v>
      </c>
      <c r="K10" s="145">
        <v>3052</v>
      </c>
      <c r="L10" s="145">
        <v>5502</v>
      </c>
      <c r="M10" s="144">
        <v>45604</v>
      </c>
      <c r="N10" s="145">
        <v>5431709</v>
      </c>
      <c r="O10" s="145">
        <v>0</v>
      </c>
      <c r="P10" s="145">
        <v>4765934</v>
      </c>
      <c r="Q10" s="145">
        <v>107924</v>
      </c>
      <c r="R10" s="145">
        <v>107924</v>
      </c>
    </row>
    <row r="11" spans="1:18" x14ac:dyDescent="0.3">
      <c r="A11" s="144">
        <v>45544</v>
      </c>
      <c r="B11" s="145">
        <v>5323091</v>
      </c>
      <c r="C11" s="145">
        <v>23</v>
      </c>
      <c r="D11" s="145">
        <v>4386665</v>
      </c>
      <c r="E11" s="145">
        <v>6070</v>
      </c>
      <c r="F11" s="145">
        <v>6093</v>
      </c>
      <c r="G11" s="144">
        <v>45574</v>
      </c>
      <c r="H11" s="145">
        <v>5374382</v>
      </c>
      <c r="I11" s="145">
        <v>2922</v>
      </c>
      <c r="J11" s="145">
        <v>4439279</v>
      </c>
      <c r="K11" s="145">
        <v>2329</v>
      </c>
      <c r="L11" s="145">
        <v>5251</v>
      </c>
      <c r="M11" s="144">
        <v>45605</v>
      </c>
      <c r="N11" s="145">
        <v>5433424</v>
      </c>
      <c r="O11" s="145">
        <v>1715</v>
      </c>
      <c r="P11" s="145">
        <v>4777858</v>
      </c>
      <c r="Q11" s="145">
        <v>11924</v>
      </c>
      <c r="R11" s="145">
        <v>13639</v>
      </c>
    </row>
    <row r="12" spans="1:18" x14ac:dyDescent="0.3">
      <c r="A12" s="144">
        <v>45545</v>
      </c>
      <c r="B12" s="145">
        <v>5323921</v>
      </c>
      <c r="C12" s="145">
        <v>830</v>
      </c>
      <c r="D12" s="145">
        <v>4392619</v>
      </c>
      <c r="E12" s="145">
        <v>5954</v>
      </c>
      <c r="F12" s="145">
        <v>6784</v>
      </c>
      <c r="G12" s="144">
        <v>45575</v>
      </c>
      <c r="H12" s="145">
        <v>5375860</v>
      </c>
      <c r="I12" s="145">
        <v>1478</v>
      </c>
      <c r="J12" s="145">
        <v>4441340</v>
      </c>
      <c r="K12" s="145">
        <v>2061</v>
      </c>
      <c r="L12" s="145">
        <v>3539</v>
      </c>
      <c r="M12" s="144">
        <v>45606</v>
      </c>
      <c r="N12" s="145">
        <v>5434125</v>
      </c>
      <c r="O12" s="145">
        <v>701</v>
      </c>
      <c r="P12" s="145">
        <v>4833861</v>
      </c>
      <c r="Q12" s="145">
        <v>56003</v>
      </c>
      <c r="R12" s="145">
        <v>56704</v>
      </c>
    </row>
    <row r="13" spans="1:18" x14ac:dyDescent="0.3">
      <c r="A13" s="144">
        <v>45546</v>
      </c>
      <c r="B13" s="145">
        <v>5325729</v>
      </c>
      <c r="C13" s="145">
        <v>1808</v>
      </c>
      <c r="D13" s="145">
        <v>4394992</v>
      </c>
      <c r="E13" s="145">
        <v>2373</v>
      </c>
      <c r="F13" s="145">
        <v>4181</v>
      </c>
      <c r="G13" s="144">
        <v>45576</v>
      </c>
      <c r="H13" s="145">
        <v>5377969</v>
      </c>
      <c r="I13" s="145">
        <v>2109</v>
      </c>
      <c r="J13" s="145">
        <v>4442744</v>
      </c>
      <c r="K13" s="145">
        <v>1404</v>
      </c>
      <c r="L13" s="145">
        <v>3513</v>
      </c>
      <c r="M13" s="144">
        <v>45607</v>
      </c>
      <c r="N13" s="145">
        <v>5440538</v>
      </c>
      <c r="O13" s="145">
        <v>6413</v>
      </c>
      <c r="P13" s="145">
        <v>4912175</v>
      </c>
      <c r="Q13" s="145">
        <v>78314</v>
      </c>
      <c r="R13" s="145">
        <v>84727</v>
      </c>
    </row>
    <row r="14" spans="1:18" x14ac:dyDescent="0.3">
      <c r="A14" s="144">
        <v>45547</v>
      </c>
      <c r="B14" s="145">
        <v>5327151</v>
      </c>
      <c r="C14" s="145">
        <v>1422</v>
      </c>
      <c r="D14" s="145">
        <v>4396478</v>
      </c>
      <c r="E14" s="145">
        <v>1486</v>
      </c>
      <c r="F14" s="145">
        <v>2908</v>
      </c>
      <c r="G14" s="144">
        <v>45577</v>
      </c>
      <c r="H14" s="145">
        <v>5377969</v>
      </c>
      <c r="I14" s="145">
        <v>0</v>
      </c>
      <c r="J14" s="145">
        <v>4443459</v>
      </c>
      <c r="K14" s="145">
        <v>715</v>
      </c>
      <c r="L14" s="145">
        <v>715</v>
      </c>
      <c r="M14" s="144">
        <v>45608</v>
      </c>
      <c r="N14" s="145">
        <v>5445240</v>
      </c>
      <c r="O14" s="145">
        <v>4702</v>
      </c>
      <c r="P14" s="145">
        <v>5002541</v>
      </c>
      <c r="Q14" s="145">
        <v>90366</v>
      </c>
      <c r="R14" s="145">
        <v>95068</v>
      </c>
    </row>
    <row r="15" spans="1:18" x14ac:dyDescent="0.3">
      <c r="A15" s="144">
        <v>45548</v>
      </c>
      <c r="B15" s="145">
        <v>5329576</v>
      </c>
      <c r="C15" s="145">
        <v>2425</v>
      </c>
      <c r="D15" s="145">
        <v>4397986</v>
      </c>
      <c r="E15" s="145">
        <v>1508</v>
      </c>
      <c r="F15" s="145">
        <v>3933</v>
      </c>
      <c r="G15" s="144">
        <v>45578</v>
      </c>
      <c r="H15" s="145">
        <v>5378859</v>
      </c>
      <c r="I15" s="145">
        <v>890</v>
      </c>
      <c r="J15" s="145">
        <v>4443459</v>
      </c>
      <c r="K15" s="145">
        <v>0</v>
      </c>
      <c r="L15" s="145">
        <v>890</v>
      </c>
      <c r="M15" s="144">
        <v>45609</v>
      </c>
      <c r="N15" s="145">
        <v>5449670</v>
      </c>
      <c r="O15" s="145">
        <v>4430</v>
      </c>
      <c r="P15" s="145">
        <v>5110509</v>
      </c>
      <c r="Q15" s="145">
        <v>107968</v>
      </c>
      <c r="R15" s="145">
        <v>112398</v>
      </c>
    </row>
    <row r="16" spans="1:18" x14ac:dyDescent="0.3">
      <c r="A16" s="144">
        <v>45549</v>
      </c>
      <c r="B16" s="145">
        <v>5329576</v>
      </c>
      <c r="C16" s="145">
        <v>0</v>
      </c>
      <c r="D16" s="145">
        <v>4397986</v>
      </c>
      <c r="E16" s="145">
        <v>0</v>
      </c>
      <c r="F16" s="145">
        <v>0</v>
      </c>
      <c r="G16" s="144">
        <v>45579</v>
      </c>
      <c r="H16" s="145">
        <v>5378859</v>
      </c>
      <c r="I16" s="145">
        <v>0</v>
      </c>
      <c r="J16" s="145">
        <v>4444180</v>
      </c>
      <c r="K16" s="145">
        <v>721</v>
      </c>
      <c r="L16" s="145">
        <v>721</v>
      </c>
      <c r="M16" s="144">
        <v>45610</v>
      </c>
      <c r="N16" s="145">
        <v>5454252</v>
      </c>
      <c r="O16" s="145">
        <v>4582</v>
      </c>
      <c r="P16" s="145">
        <v>5156540</v>
      </c>
      <c r="Q16" s="145">
        <v>46031</v>
      </c>
      <c r="R16" s="145">
        <v>50613</v>
      </c>
    </row>
    <row r="17" spans="1:18" x14ac:dyDescent="0.3">
      <c r="A17" s="144">
        <v>45550</v>
      </c>
      <c r="B17" s="145">
        <v>5329576</v>
      </c>
      <c r="C17" s="145">
        <v>0</v>
      </c>
      <c r="D17" s="145">
        <v>4398710</v>
      </c>
      <c r="E17" s="145">
        <v>724</v>
      </c>
      <c r="F17" s="145">
        <v>724</v>
      </c>
      <c r="G17" s="144">
        <v>45580</v>
      </c>
      <c r="H17" s="145">
        <v>5382796</v>
      </c>
      <c r="I17" s="145">
        <v>3937</v>
      </c>
      <c r="J17" s="145">
        <v>4447172</v>
      </c>
      <c r="K17" s="145">
        <v>2992</v>
      </c>
      <c r="L17" s="145">
        <v>6929</v>
      </c>
      <c r="M17" s="144">
        <v>45611</v>
      </c>
      <c r="N17" s="145">
        <v>5458721</v>
      </c>
      <c r="O17" s="145">
        <v>4469</v>
      </c>
      <c r="P17" s="145">
        <v>5161555</v>
      </c>
      <c r="Q17" s="145">
        <v>5015</v>
      </c>
      <c r="R17" s="145">
        <v>9484</v>
      </c>
    </row>
    <row r="18" spans="1:18" x14ac:dyDescent="0.3">
      <c r="A18" s="144">
        <v>45551</v>
      </c>
      <c r="B18" s="145">
        <v>5331881</v>
      </c>
      <c r="C18" s="145">
        <v>2305</v>
      </c>
      <c r="D18" s="145">
        <v>4401012</v>
      </c>
      <c r="E18" s="145">
        <v>2302</v>
      </c>
      <c r="F18" s="145">
        <v>4607</v>
      </c>
      <c r="G18" s="144">
        <v>45581</v>
      </c>
      <c r="H18" s="145">
        <v>5385741</v>
      </c>
      <c r="I18" s="145">
        <v>2945</v>
      </c>
      <c r="J18" s="145">
        <v>4449535</v>
      </c>
      <c r="K18" s="145">
        <v>2363</v>
      </c>
      <c r="L18" s="145">
        <v>5308</v>
      </c>
      <c r="M18" s="144">
        <v>45612</v>
      </c>
      <c r="N18" s="145">
        <v>5459464</v>
      </c>
      <c r="O18" s="145">
        <v>743</v>
      </c>
      <c r="P18" s="145">
        <v>5161555</v>
      </c>
      <c r="Q18" s="145">
        <v>0</v>
      </c>
      <c r="R18" s="145">
        <v>743</v>
      </c>
    </row>
    <row r="19" spans="1:18" x14ac:dyDescent="0.3">
      <c r="A19" s="144">
        <v>45552</v>
      </c>
      <c r="B19" s="145">
        <v>5335610</v>
      </c>
      <c r="C19" s="145">
        <v>3729</v>
      </c>
      <c r="D19" s="145">
        <v>4403489</v>
      </c>
      <c r="E19" s="145">
        <v>2477</v>
      </c>
      <c r="F19" s="145">
        <v>6206</v>
      </c>
      <c r="G19" s="144">
        <v>45582</v>
      </c>
      <c r="H19" s="145">
        <v>5387331</v>
      </c>
      <c r="I19" s="145">
        <v>1590</v>
      </c>
      <c r="J19" s="145">
        <v>4451995</v>
      </c>
      <c r="K19" s="145">
        <v>2460</v>
      </c>
      <c r="L19" s="145">
        <v>4050</v>
      </c>
      <c r="M19" s="144">
        <v>45613</v>
      </c>
      <c r="N19" s="145">
        <v>5460744</v>
      </c>
      <c r="O19" s="145">
        <v>1280</v>
      </c>
      <c r="P19" s="145">
        <v>5161555</v>
      </c>
      <c r="Q19" s="145">
        <v>0</v>
      </c>
      <c r="R19" s="145">
        <v>1280</v>
      </c>
    </row>
    <row r="20" spans="1:18" x14ac:dyDescent="0.3">
      <c r="A20" s="144">
        <v>45553</v>
      </c>
      <c r="B20" s="145">
        <v>5338141</v>
      </c>
      <c r="C20" s="145">
        <v>2531</v>
      </c>
      <c r="D20" s="145">
        <v>4406375</v>
      </c>
      <c r="E20" s="145">
        <v>2886</v>
      </c>
      <c r="F20" s="145">
        <v>5417</v>
      </c>
      <c r="G20" s="144">
        <v>45583</v>
      </c>
      <c r="H20" s="145">
        <v>5389594</v>
      </c>
      <c r="I20" s="145">
        <v>2263</v>
      </c>
      <c r="J20" s="145">
        <v>4453678</v>
      </c>
      <c r="K20" s="145">
        <v>1683</v>
      </c>
      <c r="L20" s="145">
        <v>3946</v>
      </c>
      <c r="M20" s="146" t="s">
        <v>108</v>
      </c>
      <c r="N20" s="140"/>
      <c r="O20" s="140"/>
      <c r="P20" s="140"/>
      <c r="Q20" s="140"/>
      <c r="R20" s="147">
        <f>SUM(R3:R19)</f>
        <v>723390</v>
      </c>
    </row>
    <row r="21" spans="1:18" x14ac:dyDescent="0.3">
      <c r="A21" s="144">
        <v>45554</v>
      </c>
      <c r="B21" s="145">
        <v>5339704</v>
      </c>
      <c r="C21" s="145">
        <v>1563</v>
      </c>
      <c r="D21" s="145">
        <v>4407812</v>
      </c>
      <c r="E21" s="145">
        <v>1437</v>
      </c>
      <c r="F21" s="145">
        <v>3000</v>
      </c>
      <c r="G21" s="144">
        <v>45584</v>
      </c>
      <c r="H21" s="145">
        <v>5390338</v>
      </c>
      <c r="I21" s="145">
        <v>744</v>
      </c>
      <c r="J21" s="145">
        <v>4453678</v>
      </c>
      <c r="K21" s="145">
        <v>0</v>
      </c>
      <c r="L21" s="145">
        <v>744</v>
      </c>
      <c r="M21" s="146" t="s">
        <v>109</v>
      </c>
      <c r="N21" s="140"/>
      <c r="O21" s="140"/>
      <c r="P21" s="140"/>
      <c r="Q21" s="140"/>
      <c r="R21" s="147">
        <f>ROUND(AVERAGE(R3:R19),0)</f>
        <v>42552</v>
      </c>
    </row>
    <row r="22" spans="1:18" x14ac:dyDescent="0.3">
      <c r="A22" s="144">
        <v>45555</v>
      </c>
      <c r="B22" s="145">
        <v>5341365</v>
      </c>
      <c r="C22" s="145">
        <v>1661</v>
      </c>
      <c r="D22" s="145">
        <v>4409162</v>
      </c>
      <c r="E22" s="145">
        <v>1350</v>
      </c>
      <c r="F22" s="145">
        <v>3011</v>
      </c>
      <c r="G22" s="144">
        <v>45585</v>
      </c>
      <c r="H22" s="145">
        <v>5391219</v>
      </c>
      <c r="I22" s="145">
        <v>881</v>
      </c>
      <c r="J22" s="145">
        <v>4454396</v>
      </c>
      <c r="K22" s="145">
        <v>718</v>
      </c>
      <c r="L22" s="145">
        <v>1599</v>
      </c>
    </row>
    <row r="23" spans="1:18" x14ac:dyDescent="0.3">
      <c r="A23" s="144">
        <v>45556</v>
      </c>
      <c r="B23" s="145">
        <v>5342222</v>
      </c>
      <c r="C23" s="145">
        <v>857</v>
      </c>
      <c r="D23" s="145">
        <v>4409162</v>
      </c>
      <c r="E23" s="145">
        <v>0</v>
      </c>
      <c r="F23" s="145">
        <v>857</v>
      </c>
      <c r="G23" s="144">
        <v>45586</v>
      </c>
      <c r="H23" s="145">
        <v>5394049</v>
      </c>
      <c r="I23" s="145">
        <v>2830</v>
      </c>
      <c r="J23" s="145">
        <v>4457922</v>
      </c>
      <c r="K23" s="145">
        <v>3526</v>
      </c>
      <c r="L23" s="145">
        <v>6356</v>
      </c>
    </row>
    <row r="24" spans="1:18" x14ac:dyDescent="0.3">
      <c r="A24" s="144">
        <v>45557</v>
      </c>
      <c r="B24" s="145">
        <v>5342222</v>
      </c>
      <c r="C24" s="145">
        <v>0</v>
      </c>
      <c r="D24" s="145">
        <v>4409162</v>
      </c>
      <c r="E24" s="145">
        <v>0</v>
      </c>
      <c r="F24" s="145">
        <v>0</v>
      </c>
      <c r="G24" s="144">
        <v>45587</v>
      </c>
      <c r="H24" s="145">
        <v>5397335</v>
      </c>
      <c r="I24" s="145">
        <v>3286</v>
      </c>
      <c r="J24" s="145">
        <v>4461169</v>
      </c>
      <c r="K24" s="145">
        <v>3247</v>
      </c>
      <c r="L24" s="145">
        <v>6533</v>
      </c>
    </row>
    <row r="25" spans="1:18" x14ac:dyDescent="0.3">
      <c r="A25" s="144">
        <v>45558</v>
      </c>
      <c r="B25" s="145">
        <v>5345525</v>
      </c>
      <c r="C25" s="145">
        <v>3303</v>
      </c>
      <c r="D25" s="145">
        <v>4412072</v>
      </c>
      <c r="E25" s="145">
        <v>2910</v>
      </c>
      <c r="F25" s="145">
        <v>6213</v>
      </c>
      <c r="G25" s="144">
        <v>45588</v>
      </c>
      <c r="H25" s="145">
        <v>5400970</v>
      </c>
      <c r="I25" s="145">
        <v>3635</v>
      </c>
      <c r="J25" s="145">
        <v>4463995</v>
      </c>
      <c r="K25" s="145">
        <v>2826</v>
      </c>
      <c r="L25" s="145">
        <v>6461</v>
      </c>
    </row>
    <row r="26" spans="1:18" x14ac:dyDescent="0.3">
      <c r="A26" s="144">
        <v>45559</v>
      </c>
      <c r="B26" s="145">
        <v>5347789</v>
      </c>
      <c r="C26" s="145">
        <v>2264</v>
      </c>
      <c r="D26" s="145">
        <v>4414515</v>
      </c>
      <c r="E26" s="145">
        <v>2443</v>
      </c>
      <c r="F26" s="145">
        <v>4707</v>
      </c>
      <c r="G26" s="144">
        <v>45589</v>
      </c>
      <c r="H26" s="145">
        <v>5404081</v>
      </c>
      <c r="I26" s="145">
        <v>3111</v>
      </c>
      <c r="J26" s="145">
        <v>4467028</v>
      </c>
      <c r="K26" s="145">
        <v>3033</v>
      </c>
      <c r="L26" s="145">
        <v>6144</v>
      </c>
    </row>
    <row r="27" spans="1:18" x14ac:dyDescent="0.3">
      <c r="A27" s="144">
        <v>45560</v>
      </c>
      <c r="B27" s="145">
        <v>5350435</v>
      </c>
      <c r="C27" s="145">
        <v>2646</v>
      </c>
      <c r="D27" s="145">
        <v>4417305</v>
      </c>
      <c r="E27" s="145">
        <v>2790</v>
      </c>
      <c r="F27" s="145">
        <v>5436</v>
      </c>
      <c r="G27" s="144">
        <v>45590</v>
      </c>
      <c r="H27" s="145">
        <v>5406129</v>
      </c>
      <c r="I27" s="145">
        <v>2048</v>
      </c>
      <c r="J27" s="145">
        <v>4468979</v>
      </c>
      <c r="K27" s="145">
        <v>1951</v>
      </c>
      <c r="L27" s="145">
        <v>3999</v>
      </c>
    </row>
    <row r="28" spans="1:18" x14ac:dyDescent="0.3">
      <c r="A28" s="144">
        <v>45561</v>
      </c>
      <c r="B28" s="145">
        <v>5352088</v>
      </c>
      <c r="C28" s="145">
        <v>1653</v>
      </c>
      <c r="D28" s="145">
        <v>4418685</v>
      </c>
      <c r="E28" s="145">
        <v>1380</v>
      </c>
      <c r="F28" s="145">
        <v>3033</v>
      </c>
      <c r="G28" s="144">
        <v>45591</v>
      </c>
      <c r="H28" s="145">
        <v>5407779</v>
      </c>
      <c r="I28" s="145">
        <v>1650</v>
      </c>
      <c r="J28" s="145">
        <v>4469625</v>
      </c>
      <c r="K28" s="145">
        <v>646</v>
      </c>
      <c r="L28" s="145">
        <v>2296</v>
      </c>
    </row>
    <row r="29" spans="1:18" x14ac:dyDescent="0.3">
      <c r="A29" s="144">
        <v>45562</v>
      </c>
      <c r="B29" s="145">
        <v>5353558</v>
      </c>
      <c r="C29" s="145">
        <v>1470</v>
      </c>
      <c r="D29" s="145">
        <v>4420101</v>
      </c>
      <c r="E29" s="145">
        <v>1416</v>
      </c>
      <c r="F29" s="145">
        <v>2886</v>
      </c>
      <c r="G29" s="144">
        <v>45592</v>
      </c>
      <c r="H29" s="145">
        <v>5407779</v>
      </c>
      <c r="I29" s="145">
        <v>0</v>
      </c>
      <c r="J29" s="145">
        <v>4470335</v>
      </c>
      <c r="K29" s="145">
        <v>710</v>
      </c>
      <c r="L29" s="145">
        <v>710</v>
      </c>
    </row>
    <row r="30" spans="1:18" x14ac:dyDescent="0.3">
      <c r="A30" s="144">
        <v>45563</v>
      </c>
      <c r="B30" s="145">
        <v>5354271</v>
      </c>
      <c r="C30" s="145">
        <v>713</v>
      </c>
      <c r="D30" s="145">
        <v>4420101</v>
      </c>
      <c r="E30" s="145">
        <v>0</v>
      </c>
      <c r="F30" s="145">
        <v>713</v>
      </c>
      <c r="G30" s="144">
        <v>45593</v>
      </c>
      <c r="H30" s="145">
        <v>5410602</v>
      </c>
      <c r="I30" s="145">
        <v>2823</v>
      </c>
      <c r="J30" s="145">
        <v>4473158</v>
      </c>
      <c r="K30" s="145">
        <v>2823</v>
      </c>
      <c r="L30" s="145">
        <v>5646</v>
      </c>
    </row>
    <row r="31" spans="1:18" x14ac:dyDescent="0.3">
      <c r="A31" s="144">
        <v>45564</v>
      </c>
      <c r="B31" s="145">
        <v>5354271</v>
      </c>
      <c r="C31" s="145">
        <v>0</v>
      </c>
      <c r="D31" s="145">
        <v>4420101</v>
      </c>
      <c r="E31" s="145">
        <v>0</v>
      </c>
      <c r="F31" s="145">
        <v>0</v>
      </c>
      <c r="G31" s="144">
        <v>45594</v>
      </c>
      <c r="H31" s="145">
        <v>5414036</v>
      </c>
      <c r="I31" s="145">
        <v>3434</v>
      </c>
      <c r="J31" s="145">
        <v>4475765</v>
      </c>
      <c r="K31" s="145">
        <v>2607</v>
      </c>
      <c r="L31" s="145">
        <v>6041</v>
      </c>
    </row>
    <row r="32" spans="1:18" x14ac:dyDescent="0.3">
      <c r="A32" s="144">
        <v>45565</v>
      </c>
      <c r="B32" s="145">
        <v>5356918</v>
      </c>
      <c r="C32" s="145">
        <v>2647</v>
      </c>
      <c r="D32" s="145">
        <v>4423304</v>
      </c>
      <c r="E32" s="145">
        <v>3203</v>
      </c>
      <c r="F32" s="145">
        <v>5850</v>
      </c>
      <c r="G32" s="144">
        <v>45595</v>
      </c>
      <c r="H32" s="145">
        <v>5416874</v>
      </c>
      <c r="I32" s="145">
        <v>2838</v>
      </c>
      <c r="J32" s="145">
        <v>4477871</v>
      </c>
      <c r="K32" s="145">
        <v>2106</v>
      </c>
      <c r="L32" s="145">
        <v>4944</v>
      </c>
    </row>
    <row r="33" spans="1:12" x14ac:dyDescent="0.3">
      <c r="A33" s="146" t="s">
        <v>108</v>
      </c>
      <c r="B33" s="140"/>
      <c r="C33" s="140"/>
      <c r="D33" s="140"/>
      <c r="E33" s="140"/>
      <c r="F33" s="147">
        <f>SUM(F3:F32)</f>
        <v>136195</v>
      </c>
      <c r="G33" s="144">
        <v>45596</v>
      </c>
      <c r="H33" s="145">
        <v>5419021</v>
      </c>
      <c r="I33" s="145">
        <v>2147</v>
      </c>
      <c r="J33" s="145">
        <v>4479888</v>
      </c>
      <c r="K33" s="145">
        <v>2017</v>
      </c>
      <c r="L33" s="145">
        <v>4164</v>
      </c>
    </row>
    <row r="34" spans="1:12" x14ac:dyDescent="0.3">
      <c r="A34" s="146" t="s">
        <v>109</v>
      </c>
      <c r="B34" s="140"/>
      <c r="C34" s="140"/>
      <c r="D34" s="140"/>
      <c r="E34" s="140"/>
      <c r="F34" s="147">
        <f>ROUND(AVERAGE(F3:F32),0)</f>
        <v>4540</v>
      </c>
      <c r="G34" s="146" t="s">
        <v>108</v>
      </c>
      <c r="H34" s="140"/>
      <c r="I34" s="140"/>
      <c r="J34" s="140"/>
      <c r="K34" s="140"/>
      <c r="L34" s="147">
        <f>SUM(L3:L33)</f>
        <v>118687</v>
      </c>
    </row>
    <row r="35" spans="1:12" x14ac:dyDescent="0.3">
      <c r="A35" s="146" t="s">
        <v>110</v>
      </c>
      <c r="B35" s="140"/>
      <c r="C35" s="140"/>
      <c r="D35" s="140"/>
      <c r="E35" s="140"/>
      <c r="F35" s="147">
        <f>IFERROR(ROUND(AVERAGEIF(F3:F32,"&gt;0"),0),0)</f>
        <v>5448</v>
      </c>
      <c r="G35" s="146" t="s">
        <v>109</v>
      </c>
      <c r="H35" s="140"/>
      <c r="I35" s="140"/>
      <c r="J35" s="140"/>
      <c r="K35" s="140"/>
      <c r="L35" s="147">
        <f>ROUND(AVERAGE(L3:L33),0)</f>
        <v>3829</v>
      </c>
    </row>
  </sheetData>
  <mergeCells count="10">
    <mergeCell ref="A34:E34"/>
    <mergeCell ref="G34:K34"/>
    <mergeCell ref="A35:E35"/>
    <mergeCell ref="G35:K35"/>
    <mergeCell ref="A1:F1"/>
    <mergeCell ref="G1:L1"/>
    <mergeCell ref="M1:R1"/>
    <mergeCell ref="M20:Q20"/>
    <mergeCell ref="M21:Q21"/>
    <mergeCell ref="A33:E3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E5127-6ECA-4AC9-AC11-A4AD655B89C9}">
  <dimension ref="A1:Z35"/>
  <sheetViews>
    <sheetView workbookViewId="0">
      <selection activeCell="O22" sqref="O22"/>
    </sheetView>
  </sheetViews>
  <sheetFormatPr defaultRowHeight="15.75" x14ac:dyDescent="0.3"/>
  <cols>
    <col min="1" max="1" width="16.7109375" style="148" customWidth="1"/>
    <col min="2" max="2" width="21.85546875" style="141" hidden="1" customWidth="1"/>
    <col min="3" max="3" width="21.85546875" style="141" customWidth="1"/>
    <col min="4" max="4" width="21.85546875" style="141" hidden="1" customWidth="1"/>
    <col min="5" max="6" width="21.85546875" style="141" customWidth="1"/>
    <col min="7" max="7" width="12.7109375" style="141" customWidth="1"/>
    <col min="8" max="8" width="16.42578125" style="141" customWidth="1"/>
    <col min="9" max="9" width="19.140625" style="141" customWidth="1"/>
    <col min="10" max="10" width="15.42578125" style="141" customWidth="1"/>
    <col min="11" max="11" width="20.28515625" style="141" customWidth="1"/>
    <col min="12" max="12" width="22.28515625" style="141" customWidth="1"/>
    <col min="13" max="13" width="16.85546875" style="141" customWidth="1"/>
    <col min="14" max="14" width="14.140625" style="141" customWidth="1"/>
    <col min="15" max="15" width="13.5703125" style="141" customWidth="1"/>
    <col min="16" max="16" width="12.28515625" style="141" customWidth="1"/>
    <col min="17" max="17" width="15.7109375" style="141" customWidth="1"/>
    <col min="18" max="18" width="23.28515625" style="141" customWidth="1"/>
    <col min="19" max="26" width="9.140625" style="141"/>
  </cols>
  <sheetData>
    <row r="1" spans="1:18" ht="18.75" x14ac:dyDescent="0.35">
      <c r="A1" s="139" t="str">
        <f ca="1">_xlfn.CONCAT(TEXT(OFFSET(A2,2,0), "MMMM YYYY"), " Daily Flow")</f>
        <v>September 2024 Daily Flow</v>
      </c>
      <c r="B1" s="140"/>
      <c r="C1" s="140"/>
      <c r="D1" s="140"/>
      <c r="E1" s="140"/>
      <c r="F1" s="140"/>
      <c r="G1" s="139" t="str">
        <f ca="1">_xlfn.CONCAT(TEXT(OFFSET(G2,2,0), "MMMM YYYY"), " Daily Flow")</f>
        <v>October 2024 Daily Flow</v>
      </c>
      <c r="H1" s="140"/>
      <c r="I1" s="140"/>
      <c r="J1" s="140"/>
      <c r="K1" s="140"/>
      <c r="L1" s="140"/>
      <c r="M1" s="139" t="str">
        <f ca="1">_xlfn.CONCAT(TEXT(OFFSET(M2,2,0), "MMMM YYYY"), " Daily Flow")</f>
        <v>November 2024 Daily Flow</v>
      </c>
      <c r="N1" s="140"/>
      <c r="O1" s="140"/>
      <c r="P1" s="140"/>
      <c r="Q1" s="140"/>
      <c r="R1" s="140"/>
    </row>
    <row r="2" spans="1:18" x14ac:dyDescent="0.3">
      <c r="A2" s="142" t="s">
        <v>104</v>
      </c>
      <c r="B2" s="143" t="s">
        <v>112</v>
      </c>
      <c r="C2" s="143" t="s">
        <v>116</v>
      </c>
      <c r="D2" s="143" t="s">
        <v>114</v>
      </c>
      <c r="E2" s="143" t="s">
        <v>117</v>
      </c>
      <c r="F2" s="143" t="s">
        <v>107</v>
      </c>
      <c r="G2" s="142" t="s">
        <v>104</v>
      </c>
      <c r="H2" s="143" t="s">
        <v>112</v>
      </c>
      <c r="I2" s="143" t="s">
        <v>116</v>
      </c>
      <c r="J2" s="143" t="s">
        <v>114</v>
      </c>
      <c r="K2" s="143" t="s">
        <v>117</v>
      </c>
      <c r="L2" s="143" t="s">
        <v>107</v>
      </c>
      <c r="M2" s="142" t="s">
        <v>104</v>
      </c>
      <c r="N2" s="143" t="s">
        <v>112</v>
      </c>
      <c r="O2" s="143" t="s">
        <v>116</v>
      </c>
      <c r="P2" s="143" t="s">
        <v>114</v>
      </c>
      <c r="Q2" s="143" t="s">
        <v>117</v>
      </c>
      <c r="R2" s="143" t="s">
        <v>107</v>
      </c>
    </row>
    <row r="3" spans="1:18" x14ac:dyDescent="0.3">
      <c r="A3" s="144">
        <v>45536</v>
      </c>
      <c r="B3" s="145">
        <v>280286</v>
      </c>
      <c r="C3" s="145">
        <v>600</v>
      </c>
      <c r="D3" s="145">
        <v>256422</v>
      </c>
      <c r="E3" s="145">
        <v>720</v>
      </c>
      <c r="F3" s="145">
        <v>1320</v>
      </c>
      <c r="G3" s="144">
        <v>45566</v>
      </c>
      <c r="H3" s="145">
        <v>410928</v>
      </c>
      <c r="I3" s="145">
        <v>6840</v>
      </c>
      <c r="J3" s="145">
        <v>386798</v>
      </c>
      <c r="K3" s="145">
        <v>6912</v>
      </c>
      <c r="L3" s="145">
        <v>13752</v>
      </c>
      <c r="M3" s="144">
        <v>45597</v>
      </c>
      <c r="N3" s="145">
        <v>553938</v>
      </c>
      <c r="O3" s="145">
        <v>5436</v>
      </c>
      <c r="P3" s="145">
        <v>529600</v>
      </c>
      <c r="Q3" s="145">
        <v>5378</v>
      </c>
      <c r="R3" s="145">
        <v>10814</v>
      </c>
    </row>
    <row r="4" spans="1:18" x14ac:dyDescent="0.3">
      <c r="A4" s="144">
        <v>45537</v>
      </c>
      <c r="B4" s="145">
        <v>280886</v>
      </c>
      <c r="C4" s="145">
        <v>600</v>
      </c>
      <c r="D4" s="145">
        <v>256974</v>
      </c>
      <c r="E4" s="145">
        <v>552</v>
      </c>
      <c r="F4" s="145">
        <v>1152</v>
      </c>
      <c r="G4" s="144">
        <v>45567</v>
      </c>
      <c r="H4" s="145">
        <v>418848</v>
      </c>
      <c r="I4" s="145">
        <v>7920</v>
      </c>
      <c r="J4" s="145">
        <v>394598</v>
      </c>
      <c r="K4" s="145">
        <v>7800</v>
      </c>
      <c r="L4" s="145">
        <v>15720</v>
      </c>
      <c r="M4" s="144">
        <v>45598</v>
      </c>
      <c r="N4" s="145">
        <v>555510</v>
      </c>
      <c r="O4" s="145">
        <v>1572</v>
      </c>
      <c r="P4" s="145">
        <v>531040</v>
      </c>
      <c r="Q4" s="145">
        <v>1440</v>
      </c>
      <c r="R4" s="145">
        <v>3012</v>
      </c>
    </row>
    <row r="5" spans="1:18" x14ac:dyDescent="0.3">
      <c r="A5" s="144">
        <v>45538</v>
      </c>
      <c r="B5" s="145">
        <v>284606</v>
      </c>
      <c r="C5" s="145">
        <v>3720</v>
      </c>
      <c r="D5" s="145">
        <v>260814</v>
      </c>
      <c r="E5" s="145">
        <v>3840</v>
      </c>
      <c r="F5" s="145">
        <v>7560</v>
      </c>
      <c r="G5" s="144">
        <v>45568</v>
      </c>
      <c r="H5" s="145">
        <v>422176</v>
      </c>
      <c r="I5" s="145">
        <v>3328</v>
      </c>
      <c r="J5" s="145">
        <v>397958</v>
      </c>
      <c r="K5" s="145">
        <v>3360</v>
      </c>
      <c r="L5" s="145">
        <v>6688</v>
      </c>
      <c r="M5" s="144">
        <v>45599</v>
      </c>
      <c r="N5" s="145">
        <v>556866</v>
      </c>
      <c r="O5" s="145">
        <v>1356</v>
      </c>
      <c r="P5" s="145">
        <v>532472</v>
      </c>
      <c r="Q5" s="145">
        <v>1432</v>
      </c>
      <c r="R5" s="145">
        <v>2788</v>
      </c>
    </row>
    <row r="6" spans="1:18" x14ac:dyDescent="0.3">
      <c r="A6" s="144">
        <v>45539</v>
      </c>
      <c r="B6" s="145">
        <v>292228</v>
      </c>
      <c r="C6" s="145">
        <v>7622</v>
      </c>
      <c r="D6" s="145">
        <v>268448</v>
      </c>
      <c r="E6" s="145">
        <v>7634</v>
      </c>
      <c r="F6" s="145">
        <v>15256</v>
      </c>
      <c r="G6" s="144">
        <v>45569</v>
      </c>
      <c r="H6" s="145">
        <v>425486</v>
      </c>
      <c r="I6" s="145">
        <v>3310</v>
      </c>
      <c r="J6" s="145">
        <v>400974</v>
      </c>
      <c r="K6" s="145">
        <v>3016</v>
      </c>
      <c r="L6" s="145">
        <v>6326</v>
      </c>
      <c r="M6" s="144">
        <v>45600</v>
      </c>
      <c r="N6" s="145">
        <v>560624</v>
      </c>
      <c r="O6" s="145">
        <v>3758</v>
      </c>
      <c r="P6" s="145">
        <v>536192</v>
      </c>
      <c r="Q6" s="145">
        <v>3720</v>
      </c>
      <c r="R6" s="145">
        <v>7478</v>
      </c>
    </row>
    <row r="7" spans="1:18" x14ac:dyDescent="0.3">
      <c r="A7" s="144">
        <v>45540</v>
      </c>
      <c r="B7" s="145">
        <v>294674</v>
      </c>
      <c r="C7" s="145">
        <v>2446</v>
      </c>
      <c r="D7" s="145">
        <v>270728</v>
      </c>
      <c r="E7" s="145">
        <v>2280</v>
      </c>
      <c r="F7" s="145">
        <v>4726</v>
      </c>
      <c r="G7" s="144">
        <v>45570</v>
      </c>
      <c r="H7" s="145">
        <v>426256</v>
      </c>
      <c r="I7" s="145">
        <v>770</v>
      </c>
      <c r="J7" s="145">
        <v>401694</v>
      </c>
      <c r="K7" s="145">
        <v>720</v>
      </c>
      <c r="L7" s="145">
        <v>1490</v>
      </c>
      <c r="M7" s="144">
        <v>45601</v>
      </c>
      <c r="N7" s="145">
        <v>564804</v>
      </c>
      <c r="O7" s="145">
        <v>4180</v>
      </c>
      <c r="P7" s="145">
        <v>540272</v>
      </c>
      <c r="Q7" s="145">
        <v>4080</v>
      </c>
      <c r="R7" s="145">
        <v>8260</v>
      </c>
    </row>
    <row r="8" spans="1:18" x14ac:dyDescent="0.3">
      <c r="A8" s="144">
        <v>45541</v>
      </c>
      <c r="B8" s="145">
        <v>297914</v>
      </c>
      <c r="C8" s="145">
        <v>3240</v>
      </c>
      <c r="D8" s="145">
        <v>273968</v>
      </c>
      <c r="E8" s="145">
        <v>3240</v>
      </c>
      <c r="F8" s="145">
        <v>6480</v>
      </c>
      <c r="G8" s="144">
        <v>45571</v>
      </c>
      <c r="H8" s="145">
        <v>426256</v>
      </c>
      <c r="I8" s="145">
        <v>0</v>
      </c>
      <c r="J8" s="145">
        <v>401694</v>
      </c>
      <c r="K8" s="145">
        <v>0</v>
      </c>
      <c r="L8" s="145">
        <v>0</v>
      </c>
      <c r="M8" s="144">
        <v>45602</v>
      </c>
      <c r="N8" s="145">
        <v>571528</v>
      </c>
      <c r="O8" s="145">
        <v>6724</v>
      </c>
      <c r="P8" s="145">
        <v>546992</v>
      </c>
      <c r="Q8" s="145">
        <v>6720</v>
      </c>
      <c r="R8" s="145">
        <v>13444</v>
      </c>
    </row>
    <row r="9" spans="1:18" x14ac:dyDescent="0.3">
      <c r="A9" s="144">
        <v>45542</v>
      </c>
      <c r="B9" s="145">
        <v>302834</v>
      </c>
      <c r="C9" s="145">
        <v>4920</v>
      </c>
      <c r="D9" s="145">
        <v>279108</v>
      </c>
      <c r="E9" s="145">
        <v>5140</v>
      </c>
      <c r="F9" s="145">
        <v>10060</v>
      </c>
      <c r="G9" s="144">
        <v>45572</v>
      </c>
      <c r="H9" s="145">
        <v>430704</v>
      </c>
      <c r="I9" s="145">
        <v>4448</v>
      </c>
      <c r="J9" s="145">
        <v>406126</v>
      </c>
      <c r="K9" s="145">
        <v>4432</v>
      </c>
      <c r="L9" s="145">
        <v>8880</v>
      </c>
      <c r="M9" s="144">
        <v>45603</v>
      </c>
      <c r="N9" s="145">
        <v>576054</v>
      </c>
      <c r="O9" s="145">
        <v>4526</v>
      </c>
      <c r="P9" s="145">
        <v>551546</v>
      </c>
      <c r="Q9" s="145">
        <v>4554</v>
      </c>
      <c r="R9" s="145">
        <v>9080</v>
      </c>
    </row>
    <row r="10" spans="1:18" x14ac:dyDescent="0.3">
      <c r="A10" s="144">
        <v>45543</v>
      </c>
      <c r="B10" s="145">
        <v>302834</v>
      </c>
      <c r="C10" s="145">
        <v>0</v>
      </c>
      <c r="D10" s="145">
        <v>279108</v>
      </c>
      <c r="E10" s="145">
        <v>0</v>
      </c>
      <c r="F10" s="145">
        <v>0</v>
      </c>
      <c r="G10" s="144">
        <v>45573</v>
      </c>
      <c r="H10" s="145">
        <v>436704</v>
      </c>
      <c r="I10" s="145">
        <v>6000</v>
      </c>
      <c r="J10" s="145">
        <v>412126</v>
      </c>
      <c r="K10" s="145">
        <v>6000</v>
      </c>
      <c r="L10" s="145">
        <v>12000</v>
      </c>
      <c r="M10" s="144">
        <v>45604</v>
      </c>
      <c r="N10" s="145">
        <v>582864</v>
      </c>
      <c r="O10" s="145">
        <v>6810</v>
      </c>
      <c r="P10" s="145">
        <v>558146</v>
      </c>
      <c r="Q10" s="145">
        <v>6600</v>
      </c>
      <c r="R10" s="145">
        <v>13410</v>
      </c>
    </row>
    <row r="11" spans="1:18" x14ac:dyDescent="0.3">
      <c r="A11" s="144">
        <v>45544</v>
      </c>
      <c r="B11" s="145">
        <v>306914</v>
      </c>
      <c r="C11" s="145">
        <v>4080</v>
      </c>
      <c r="D11" s="145">
        <v>283308</v>
      </c>
      <c r="E11" s="145">
        <v>4200</v>
      </c>
      <c r="F11" s="145">
        <v>8280</v>
      </c>
      <c r="G11" s="144">
        <v>45574</v>
      </c>
      <c r="H11" s="145">
        <v>444504</v>
      </c>
      <c r="I11" s="145">
        <v>7800</v>
      </c>
      <c r="J11" s="145">
        <v>420046</v>
      </c>
      <c r="K11" s="145">
        <v>7920</v>
      </c>
      <c r="L11" s="145">
        <v>15720</v>
      </c>
      <c r="M11" s="144">
        <v>45605</v>
      </c>
      <c r="N11" s="145">
        <v>588258</v>
      </c>
      <c r="O11" s="145">
        <v>5394</v>
      </c>
      <c r="P11" s="145">
        <v>563426</v>
      </c>
      <c r="Q11" s="145">
        <v>5280</v>
      </c>
      <c r="R11" s="145">
        <v>10674</v>
      </c>
    </row>
    <row r="12" spans="1:18" x14ac:dyDescent="0.3">
      <c r="A12" s="144">
        <v>45545</v>
      </c>
      <c r="B12" s="145">
        <v>313994</v>
      </c>
      <c r="C12" s="145">
        <v>7080</v>
      </c>
      <c r="D12" s="145">
        <v>290388</v>
      </c>
      <c r="E12" s="145">
        <v>7080</v>
      </c>
      <c r="F12" s="145">
        <v>14160</v>
      </c>
      <c r="G12" s="144">
        <v>45575</v>
      </c>
      <c r="H12" s="145">
        <v>449664</v>
      </c>
      <c r="I12" s="145">
        <v>5160</v>
      </c>
      <c r="J12" s="145">
        <v>425226</v>
      </c>
      <c r="K12" s="145">
        <v>5180</v>
      </c>
      <c r="L12" s="145">
        <v>10340</v>
      </c>
      <c r="M12" s="144">
        <v>45606</v>
      </c>
      <c r="N12" s="145">
        <v>591490</v>
      </c>
      <c r="O12" s="145">
        <v>3232</v>
      </c>
      <c r="P12" s="145">
        <v>566800</v>
      </c>
      <c r="Q12" s="145">
        <v>3374</v>
      </c>
      <c r="R12" s="145">
        <v>6606</v>
      </c>
    </row>
    <row r="13" spans="1:18" x14ac:dyDescent="0.3">
      <c r="A13" s="144">
        <v>45546</v>
      </c>
      <c r="B13" s="145">
        <v>320474</v>
      </c>
      <c r="C13" s="145">
        <v>6480</v>
      </c>
      <c r="D13" s="145">
        <v>296748</v>
      </c>
      <c r="E13" s="145">
        <v>6360</v>
      </c>
      <c r="F13" s="145">
        <v>12840</v>
      </c>
      <c r="G13" s="144">
        <v>45576</v>
      </c>
      <c r="H13" s="145">
        <v>454824</v>
      </c>
      <c r="I13" s="145">
        <v>5160</v>
      </c>
      <c r="J13" s="145">
        <v>430428</v>
      </c>
      <c r="K13" s="145">
        <v>5202</v>
      </c>
      <c r="L13" s="145">
        <v>10362</v>
      </c>
      <c r="M13" s="144">
        <v>45607</v>
      </c>
      <c r="N13" s="145">
        <v>595210</v>
      </c>
      <c r="O13" s="145">
        <v>3720</v>
      </c>
      <c r="P13" s="145">
        <v>570510</v>
      </c>
      <c r="Q13" s="145">
        <v>3710</v>
      </c>
      <c r="R13" s="145">
        <v>7430</v>
      </c>
    </row>
    <row r="14" spans="1:18" x14ac:dyDescent="0.3">
      <c r="A14" s="144">
        <v>45547</v>
      </c>
      <c r="B14" s="145">
        <v>328274</v>
      </c>
      <c r="C14" s="145">
        <v>7800</v>
      </c>
      <c r="D14" s="145">
        <v>304668</v>
      </c>
      <c r="E14" s="145">
        <v>7920</v>
      </c>
      <c r="F14" s="145">
        <v>15720</v>
      </c>
      <c r="G14" s="144">
        <v>45577</v>
      </c>
      <c r="H14" s="145">
        <v>457430</v>
      </c>
      <c r="I14" s="145">
        <v>2606</v>
      </c>
      <c r="J14" s="145">
        <v>433062</v>
      </c>
      <c r="K14" s="145">
        <v>2634</v>
      </c>
      <c r="L14" s="145">
        <v>5240</v>
      </c>
      <c r="M14" s="144">
        <v>45608</v>
      </c>
      <c r="N14" s="145">
        <v>603010</v>
      </c>
      <c r="O14" s="145">
        <v>7800</v>
      </c>
      <c r="P14" s="145">
        <v>578430</v>
      </c>
      <c r="Q14" s="145">
        <v>7920</v>
      </c>
      <c r="R14" s="145">
        <v>15720</v>
      </c>
    </row>
    <row r="15" spans="1:18" x14ac:dyDescent="0.3">
      <c r="A15" s="144">
        <v>45548</v>
      </c>
      <c r="B15" s="145">
        <v>334994</v>
      </c>
      <c r="C15" s="145">
        <v>6720</v>
      </c>
      <c r="D15" s="145">
        <v>311422</v>
      </c>
      <c r="E15" s="145">
        <v>6754</v>
      </c>
      <c r="F15" s="145">
        <v>13474</v>
      </c>
      <c r="G15" s="144">
        <v>45578</v>
      </c>
      <c r="H15" s="145">
        <v>458006</v>
      </c>
      <c r="I15" s="145">
        <v>576</v>
      </c>
      <c r="J15" s="145">
        <v>433542</v>
      </c>
      <c r="K15" s="145">
        <v>480</v>
      </c>
      <c r="L15" s="145">
        <v>1056</v>
      </c>
      <c r="M15" s="144">
        <v>45609</v>
      </c>
      <c r="N15" s="145">
        <v>610930</v>
      </c>
      <c r="O15" s="145">
        <v>7920</v>
      </c>
      <c r="P15" s="145">
        <v>586230</v>
      </c>
      <c r="Q15" s="145">
        <v>7800</v>
      </c>
      <c r="R15" s="145">
        <v>15720</v>
      </c>
    </row>
    <row r="16" spans="1:18" x14ac:dyDescent="0.3">
      <c r="A16" s="144">
        <v>45549</v>
      </c>
      <c r="B16" s="145">
        <v>336674</v>
      </c>
      <c r="C16" s="145">
        <v>1680</v>
      </c>
      <c r="D16" s="145">
        <v>313102</v>
      </c>
      <c r="E16" s="145">
        <v>1680</v>
      </c>
      <c r="F16" s="145">
        <v>3360</v>
      </c>
      <c r="G16" s="144">
        <v>45579</v>
      </c>
      <c r="H16" s="145">
        <v>458692</v>
      </c>
      <c r="I16" s="145">
        <v>686</v>
      </c>
      <c r="J16" s="145">
        <v>434142</v>
      </c>
      <c r="K16" s="145">
        <v>600</v>
      </c>
      <c r="L16" s="145">
        <v>1286</v>
      </c>
      <c r="M16" s="144">
        <v>45610</v>
      </c>
      <c r="N16" s="145">
        <v>619040</v>
      </c>
      <c r="O16" s="145">
        <v>8110</v>
      </c>
      <c r="P16" s="145">
        <v>593948</v>
      </c>
      <c r="Q16" s="145">
        <v>7718</v>
      </c>
      <c r="R16" s="145">
        <v>15828</v>
      </c>
    </row>
    <row r="17" spans="1:18" x14ac:dyDescent="0.3">
      <c r="A17" s="144">
        <v>45550</v>
      </c>
      <c r="B17" s="145">
        <v>338114</v>
      </c>
      <c r="C17" s="145">
        <v>1440</v>
      </c>
      <c r="D17" s="145">
        <v>314496</v>
      </c>
      <c r="E17" s="145">
        <v>1394</v>
      </c>
      <c r="F17" s="145">
        <v>2834</v>
      </c>
      <c r="G17" s="144">
        <v>45580</v>
      </c>
      <c r="H17" s="145">
        <v>462172</v>
      </c>
      <c r="I17" s="145">
        <v>3480</v>
      </c>
      <c r="J17" s="145">
        <v>437502</v>
      </c>
      <c r="K17" s="145">
        <v>3360</v>
      </c>
      <c r="L17" s="145">
        <v>6840</v>
      </c>
      <c r="M17" s="144">
        <v>45611</v>
      </c>
      <c r="N17" s="145">
        <v>626840</v>
      </c>
      <c r="O17" s="145">
        <v>7800</v>
      </c>
      <c r="P17" s="145">
        <v>601868</v>
      </c>
      <c r="Q17" s="145">
        <v>7920</v>
      </c>
      <c r="R17" s="145">
        <v>15720</v>
      </c>
    </row>
    <row r="18" spans="1:18" x14ac:dyDescent="0.3">
      <c r="A18" s="144">
        <v>45551</v>
      </c>
      <c r="B18" s="145">
        <v>341594</v>
      </c>
      <c r="C18" s="145">
        <v>3480</v>
      </c>
      <c r="D18" s="145">
        <v>317976</v>
      </c>
      <c r="E18" s="145">
        <v>3480</v>
      </c>
      <c r="F18" s="145">
        <v>6960</v>
      </c>
      <c r="G18" s="144">
        <v>45581</v>
      </c>
      <c r="H18" s="145">
        <v>469972</v>
      </c>
      <c r="I18" s="145">
        <v>7800</v>
      </c>
      <c r="J18" s="145">
        <v>445422</v>
      </c>
      <c r="K18" s="145">
        <v>7920</v>
      </c>
      <c r="L18" s="145">
        <v>15720</v>
      </c>
      <c r="M18" s="144">
        <v>45612</v>
      </c>
      <c r="N18" s="145">
        <v>634500</v>
      </c>
      <c r="O18" s="145">
        <v>7660</v>
      </c>
      <c r="P18" s="145">
        <v>609428</v>
      </c>
      <c r="Q18" s="145">
        <v>7560</v>
      </c>
      <c r="R18" s="145">
        <v>15220</v>
      </c>
    </row>
    <row r="19" spans="1:18" x14ac:dyDescent="0.3">
      <c r="A19" s="144">
        <v>45552</v>
      </c>
      <c r="B19" s="145">
        <v>349394</v>
      </c>
      <c r="C19" s="145">
        <v>7800</v>
      </c>
      <c r="D19" s="145">
        <v>325896</v>
      </c>
      <c r="E19" s="145">
        <v>7920</v>
      </c>
      <c r="F19" s="145">
        <v>15720</v>
      </c>
      <c r="G19" s="144">
        <v>45582</v>
      </c>
      <c r="H19" s="145">
        <v>475492</v>
      </c>
      <c r="I19" s="145">
        <v>5520</v>
      </c>
      <c r="J19" s="145">
        <v>450896</v>
      </c>
      <c r="K19" s="145">
        <v>5474</v>
      </c>
      <c r="L19" s="145">
        <v>10994</v>
      </c>
      <c r="M19" s="144">
        <v>45613</v>
      </c>
      <c r="N19" s="145">
        <v>636900</v>
      </c>
      <c r="O19" s="145">
        <v>2400</v>
      </c>
      <c r="P19" s="145">
        <v>611904</v>
      </c>
      <c r="Q19" s="145">
        <v>2476</v>
      </c>
      <c r="R19" s="145">
        <v>4876</v>
      </c>
    </row>
    <row r="20" spans="1:18" x14ac:dyDescent="0.3">
      <c r="A20" s="144">
        <v>45553</v>
      </c>
      <c r="B20" s="145">
        <v>357314</v>
      </c>
      <c r="C20" s="145">
        <v>7920</v>
      </c>
      <c r="D20" s="145">
        <v>333696</v>
      </c>
      <c r="E20" s="145">
        <v>7800</v>
      </c>
      <c r="F20" s="145">
        <v>15720</v>
      </c>
      <c r="G20" s="144">
        <v>45583</v>
      </c>
      <c r="H20" s="145">
        <v>479354</v>
      </c>
      <c r="I20" s="145">
        <v>3862</v>
      </c>
      <c r="J20" s="145">
        <v>454926</v>
      </c>
      <c r="K20" s="145">
        <v>4030</v>
      </c>
      <c r="L20" s="145">
        <v>7892</v>
      </c>
      <c r="M20" s="146" t="s">
        <v>108</v>
      </c>
      <c r="N20" s="140"/>
      <c r="O20" s="140"/>
      <c r="P20" s="140"/>
      <c r="Q20" s="140"/>
      <c r="R20" s="147">
        <f>SUM(R3:R19)</f>
        <v>176080</v>
      </c>
    </row>
    <row r="21" spans="1:18" x14ac:dyDescent="0.3">
      <c r="A21" s="144">
        <v>45554</v>
      </c>
      <c r="B21" s="145">
        <v>364884</v>
      </c>
      <c r="C21" s="145">
        <v>7570</v>
      </c>
      <c r="D21" s="145">
        <v>341148</v>
      </c>
      <c r="E21" s="145">
        <v>7452</v>
      </c>
      <c r="F21" s="145">
        <v>15022</v>
      </c>
      <c r="G21" s="144">
        <v>45584</v>
      </c>
      <c r="H21" s="145">
        <v>481158</v>
      </c>
      <c r="I21" s="145">
        <v>1804</v>
      </c>
      <c r="J21" s="145">
        <v>456606</v>
      </c>
      <c r="K21" s="145">
        <v>1680</v>
      </c>
      <c r="L21" s="145">
        <v>3484</v>
      </c>
      <c r="M21" s="146" t="s">
        <v>109</v>
      </c>
      <c r="N21" s="140"/>
      <c r="O21" s="140"/>
      <c r="P21" s="140"/>
      <c r="Q21" s="140"/>
      <c r="R21" s="147">
        <f>ROUND(AVERAGE(R3:R19),0)</f>
        <v>10358</v>
      </c>
    </row>
    <row r="22" spans="1:18" x14ac:dyDescent="0.3">
      <c r="A22" s="144">
        <v>45555</v>
      </c>
      <c r="B22" s="145">
        <v>370884</v>
      </c>
      <c r="C22" s="145">
        <v>6000</v>
      </c>
      <c r="D22" s="145">
        <v>347148</v>
      </c>
      <c r="E22" s="145">
        <v>6000</v>
      </c>
      <c r="F22" s="145">
        <v>12000</v>
      </c>
      <c r="G22" s="144">
        <v>45585</v>
      </c>
      <c r="H22" s="145">
        <v>482478</v>
      </c>
      <c r="I22" s="145">
        <v>1320</v>
      </c>
      <c r="J22" s="145">
        <v>457902</v>
      </c>
      <c r="K22" s="145">
        <v>1296</v>
      </c>
      <c r="L22" s="145">
        <v>2616</v>
      </c>
    </row>
    <row r="23" spans="1:18" x14ac:dyDescent="0.3">
      <c r="A23" s="144">
        <v>45556</v>
      </c>
      <c r="B23" s="145">
        <v>372030</v>
      </c>
      <c r="C23" s="145">
        <v>1146</v>
      </c>
      <c r="D23" s="145">
        <v>348108</v>
      </c>
      <c r="E23" s="145">
        <v>960</v>
      </c>
      <c r="F23" s="145">
        <v>2106</v>
      </c>
      <c r="G23" s="144">
        <v>45586</v>
      </c>
      <c r="H23" s="145">
        <v>485958</v>
      </c>
      <c r="I23" s="145">
        <v>3480</v>
      </c>
      <c r="J23" s="145">
        <v>461502</v>
      </c>
      <c r="K23" s="145">
        <v>3600</v>
      </c>
      <c r="L23" s="145">
        <v>7080</v>
      </c>
    </row>
    <row r="24" spans="1:18" x14ac:dyDescent="0.3">
      <c r="A24" s="144">
        <v>45557</v>
      </c>
      <c r="B24" s="145">
        <v>372630</v>
      </c>
      <c r="C24" s="145">
        <v>600</v>
      </c>
      <c r="D24" s="145">
        <v>348686</v>
      </c>
      <c r="E24" s="145">
        <v>578</v>
      </c>
      <c r="F24" s="145">
        <v>1178</v>
      </c>
      <c r="G24" s="144">
        <v>45587</v>
      </c>
      <c r="H24" s="145">
        <v>493038</v>
      </c>
      <c r="I24" s="145">
        <v>7080</v>
      </c>
      <c r="J24" s="145">
        <v>468696</v>
      </c>
      <c r="K24" s="145">
        <v>7194</v>
      </c>
      <c r="L24" s="145">
        <v>14274</v>
      </c>
    </row>
    <row r="25" spans="1:18" x14ac:dyDescent="0.3">
      <c r="A25" s="144">
        <v>45558</v>
      </c>
      <c r="B25" s="145">
        <v>376626</v>
      </c>
      <c r="C25" s="145">
        <v>3996</v>
      </c>
      <c r="D25" s="145">
        <v>352766</v>
      </c>
      <c r="E25" s="145">
        <v>4080</v>
      </c>
      <c r="F25" s="145">
        <v>8076</v>
      </c>
      <c r="G25" s="144">
        <v>45588</v>
      </c>
      <c r="H25" s="145">
        <v>500958</v>
      </c>
      <c r="I25" s="145">
        <v>7920</v>
      </c>
      <c r="J25" s="145">
        <v>476496</v>
      </c>
      <c r="K25" s="145">
        <v>7800</v>
      </c>
      <c r="L25" s="145">
        <v>15720</v>
      </c>
    </row>
    <row r="26" spans="1:18" x14ac:dyDescent="0.3">
      <c r="A26" s="144">
        <v>45559</v>
      </c>
      <c r="B26" s="145">
        <v>382506</v>
      </c>
      <c r="C26" s="145">
        <v>5880</v>
      </c>
      <c r="D26" s="145">
        <v>358526</v>
      </c>
      <c r="E26" s="145">
        <v>5760</v>
      </c>
      <c r="F26" s="145">
        <v>11640</v>
      </c>
      <c r="G26" s="144">
        <v>45589</v>
      </c>
      <c r="H26" s="145">
        <v>508758</v>
      </c>
      <c r="I26" s="145">
        <v>7800</v>
      </c>
      <c r="J26" s="145">
        <v>484416</v>
      </c>
      <c r="K26" s="145">
        <v>7920</v>
      </c>
      <c r="L26" s="145">
        <v>15720</v>
      </c>
    </row>
    <row r="27" spans="1:18" x14ac:dyDescent="0.3">
      <c r="A27" s="144">
        <v>45560</v>
      </c>
      <c r="B27" s="145">
        <v>390306</v>
      </c>
      <c r="C27" s="145">
        <v>7800</v>
      </c>
      <c r="D27" s="145">
        <v>366446</v>
      </c>
      <c r="E27" s="145">
        <v>7920</v>
      </c>
      <c r="F27" s="145">
        <v>15720</v>
      </c>
      <c r="G27" s="144">
        <v>45590</v>
      </c>
      <c r="H27" s="145">
        <v>516020</v>
      </c>
      <c r="I27" s="145">
        <v>7262</v>
      </c>
      <c r="J27" s="145">
        <v>491522</v>
      </c>
      <c r="K27" s="145">
        <v>7106</v>
      </c>
      <c r="L27" s="145">
        <v>14368</v>
      </c>
    </row>
    <row r="28" spans="1:18" x14ac:dyDescent="0.3">
      <c r="A28" s="144">
        <v>45561</v>
      </c>
      <c r="B28" s="145">
        <v>394614</v>
      </c>
      <c r="C28" s="145">
        <v>4308</v>
      </c>
      <c r="D28" s="145">
        <v>370766</v>
      </c>
      <c r="E28" s="145">
        <v>4320</v>
      </c>
      <c r="F28" s="145">
        <v>8628</v>
      </c>
      <c r="G28" s="144">
        <v>45591</v>
      </c>
      <c r="H28" s="145">
        <v>519708</v>
      </c>
      <c r="I28" s="145">
        <v>3688</v>
      </c>
      <c r="J28" s="145">
        <v>495270</v>
      </c>
      <c r="K28" s="145">
        <v>3748</v>
      </c>
      <c r="L28" s="145">
        <v>7436</v>
      </c>
    </row>
    <row r="29" spans="1:18" x14ac:dyDescent="0.3">
      <c r="A29" s="144">
        <v>45562</v>
      </c>
      <c r="B29" s="145">
        <v>397662</v>
      </c>
      <c r="C29" s="145">
        <v>3048</v>
      </c>
      <c r="D29" s="145">
        <v>373766</v>
      </c>
      <c r="E29" s="145">
        <v>3000</v>
      </c>
      <c r="F29" s="145">
        <v>6048</v>
      </c>
      <c r="G29" s="144">
        <v>45592</v>
      </c>
      <c r="H29" s="145">
        <v>522102</v>
      </c>
      <c r="I29" s="145">
        <v>2394</v>
      </c>
      <c r="J29" s="145">
        <v>497712</v>
      </c>
      <c r="K29" s="145">
        <v>2442</v>
      </c>
      <c r="L29" s="145">
        <v>4836</v>
      </c>
    </row>
    <row r="30" spans="1:18" x14ac:dyDescent="0.3">
      <c r="A30" s="144">
        <v>45563</v>
      </c>
      <c r="B30" s="145">
        <v>399560</v>
      </c>
      <c r="C30" s="145">
        <v>1898</v>
      </c>
      <c r="D30" s="145">
        <v>375566</v>
      </c>
      <c r="E30" s="145">
        <v>1800</v>
      </c>
      <c r="F30" s="145">
        <v>3698</v>
      </c>
      <c r="G30" s="144">
        <v>45593</v>
      </c>
      <c r="H30" s="145">
        <v>526182</v>
      </c>
      <c r="I30" s="145">
        <v>4080</v>
      </c>
      <c r="J30" s="145">
        <v>502022</v>
      </c>
      <c r="K30" s="145">
        <v>4310</v>
      </c>
      <c r="L30" s="145">
        <v>8390</v>
      </c>
    </row>
    <row r="31" spans="1:18" x14ac:dyDescent="0.3">
      <c r="A31" s="144">
        <v>45564</v>
      </c>
      <c r="B31" s="145">
        <v>400150</v>
      </c>
      <c r="C31" s="145">
        <v>590</v>
      </c>
      <c r="D31" s="145">
        <v>376046</v>
      </c>
      <c r="E31" s="145">
        <v>480</v>
      </c>
      <c r="F31" s="145">
        <v>1070</v>
      </c>
      <c r="G31" s="144">
        <v>45594</v>
      </c>
      <c r="H31" s="145">
        <v>532782</v>
      </c>
      <c r="I31" s="145">
        <v>6600</v>
      </c>
      <c r="J31" s="145">
        <v>508622</v>
      </c>
      <c r="K31" s="145">
        <v>6600</v>
      </c>
      <c r="L31" s="145">
        <v>13200</v>
      </c>
    </row>
    <row r="32" spans="1:18" x14ac:dyDescent="0.3">
      <c r="A32" s="144">
        <v>45565</v>
      </c>
      <c r="B32" s="145">
        <v>404088</v>
      </c>
      <c r="C32" s="145">
        <v>3938</v>
      </c>
      <c r="D32" s="145">
        <v>379886</v>
      </c>
      <c r="E32" s="145">
        <v>3840</v>
      </c>
      <c r="F32" s="145">
        <v>7778</v>
      </c>
      <c r="G32" s="144">
        <v>45595</v>
      </c>
      <c r="H32" s="145">
        <v>540686</v>
      </c>
      <c r="I32" s="145">
        <v>7904</v>
      </c>
      <c r="J32" s="145">
        <v>516422</v>
      </c>
      <c r="K32" s="145">
        <v>7800</v>
      </c>
      <c r="L32" s="145">
        <v>15704</v>
      </c>
    </row>
    <row r="33" spans="1:12" x14ac:dyDescent="0.3">
      <c r="A33" s="146" t="s">
        <v>108</v>
      </c>
      <c r="B33" s="140"/>
      <c r="C33" s="140"/>
      <c r="D33" s="140"/>
      <c r="E33" s="140"/>
      <c r="F33" s="147">
        <f>SUM(F3:F32)</f>
        <v>248586</v>
      </c>
      <c r="G33" s="144">
        <v>45596</v>
      </c>
      <c r="H33" s="145">
        <v>548502</v>
      </c>
      <c r="I33" s="145">
        <v>7816</v>
      </c>
      <c r="J33" s="145">
        <v>524222</v>
      </c>
      <c r="K33" s="145">
        <v>7800</v>
      </c>
      <c r="L33" s="145">
        <v>15616</v>
      </c>
    </row>
    <row r="34" spans="1:12" x14ac:dyDescent="0.3">
      <c r="A34" s="146" t="s">
        <v>109</v>
      </c>
      <c r="B34" s="140"/>
      <c r="C34" s="140"/>
      <c r="D34" s="140"/>
      <c r="E34" s="140"/>
      <c r="F34" s="147">
        <f>ROUND(AVERAGE(F3:F32),0)</f>
        <v>8286</v>
      </c>
      <c r="G34" s="146" t="s">
        <v>108</v>
      </c>
      <c r="H34" s="140"/>
      <c r="I34" s="140"/>
      <c r="J34" s="140"/>
      <c r="K34" s="140"/>
      <c r="L34" s="147">
        <f>SUM(L3:L33)</f>
        <v>288750</v>
      </c>
    </row>
    <row r="35" spans="1:12" x14ac:dyDescent="0.3">
      <c r="A35" s="146" t="s">
        <v>110</v>
      </c>
      <c r="B35" s="140"/>
      <c r="C35" s="140"/>
      <c r="D35" s="140"/>
      <c r="E35" s="140"/>
      <c r="F35" s="147">
        <f>IFERROR(ROUND(AVERAGEIF(F3:F32,"&gt;0"),0),0)</f>
        <v>8572</v>
      </c>
      <c r="G35" s="146" t="s">
        <v>109</v>
      </c>
      <c r="H35" s="140"/>
      <c r="I35" s="140"/>
      <c r="J35" s="140"/>
      <c r="K35" s="140"/>
      <c r="L35" s="147">
        <f>ROUND(AVERAGE(L3:L33),0)</f>
        <v>9315</v>
      </c>
    </row>
  </sheetData>
  <mergeCells count="10">
    <mergeCell ref="A34:E34"/>
    <mergeCell ref="G34:K34"/>
    <mergeCell ref="A35:E35"/>
    <mergeCell ref="G35:K35"/>
    <mergeCell ref="A1:F1"/>
    <mergeCell ref="G1:L1"/>
    <mergeCell ref="M1:R1"/>
    <mergeCell ref="M20:Q20"/>
    <mergeCell ref="M21:Q21"/>
    <mergeCell ref="A33:E3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DDFF6-3961-47A9-84FF-23AB84C6C38E}">
  <dimension ref="A1:Z11"/>
  <sheetViews>
    <sheetView workbookViewId="0">
      <selection activeCell="G31" sqref="G31"/>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_xlfn.CONCAT(TEXT(OFFSET(A2,2,0), "MMMM YYYY"), " Daily Flow")</f>
        <v>December 2024 Daily Flow</v>
      </c>
      <c r="B1" s="140"/>
      <c r="C1" s="140"/>
      <c r="D1" s="140"/>
    </row>
    <row r="2" spans="1:4" x14ac:dyDescent="0.3">
      <c r="A2" s="142" t="s">
        <v>104</v>
      </c>
      <c r="B2" s="143" t="s">
        <v>105</v>
      </c>
      <c r="C2" s="143" t="s">
        <v>106</v>
      </c>
      <c r="D2" s="143" t="s">
        <v>107</v>
      </c>
    </row>
    <row r="3" spans="1:4" x14ac:dyDescent="0.3">
      <c r="A3" s="144">
        <v>45627</v>
      </c>
      <c r="B3" s="145">
        <v>2753512</v>
      </c>
      <c r="C3" s="145">
        <v>5578</v>
      </c>
      <c r="D3" s="145">
        <v>5578</v>
      </c>
    </row>
    <row r="4" spans="1:4" x14ac:dyDescent="0.3">
      <c r="A4" s="144">
        <v>45628</v>
      </c>
      <c r="B4" s="145">
        <v>2758908</v>
      </c>
      <c r="C4" s="145">
        <v>5396</v>
      </c>
      <c r="D4" s="145">
        <v>5396</v>
      </c>
    </row>
    <row r="5" spans="1:4" x14ac:dyDescent="0.3">
      <c r="A5" s="144">
        <v>45629</v>
      </c>
      <c r="B5" s="145">
        <v>2769697</v>
      </c>
      <c r="C5" s="145">
        <v>10789</v>
      </c>
      <c r="D5" s="145">
        <v>10789</v>
      </c>
    </row>
    <row r="6" spans="1:4" x14ac:dyDescent="0.3">
      <c r="A6" s="144">
        <v>45630</v>
      </c>
      <c r="B6" s="145">
        <v>2780791</v>
      </c>
      <c r="C6" s="145">
        <v>11094</v>
      </c>
      <c r="D6" s="145">
        <v>11094</v>
      </c>
    </row>
    <row r="7" spans="1:4" x14ac:dyDescent="0.3">
      <c r="A7" s="144">
        <v>45631</v>
      </c>
      <c r="B7" s="145">
        <v>2786196</v>
      </c>
      <c r="C7" s="145">
        <v>5405</v>
      </c>
      <c r="D7" s="145">
        <v>5405</v>
      </c>
    </row>
    <row r="8" spans="1:4" x14ac:dyDescent="0.3">
      <c r="A8" s="144">
        <v>45632</v>
      </c>
      <c r="B8" s="145">
        <v>2791996</v>
      </c>
      <c r="C8" s="145">
        <v>5800</v>
      </c>
      <c r="D8" s="145">
        <v>5800</v>
      </c>
    </row>
    <row r="9" spans="1:4" x14ac:dyDescent="0.3">
      <c r="A9" s="146" t="s">
        <v>108</v>
      </c>
      <c r="B9" s="140"/>
      <c r="C9" s="140"/>
      <c r="D9" s="147">
        <f>SUM(D3:D8)</f>
        <v>44062</v>
      </c>
    </row>
    <row r="10" spans="1:4" x14ac:dyDescent="0.3">
      <c r="A10" s="146" t="s">
        <v>109</v>
      </c>
      <c r="B10" s="140"/>
      <c r="C10" s="140"/>
      <c r="D10" s="147">
        <f>ROUND(AVERAGE(D3:D8),0)</f>
        <v>7344</v>
      </c>
    </row>
    <row r="11" spans="1:4" x14ac:dyDescent="0.3">
      <c r="A11" s="146" t="s">
        <v>110</v>
      </c>
      <c r="B11" s="140"/>
      <c r="C11" s="140"/>
      <c r="D11" s="147">
        <f>IFERROR(ROUND(AVERAGEIF(D3:D8,"&gt;0"),0),0)</f>
        <v>7344</v>
      </c>
    </row>
  </sheetData>
  <mergeCells count="4">
    <mergeCell ref="A1:D1"/>
    <mergeCell ref="A9:C9"/>
    <mergeCell ref="A10:C10"/>
    <mergeCell ref="A11:C1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8E380-FA42-4DE5-A042-AB3FEA970D09}">
  <dimension ref="A1:Z35"/>
  <sheetViews>
    <sheetView workbookViewId="0">
      <selection activeCell="G33" sqref="G33"/>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_xlfn.CONCAT(TEXT(OFFSET(A2,2,0), "MMMM YYYY"), " Daily Flow")</f>
        <v>November 2024 Daily Flow</v>
      </c>
      <c r="B1" s="140"/>
      <c r="C1" s="140"/>
      <c r="D1" s="140"/>
    </row>
    <row r="2" spans="1:4" x14ac:dyDescent="0.3">
      <c r="A2" s="142" t="s">
        <v>104</v>
      </c>
      <c r="B2" s="143" t="s">
        <v>105</v>
      </c>
      <c r="C2" s="143" t="s">
        <v>106</v>
      </c>
      <c r="D2" s="143" t="s">
        <v>107</v>
      </c>
    </row>
    <row r="3" spans="1:4" x14ac:dyDescent="0.3">
      <c r="A3" s="144">
        <v>45597</v>
      </c>
      <c r="B3" s="145">
        <v>2460963</v>
      </c>
      <c r="C3" s="145">
        <v>9677</v>
      </c>
      <c r="D3" s="145">
        <v>9677</v>
      </c>
    </row>
    <row r="4" spans="1:4" x14ac:dyDescent="0.3">
      <c r="A4" s="144">
        <v>45598</v>
      </c>
      <c r="B4" s="145">
        <v>2467029</v>
      </c>
      <c r="C4" s="145">
        <v>6066</v>
      </c>
      <c r="D4" s="145">
        <v>6066</v>
      </c>
    </row>
    <row r="5" spans="1:4" x14ac:dyDescent="0.3">
      <c r="A5" s="144">
        <v>45599</v>
      </c>
      <c r="B5" s="145">
        <v>2473142</v>
      </c>
      <c r="C5" s="145">
        <v>6113</v>
      </c>
      <c r="D5" s="145">
        <v>6113</v>
      </c>
    </row>
    <row r="6" spans="1:4" x14ac:dyDescent="0.3">
      <c r="A6" s="144">
        <v>45600</v>
      </c>
      <c r="B6" s="145">
        <v>2481468</v>
      </c>
      <c r="C6" s="145">
        <v>8326</v>
      </c>
      <c r="D6" s="145">
        <v>8326</v>
      </c>
    </row>
    <row r="7" spans="1:4" x14ac:dyDescent="0.3">
      <c r="A7" s="144">
        <v>45601</v>
      </c>
      <c r="B7" s="145">
        <v>2497117</v>
      </c>
      <c r="C7" s="145">
        <v>15649</v>
      </c>
      <c r="D7" s="145">
        <v>15649</v>
      </c>
    </row>
    <row r="8" spans="1:4" x14ac:dyDescent="0.3">
      <c r="A8" s="144">
        <v>45602</v>
      </c>
      <c r="B8" s="145">
        <v>2512260</v>
      </c>
      <c r="C8" s="145">
        <v>15143</v>
      </c>
      <c r="D8" s="145">
        <v>15143</v>
      </c>
    </row>
    <row r="9" spans="1:4" x14ac:dyDescent="0.3">
      <c r="A9" s="144">
        <v>45603</v>
      </c>
      <c r="B9" s="145">
        <v>2522821</v>
      </c>
      <c r="C9" s="145">
        <v>10561</v>
      </c>
      <c r="D9" s="145">
        <v>10561</v>
      </c>
    </row>
    <row r="10" spans="1:4" x14ac:dyDescent="0.3">
      <c r="A10" s="144">
        <v>45604</v>
      </c>
      <c r="B10" s="145">
        <v>2540492</v>
      </c>
      <c r="C10" s="145">
        <v>17671</v>
      </c>
      <c r="D10" s="145">
        <v>17671</v>
      </c>
    </row>
    <row r="11" spans="1:4" x14ac:dyDescent="0.3">
      <c r="A11" s="144">
        <v>45605</v>
      </c>
      <c r="B11" s="145">
        <v>2546233</v>
      </c>
      <c r="C11" s="145">
        <v>5741</v>
      </c>
      <c r="D11" s="145">
        <v>5741</v>
      </c>
    </row>
    <row r="12" spans="1:4" x14ac:dyDescent="0.3">
      <c r="A12" s="144">
        <v>45606</v>
      </c>
      <c r="B12" s="145">
        <v>2552186</v>
      </c>
      <c r="C12" s="145">
        <v>5953</v>
      </c>
      <c r="D12" s="145">
        <v>5953</v>
      </c>
    </row>
    <row r="13" spans="1:4" x14ac:dyDescent="0.3">
      <c r="A13" s="144">
        <v>45607</v>
      </c>
      <c r="B13" s="145">
        <v>2558620</v>
      </c>
      <c r="C13" s="145">
        <v>6434</v>
      </c>
      <c r="D13" s="145">
        <v>6434</v>
      </c>
    </row>
    <row r="14" spans="1:4" x14ac:dyDescent="0.3">
      <c r="A14" s="144">
        <v>45608</v>
      </c>
      <c r="B14" s="145">
        <v>2574576</v>
      </c>
      <c r="C14" s="145">
        <v>15956</v>
      </c>
      <c r="D14" s="145">
        <v>15956</v>
      </c>
    </row>
    <row r="15" spans="1:4" x14ac:dyDescent="0.3">
      <c r="A15" s="144">
        <v>45609</v>
      </c>
      <c r="B15" s="145">
        <v>2586116</v>
      </c>
      <c r="C15" s="145">
        <v>11540</v>
      </c>
      <c r="D15" s="145">
        <v>11540</v>
      </c>
    </row>
    <row r="16" spans="1:4" x14ac:dyDescent="0.3">
      <c r="A16" s="144">
        <v>45610</v>
      </c>
      <c r="B16" s="145">
        <v>2597882</v>
      </c>
      <c r="C16" s="145">
        <v>11766</v>
      </c>
      <c r="D16" s="145">
        <v>11766</v>
      </c>
    </row>
    <row r="17" spans="1:4" x14ac:dyDescent="0.3">
      <c r="A17" s="144">
        <v>45611</v>
      </c>
      <c r="B17" s="145">
        <v>2609268</v>
      </c>
      <c r="C17" s="145">
        <v>11386</v>
      </c>
      <c r="D17" s="145">
        <v>11386</v>
      </c>
    </row>
    <row r="18" spans="1:4" x14ac:dyDescent="0.3">
      <c r="A18" s="144">
        <v>45612</v>
      </c>
      <c r="B18" s="145">
        <v>2620718</v>
      </c>
      <c r="C18" s="145">
        <v>11450</v>
      </c>
      <c r="D18" s="145">
        <v>11450</v>
      </c>
    </row>
    <row r="19" spans="1:4" x14ac:dyDescent="0.3">
      <c r="A19" s="144">
        <v>45613</v>
      </c>
      <c r="B19" s="145">
        <v>2626482</v>
      </c>
      <c r="C19" s="145">
        <v>5764</v>
      </c>
      <c r="D19" s="145">
        <v>5764</v>
      </c>
    </row>
    <row r="20" spans="1:4" x14ac:dyDescent="0.3">
      <c r="A20" s="144">
        <v>45614</v>
      </c>
      <c r="B20" s="145">
        <v>2634101</v>
      </c>
      <c r="C20" s="145">
        <v>7619</v>
      </c>
      <c r="D20" s="145">
        <v>7619</v>
      </c>
    </row>
    <row r="21" spans="1:4" x14ac:dyDescent="0.3">
      <c r="A21" s="144">
        <v>45615</v>
      </c>
      <c r="B21" s="145">
        <v>2642551</v>
      </c>
      <c r="C21" s="145">
        <v>8450</v>
      </c>
      <c r="D21" s="145">
        <v>8450</v>
      </c>
    </row>
    <row r="22" spans="1:4" x14ac:dyDescent="0.3">
      <c r="A22" s="144">
        <v>45616</v>
      </c>
      <c r="B22" s="145">
        <v>2657075</v>
      </c>
      <c r="C22" s="145">
        <v>14524</v>
      </c>
      <c r="D22" s="145">
        <v>14524</v>
      </c>
    </row>
    <row r="23" spans="1:4" x14ac:dyDescent="0.3">
      <c r="A23" s="144">
        <v>45617</v>
      </c>
      <c r="B23" s="145">
        <v>2663974</v>
      </c>
      <c r="C23" s="145">
        <v>6899</v>
      </c>
      <c r="D23" s="145">
        <v>6899</v>
      </c>
    </row>
    <row r="24" spans="1:4" x14ac:dyDescent="0.3">
      <c r="A24" s="144">
        <v>45618</v>
      </c>
      <c r="B24" s="145">
        <v>2679391</v>
      </c>
      <c r="C24" s="145">
        <v>15417</v>
      </c>
      <c r="D24" s="145">
        <v>15417</v>
      </c>
    </row>
    <row r="25" spans="1:4" x14ac:dyDescent="0.3">
      <c r="A25" s="144">
        <v>45619</v>
      </c>
      <c r="B25" s="145">
        <v>2685093</v>
      </c>
      <c r="C25" s="145">
        <v>5702</v>
      </c>
      <c r="D25" s="145">
        <v>5702</v>
      </c>
    </row>
    <row r="26" spans="1:4" x14ac:dyDescent="0.3">
      <c r="A26" s="144">
        <v>45620</v>
      </c>
      <c r="B26" s="145">
        <v>2695663</v>
      </c>
      <c r="C26" s="145">
        <v>10570</v>
      </c>
      <c r="D26" s="145">
        <v>10570</v>
      </c>
    </row>
    <row r="27" spans="1:4" x14ac:dyDescent="0.3">
      <c r="A27" s="144">
        <v>45621</v>
      </c>
      <c r="B27" s="145">
        <v>2701224</v>
      </c>
      <c r="C27" s="145">
        <v>5561</v>
      </c>
      <c r="D27" s="145">
        <v>5561</v>
      </c>
    </row>
    <row r="28" spans="1:4" x14ac:dyDescent="0.3">
      <c r="A28" s="144">
        <v>45622</v>
      </c>
      <c r="B28" s="145">
        <v>2710644</v>
      </c>
      <c r="C28" s="145">
        <v>9420</v>
      </c>
      <c r="D28" s="145">
        <v>9420</v>
      </c>
    </row>
    <row r="29" spans="1:4" x14ac:dyDescent="0.3">
      <c r="A29" s="144">
        <v>45623</v>
      </c>
      <c r="B29" s="145">
        <v>2719021</v>
      </c>
      <c r="C29" s="145">
        <v>8377</v>
      </c>
      <c r="D29" s="145">
        <v>8377</v>
      </c>
    </row>
    <row r="30" spans="1:4" x14ac:dyDescent="0.3">
      <c r="A30" s="144">
        <v>45624</v>
      </c>
      <c r="B30" s="145">
        <v>2727036</v>
      </c>
      <c r="C30" s="145">
        <v>8015</v>
      </c>
      <c r="D30" s="145">
        <v>8015</v>
      </c>
    </row>
    <row r="31" spans="1:4" x14ac:dyDescent="0.3">
      <c r="A31" s="144">
        <v>45625</v>
      </c>
      <c r="B31" s="145">
        <v>2736871</v>
      </c>
      <c r="C31" s="145">
        <v>9835</v>
      </c>
      <c r="D31" s="145">
        <v>9835</v>
      </c>
    </row>
    <row r="32" spans="1:4" x14ac:dyDescent="0.3">
      <c r="A32" s="144">
        <v>45626</v>
      </c>
      <c r="B32" s="145">
        <v>2747934</v>
      </c>
      <c r="C32" s="145">
        <v>11063</v>
      </c>
      <c r="D32" s="145">
        <v>11063</v>
      </c>
    </row>
    <row r="33" spans="1:4" x14ac:dyDescent="0.3">
      <c r="A33" s="146" t="s">
        <v>108</v>
      </c>
      <c r="B33" s="140"/>
      <c r="C33" s="140"/>
      <c r="D33" s="147">
        <f>SUM(D3:D32)</f>
        <v>296648</v>
      </c>
    </row>
    <row r="34" spans="1:4" x14ac:dyDescent="0.3">
      <c r="A34" s="146" t="s">
        <v>109</v>
      </c>
      <c r="B34" s="140"/>
      <c r="C34" s="140"/>
      <c r="D34" s="147">
        <f>ROUND(AVERAGE(D3:D32),0)</f>
        <v>9888</v>
      </c>
    </row>
    <row r="35" spans="1:4" x14ac:dyDescent="0.3">
      <c r="A35" s="146" t="s">
        <v>110</v>
      </c>
      <c r="B35" s="140"/>
      <c r="C35" s="140"/>
      <c r="D35" s="147">
        <f>IFERROR(ROUND(AVERAGEIF(D3:D32,"&gt;0"),0),0)</f>
        <v>9888</v>
      </c>
    </row>
  </sheetData>
  <mergeCells count="4">
    <mergeCell ref="A1:D1"/>
    <mergeCell ref="A33:C33"/>
    <mergeCell ref="A34:C34"/>
    <mergeCell ref="A35:C3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0CDA4-89CE-4450-9C7A-273A3ED375E9}">
  <dimension ref="A1:Z36"/>
  <sheetViews>
    <sheetView workbookViewId="0">
      <selection activeCell="E24" sqref="E24"/>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_xlfn.CONCAT(TEXT(OFFSET(A2,2,0), "MMMM YYYY"), " Daily Flow")</f>
        <v>October 2024 Daily Flow</v>
      </c>
      <c r="B1" s="140"/>
      <c r="C1" s="140"/>
      <c r="D1" s="140"/>
    </row>
    <row r="2" spans="1:4" x14ac:dyDescent="0.3">
      <c r="A2" s="142" t="s">
        <v>104</v>
      </c>
      <c r="B2" s="143" t="s">
        <v>105</v>
      </c>
      <c r="C2" s="143" t="s">
        <v>106</v>
      </c>
      <c r="D2" s="143" t="s">
        <v>107</v>
      </c>
    </row>
    <row r="3" spans="1:4" x14ac:dyDescent="0.3">
      <c r="A3" s="144">
        <v>45566</v>
      </c>
      <c r="B3" s="145">
        <v>2174938</v>
      </c>
      <c r="C3" s="145">
        <v>12504</v>
      </c>
      <c r="D3" s="145">
        <v>12504</v>
      </c>
    </row>
    <row r="4" spans="1:4" x14ac:dyDescent="0.3">
      <c r="A4" s="144">
        <v>45567</v>
      </c>
      <c r="B4" s="145">
        <v>2191844</v>
      </c>
      <c r="C4" s="145">
        <v>16906</v>
      </c>
      <c r="D4" s="145">
        <v>16906</v>
      </c>
    </row>
    <row r="5" spans="1:4" x14ac:dyDescent="0.3">
      <c r="A5" s="144">
        <v>45568</v>
      </c>
      <c r="B5" s="145">
        <v>2203650</v>
      </c>
      <c r="C5" s="145">
        <v>11806</v>
      </c>
      <c r="D5" s="145">
        <v>11806</v>
      </c>
    </row>
    <row r="6" spans="1:4" x14ac:dyDescent="0.3">
      <c r="A6" s="144">
        <v>45569</v>
      </c>
      <c r="B6" s="145">
        <v>2209981</v>
      </c>
      <c r="C6" s="145">
        <v>6331</v>
      </c>
      <c r="D6" s="145">
        <v>6331</v>
      </c>
    </row>
    <row r="7" spans="1:4" x14ac:dyDescent="0.3">
      <c r="A7" s="144">
        <v>45570</v>
      </c>
      <c r="B7" s="145">
        <v>2209981</v>
      </c>
      <c r="C7" s="145">
        <v>0</v>
      </c>
      <c r="D7" s="145">
        <v>0</v>
      </c>
    </row>
    <row r="8" spans="1:4" x14ac:dyDescent="0.3">
      <c r="A8" s="144">
        <v>45571</v>
      </c>
      <c r="B8" s="145">
        <v>2209981</v>
      </c>
      <c r="C8" s="145">
        <v>0</v>
      </c>
      <c r="D8" s="145">
        <v>0</v>
      </c>
    </row>
    <row r="9" spans="1:4" x14ac:dyDescent="0.3">
      <c r="A9" s="144">
        <v>45572</v>
      </c>
      <c r="B9" s="145">
        <v>2219254</v>
      </c>
      <c r="C9" s="145">
        <v>9273</v>
      </c>
      <c r="D9" s="145">
        <v>9273</v>
      </c>
    </row>
    <row r="10" spans="1:4" x14ac:dyDescent="0.3">
      <c r="A10" s="144">
        <v>45573</v>
      </c>
      <c r="B10" s="145">
        <v>2231317</v>
      </c>
      <c r="C10" s="145">
        <v>12063</v>
      </c>
      <c r="D10" s="145">
        <v>12063</v>
      </c>
    </row>
    <row r="11" spans="1:4" x14ac:dyDescent="0.3">
      <c r="A11" s="144">
        <v>45574</v>
      </c>
      <c r="B11" s="145">
        <v>2246280</v>
      </c>
      <c r="C11" s="145">
        <v>14963</v>
      </c>
      <c r="D11" s="145">
        <v>14963</v>
      </c>
    </row>
    <row r="12" spans="1:4" x14ac:dyDescent="0.3">
      <c r="A12" s="144">
        <v>45575</v>
      </c>
      <c r="B12" s="145">
        <v>2258001</v>
      </c>
      <c r="C12" s="145">
        <v>11721</v>
      </c>
      <c r="D12" s="145">
        <v>11721</v>
      </c>
    </row>
    <row r="13" spans="1:4" x14ac:dyDescent="0.3">
      <c r="A13" s="144">
        <v>45576</v>
      </c>
      <c r="B13" s="145">
        <v>2264227</v>
      </c>
      <c r="C13" s="145">
        <v>6226</v>
      </c>
      <c r="D13" s="145">
        <v>6226</v>
      </c>
    </row>
    <row r="14" spans="1:4" x14ac:dyDescent="0.3">
      <c r="A14" s="144">
        <v>45577</v>
      </c>
      <c r="B14" s="145">
        <v>2270476</v>
      </c>
      <c r="C14" s="145">
        <v>6249</v>
      </c>
      <c r="D14" s="145">
        <v>6249</v>
      </c>
    </row>
    <row r="15" spans="1:4" x14ac:dyDescent="0.3">
      <c r="A15" s="144">
        <v>45578</v>
      </c>
      <c r="B15" s="145">
        <v>2270476</v>
      </c>
      <c r="C15" s="145">
        <v>0</v>
      </c>
      <c r="D15" s="145">
        <v>0</v>
      </c>
    </row>
    <row r="16" spans="1:4" x14ac:dyDescent="0.3">
      <c r="A16" s="144">
        <v>45579</v>
      </c>
      <c r="B16" s="145">
        <v>2276145</v>
      </c>
      <c r="C16" s="145">
        <v>5669</v>
      </c>
      <c r="D16" s="145">
        <v>5669</v>
      </c>
    </row>
    <row r="17" spans="1:4" x14ac:dyDescent="0.3">
      <c r="A17" s="144">
        <v>45580</v>
      </c>
      <c r="B17" s="145">
        <v>2279181</v>
      </c>
      <c r="C17" s="145">
        <v>3036</v>
      </c>
      <c r="D17" s="145">
        <v>3036</v>
      </c>
    </row>
    <row r="18" spans="1:4" x14ac:dyDescent="0.3">
      <c r="A18" s="144">
        <v>45581</v>
      </c>
      <c r="B18" s="145">
        <v>2297671</v>
      </c>
      <c r="C18" s="145">
        <v>18490</v>
      </c>
      <c r="D18" s="145">
        <v>18490</v>
      </c>
    </row>
    <row r="19" spans="1:4" x14ac:dyDescent="0.3">
      <c r="A19" s="144">
        <v>45582</v>
      </c>
      <c r="B19" s="145">
        <v>2309638</v>
      </c>
      <c r="C19" s="145">
        <v>11967</v>
      </c>
      <c r="D19" s="145">
        <v>11967</v>
      </c>
    </row>
    <row r="20" spans="1:4" x14ac:dyDescent="0.3">
      <c r="A20" s="144">
        <v>45583</v>
      </c>
      <c r="B20" s="145">
        <v>2315352</v>
      </c>
      <c r="C20" s="145">
        <v>5714</v>
      </c>
      <c r="D20" s="145">
        <v>5714</v>
      </c>
    </row>
    <row r="21" spans="1:4" x14ac:dyDescent="0.3">
      <c r="A21" s="144">
        <v>45584</v>
      </c>
      <c r="B21" s="145">
        <v>2324577</v>
      </c>
      <c r="C21" s="145">
        <v>9225</v>
      </c>
      <c r="D21" s="145">
        <v>9225</v>
      </c>
    </row>
    <row r="22" spans="1:4" x14ac:dyDescent="0.3">
      <c r="A22" s="144">
        <v>45585</v>
      </c>
      <c r="B22" s="145">
        <v>2324666</v>
      </c>
      <c r="C22" s="145">
        <v>89</v>
      </c>
      <c r="D22" s="145">
        <v>89</v>
      </c>
    </row>
    <row r="23" spans="1:4" x14ac:dyDescent="0.3">
      <c r="A23" s="144">
        <v>45586</v>
      </c>
      <c r="B23" s="145">
        <v>2330879</v>
      </c>
      <c r="C23" s="145">
        <v>6213</v>
      </c>
      <c r="D23" s="145">
        <v>6213</v>
      </c>
    </row>
    <row r="24" spans="1:4" x14ac:dyDescent="0.3">
      <c r="A24" s="144">
        <v>45587</v>
      </c>
      <c r="B24" s="145">
        <v>2343099</v>
      </c>
      <c r="C24" s="145">
        <v>12220</v>
      </c>
      <c r="D24" s="145">
        <v>12220</v>
      </c>
    </row>
    <row r="25" spans="1:4" x14ac:dyDescent="0.3">
      <c r="A25" s="144">
        <v>45588</v>
      </c>
      <c r="B25" s="145">
        <v>2360814</v>
      </c>
      <c r="C25" s="145">
        <v>17715</v>
      </c>
      <c r="D25" s="145">
        <v>17715</v>
      </c>
    </row>
    <row r="26" spans="1:4" x14ac:dyDescent="0.3">
      <c r="A26" s="144">
        <v>45589</v>
      </c>
      <c r="B26" s="145">
        <v>2377101</v>
      </c>
      <c r="C26" s="145">
        <v>16287</v>
      </c>
      <c r="D26" s="145">
        <v>16287</v>
      </c>
    </row>
    <row r="27" spans="1:4" x14ac:dyDescent="0.3">
      <c r="A27" s="144">
        <v>45590</v>
      </c>
      <c r="B27" s="145">
        <v>2388694</v>
      </c>
      <c r="C27" s="145">
        <v>11593</v>
      </c>
      <c r="D27" s="145">
        <v>11593</v>
      </c>
    </row>
    <row r="28" spans="1:4" x14ac:dyDescent="0.3">
      <c r="A28" s="144">
        <v>45591</v>
      </c>
      <c r="B28" s="145">
        <v>2400329</v>
      </c>
      <c r="C28" s="145">
        <v>11635</v>
      </c>
      <c r="D28" s="145">
        <v>11635</v>
      </c>
    </row>
    <row r="29" spans="1:4" x14ac:dyDescent="0.3">
      <c r="A29" s="144">
        <v>45592</v>
      </c>
      <c r="B29" s="145">
        <v>2405849</v>
      </c>
      <c r="C29" s="145">
        <v>5520</v>
      </c>
      <c r="D29" s="145">
        <v>5520</v>
      </c>
    </row>
    <row r="30" spans="1:4" x14ac:dyDescent="0.3">
      <c r="A30" s="144">
        <v>45593</v>
      </c>
      <c r="B30" s="145">
        <v>2412033</v>
      </c>
      <c r="C30" s="145">
        <v>6184</v>
      </c>
      <c r="D30" s="145">
        <v>6184</v>
      </c>
    </row>
    <row r="31" spans="1:4" x14ac:dyDescent="0.3">
      <c r="A31" s="144">
        <v>45594</v>
      </c>
      <c r="B31" s="145">
        <v>2425337</v>
      </c>
      <c r="C31" s="145">
        <v>13304</v>
      </c>
      <c r="D31" s="145">
        <v>13304</v>
      </c>
    </row>
    <row r="32" spans="1:4" x14ac:dyDescent="0.3">
      <c r="A32" s="144">
        <v>45595</v>
      </c>
      <c r="B32" s="145">
        <v>2437151</v>
      </c>
      <c r="C32" s="145">
        <v>11814</v>
      </c>
      <c r="D32" s="145">
        <v>11814</v>
      </c>
    </row>
    <row r="33" spans="1:4" x14ac:dyDescent="0.3">
      <c r="A33" s="144">
        <v>45596</v>
      </c>
      <c r="B33" s="145">
        <v>2451286</v>
      </c>
      <c r="C33" s="145">
        <v>14135</v>
      </c>
      <c r="D33" s="145">
        <v>14135</v>
      </c>
    </row>
    <row r="34" spans="1:4" x14ac:dyDescent="0.3">
      <c r="A34" s="146" t="s">
        <v>108</v>
      </c>
      <c r="B34" s="140"/>
      <c r="C34" s="140"/>
      <c r="D34" s="147">
        <f>SUM(D3:D33)</f>
        <v>288852</v>
      </c>
    </row>
    <row r="35" spans="1:4" x14ac:dyDescent="0.3">
      <c r="A35" s="146" t="s">
        <v>109</v>
      </c>
      <c r="B35" s="140"/>
      <c r="C35" s="140"/>
      <c r="D35" s="147">
        <f>ROUND(AVERAGE(D3:D33),0)</f>
        <v>9318</v>
      </c>
    </row>
    <row r="36" spans="1:4" x14ac:dyDescent="0.3">
      <c r="A36" s="146" t="s">
        <v>110</v>
      </c>
      <c r="B36" s="140"/>
      <c r="C36" s="140"/>
      <c r="D36" s="147">
        <f>IFERROR(ROUND(AVERAGEIF(D3:D33,"&gt;0"),0),0)</f>
        <v>10316</v>
      </c>
    </row>
  </sheetData>
  <mergeCells count="4">
    <mergeCell ref="A1:D1"/>
    <mergeCell ref="A34:C34"/>
    <mergeCell ref="A35:C35"/>
    <mergeCell ref="A36:C3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E1938-5D0A-4124-8BD6-A84FAD9FD85E}">
  <dimension ref="A1:Z35"/>
  <sheetViews>
    <sheetView workbookViewId="0">
      <selection activeCell="D3" sqref="D3"/>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_xlfn.CONCAT(TEXT(OFFSET(A2,2,0), "MMMM YYYY"), " Daily Flow")</f>
        <v>September 2024 Daily Flow</v>
      </c>
      <c r="B1" s="140"/>
      <c r="C1" s="140"/>
      <c r="D1" s="140"/>
    </row>
    <row r="2" spans="1:4" x14ac:dyDescent="0.3">
      <c r="A2" s="142" t="s">
        <v>104</v>
      </c>
      <c r="B2" s="143" t="s">
        <v>105</v>
      </c>
      <c r="C2" s="143" t="s">
        <v>106</v>
      </c>
      <c r="D2" s="143" t="s">
        <v>107</v>
      </c>
    </row>
    <row r="3" spans="1:4" x14ac:dyDescent="0.3">
      <c r="A3" s="144">
        <v>45536</v>
      </c>
      <c r="B3" s="145">
        <v>1945235</v>
      </c>
      <c r="C3" s="145">
        <v>0</v>
      </c>
      <c r="D3" s="145">
        <v>3933</v>
      </c>
    </row>
    <row r="4" spans="1:4" x14ac:dyDescent="0.3">
      <c r="A4" s="144">
        <v>45537</v>
      </c>
      <c r="B4" s="145">
        <v>1950816</v>
      </c>
      <c r="C4" s="145">
        <v>5581</v>
      </c>
      <c r="D4" s="145">
        <v>5581</v>
      </c>
    </row>
    <row r="5" spans="1:4" x14ac:dyDescent="0.3">
      <c r="A5" s="144">
        <v>45538</v>
      </c>
      <c r="B5" s="145">
        <v>1956817</v>
      </c>
      <c r="C5" s="145">
        <v>6001</v>
      </c>
      <c r="D5" s="145">
        <v>6001</v>
      </c>
    </row>
    <row r="6" spans="1:4" x14ac:dyDescent="0.3">
      <c r="A6" s="144">
        <v>45539</v>
      </c>
      <c r="B6" s="145">
        <v>1969154</v>
      </c>
      <c r="C6" s="145">
        <v>12337</v>
      </c>
      <c r="D6" s="145">
        <v>12337</v>
      </c>
    </row>
    <row r="7" spans="1:4" x14ac:dyDescent="0.3">
      <c r="A7" s="144">
        <v>45540</v>
      </c>
      <c r="B7" s="145">
        <v>1975543</v>
      </c>
      <c r="C7" s="145">
        <v>6389</v>
      </c>
      <c r="D7" s="145">
        <v>6389</v>
      </c>
    </row>
    <row r="8" spans="1:4" x14ac:dyDescent="0.3">
      <c r="A8" s="144">
        <v>45541</v>
      </c>
      <c r="B8" s="145">
        <v>1981652</v>
      </c>
      <c r="C8" s="145">
        <v>6109</v>
      </c>
      <c r="D8" s="145">
        <v>6109</v>
      </c>
    </row>
    <row r="9" spans="1:4" x14ac:dyDescent="0.3">
      <c r="A9" s="144">
        <v>45542</v>
      </c>
      <c r="B9" s="145">
        <v>1988051</v>
      </c>
      <c r="C9" s="145">
        <v>6399</v>
      </c>
      <c r="D9" s="145">
        <v>6399</v>
      </c>
    </row>
    <row r="10" spans="1:4" x14ac:dyDescent="0.3">
      <c r="A10" s="144">
        <v>45543</v>
      </c>
      <c r="B10" s="145">
        <v>1988051</v>
      </c>
      <c r="C10" s="145">
        <v>0</v>
      </c>
      <c r="D10" s="145">
        <v>0</v>
      </c>
    </row>
    <row r="11" spans="1:4" x14ac:dyDescent="0.3">
      <c r="A11" s="144">
        <v>45544</v>
      </c>
      <c r="B11" s="145">
        <v>1994532</v>
      </c>
      <c r="C11" s="145">
        <v>6481</v>
      </c>
      <c r="D11" s="145">
        <v>6481</v>
      </c>
    </row>
    <row r="12" spans="1:4" x14ac:dyDescent="0.3">
      <c r="A12" s="144">
        <v>45545</v>
      </c>
      <c r="B12" s="145">
        <v>2007301</v>
      </c>
      <c r="C12" s="145">
        <v>12769</v>
      </c>
      <c r="D12" s="145">
        <v>12769</v>
      </c>
    </row>
    <row r="13" spans="1:4" x14ac:dyDescent="0.3">
      <c r="A13" s="144">
        <v>45546</v>
      </c>
      <c r="B13" s="145">
        <v>2014261</v>
      </c>
      <c r="C13" s="145">
        <v>6960</v>
      </c>
      <c r="D13" s="145">
        <v>6960</v>
      </c>
    </row>
    <row r="14" spans="1:4" x14ac:dyDescent="0.3">
      <c r="A14" s="144">
        <v>45547</v>
      </c>
      <c r="B14" s="145">
        <v>2030954</v>
      </c>
      <c r="C14" s="145">
        <v>16693</v>
      </c>
      <c r="D14" s="145">
        <v>16693</v>
      </c>
    </row>
    <row r="15" spans="1:4" x14ac:dyDescent="0.3">
      <c r="A15" s="144">
        <v>45548</v>
      </c>
      <c r="B15" s="145">
        <v>2037079</v>
      </c>
      <c r="C15" s="145">
        <v>6125</v>
      </c>
      <c r="D15" s="145">
        <v>6125</v>
      </c>
    </row>
    <row r="16" spans="1:4" x14ac:dyDescent="0.3">
      <c r="A16" s="144">
        <v>45549</v>
      </c>
      <c r="B16" s="145">
        <v>2042683</v>
      </c>
      <c r="C16" s="145">
        <v>5604</v>
      </c>
      <c r="D16" s="145">
        <v>5604</v>
      </c>
    </row>
    <row r="17" spans="1:4" x14ac:dyDescent="0.3">
      <c r="A17" s="144">
        <v>45550</v>
      </c>
      <c r="B17" s="145">
        <v>2048239</v>
      </c>
      <c r="C17" s="145">
        <v>5556</v>
      </c>
      <c r="D17" s="145">
        <v>5556</v>
      </c>
    </row>
    <row r="18" spans="1:4" x14ac:dyDescent="0.3">
      <c r="A18" s="144">
        <v>45551</v>
      </c>
      <c r="B18" s="145">
        <v>2048239</v>
      </c>
      <c r="C18" s="145">
        <v>0</v>
      </c>
      <c r="D18" s="145">
        <v>0</v>
      </c>
    </row>
    <row r="19" spans="1:4" x14ac:dyDescent="0.3">
      <c r="A19" s="144">
        <v>45552</v>
      </c>
      <c r="B19" s="145">
        <v>2056969</v>
      </c>
      <c r="C19" s="145">
        <v>8730</v>
      </c>
      <c r="D19" s="145">
        <v>8730</v>
      </c>
    </row>
    <row r="20" spans="1:4" x14ac:dyDescent="0.3">
      <c r="A20" s="144">
        <v>45553</v>
      </c>
      <c r="B20" s="145">
        <v>2073153</v>
      </c>
      <c r="C20" s="145">
        <v>16184</v>
      </c>
      <c r="D20" s="145">
        <v>16184</v>
      </c>
    </row>
    <row r="21" spans="1:4" x14ac:dyDescent="0.3">
      <c r="A21" s="144">
        <v>45554</v>
      </c>
      <c r="B21" s="145">
        <v>2082670</v>
      </c>
      <c r="C21" s="145">
        <v>9517</v>
      </c>
      <c r="D21" s="145">
        <v>9517</v>
      </c>
    </row>
    <row r="22" spans="1:4" x14ac:dyDescent="0.3">
      <c r="A22" s="144">
        <v>45555</v>
      </c>
      <c r="B22" s="145">
        <v>2097973</v>
      </c>
      <c r="C22" s="145">
        <v>15303</v>
      </c>
      <c r="D22" s="145">
        <v>15303</v>
      </c>
    </row>
    <row r="23" spans="1:4" x14ac:dyDescent="0.3">
      <c r="A23" s="144">
        <v>45556</v>
      </c>
      <c r="B23" s="145">
        <v>2097973</v>
      </c>
      <c r="C23" s="145">
        <v>0</v>
      </c>
      <c r="D23" s="145">
        <v>0</v>
      </c>
    </row>
    <row r="24" spans="1:4" x14ac:dyDescent="0.3">
      <c r="A24" s="144">
        <v>45557</v>
      </c>
      <c r="B24" s="145">
        <v>2097973</v>
      </c>
      <c r="C24" s="145">
        <v>0</v>
      </c>
      <c r="D24" s="145">
        <v>0</v>
      </c>
    </row>
    <row r="25" spans="1:4" x14ac:dyDescent="0.3">
      <c r="A25" s="144">
        <v>45558</v>
      </c>
      <c r="B25" s="145">
        <v>2108823</v>
      </c>
      <c r="C25" s="145">
        <v>10850</v>
      </c>
      <c r="D25" s="145">
        <v>10850</v>
      </c>
    </row>
    <row r="26" spans="1:4" x14ac:dyDescent="0.3">
      <c r="A26" s="144">
        <v>45559</v>
      </c>
      <c r="B26" s="145">
        <v>2117736</v>
      </c>
      <c r="C26" s="145">
        <v>8913</v>
      </c>
      <c r="D26" s="145">
        <v>8913</v>
      </c>
    </row>
    <row r="27" spans="1:4" x14ac:dyDescent="0.3">
      <c r="A27" s="144">
        <v>45560</v>
      </c>
      <c r="B27" s="145">
        <v>2136012</v>
      </c>
      <c r="C27" s="145">
        <v>18276</v>
      </c>
      <c r="D27" s="145">
        <v>18276</v>
      </c>
    </row>
    <row r="28" spans="1:4" x14ac:dyDescent="0.3">
      <c r="A28" s="144">
        <v>45561</v>
      </c>
      <c r="B28" s="145">
        <v>2144793</v>
      </c>
      <c r="C28" s="145">
        <v>8781</v>
      </c>
      <c r="D28" s="145">
        <v>8781</v>
      </c>
    </row>
    <row r="29" spans="1:4" x14ac:dyDescent="0.3">
      <c r="A29" s="144">
        <v>45562</v>
      </c>
      <c r="B29" s="145">
        <v>2150913</v>
      </c>
      <c r="C29" s="145">
        <v>6120</v>
      </c>
      <c r="D29" s="145">
        <v>6120</v>
      </c>
    </row>
    <row r="30" spans="1:4" x14ac:dyDescent="0.3">
      <c r="A30" s="144">
        <v>45563</v>
      </c>
      <c r="B30" s="145">
        <v>2156558</v>
      </c>
      <c r="C30" s="145">
        <v>5645</v>
      </c>
      <c r="D30" s="145">
        <v>5645</v>
      </c>
    </row>
    <row r="31" spans="1:4" x14ac:dyDescent="0.3">
      <c r="A31" s="144">
        <v>45564</v>
      </c>
      <c r="B31" s="145">
        <v>2156558</v>
      </c>
      <c r="C31" s="145">
        <v>0</v>
      </c>
      <c r="D31" s="145">
        <v>0</v>
      </c>
    </row>
    <row r="32" spans="1:4" x14ac:dyDescent="0.3">
      <c r="A32" s="144">
        <v>45565</v>
      </c>
      <c r="B32" s="145">
        <v>2162434</v>
      </c>
      <c r="C32" s="145">
        <v>5876</v>
      </c>
      <c r="D32" s="145">
        <v>5876</v>
      </c>
    </row>
    <row r="33" spans="1:4" x14ac:dyDescent="0.3">
      <c r="A33" s="146" t="s">
        <v>108</v>
      </c>
      <c r="B33" s="140"/>
      <c r="C33" s="140"/>
      <c r="D33" s="147">
        <f>SUM(D3:D32)</f>
        <v>221132</v>
      </c>
    </row>
    <row r="34" spans="1:4" x14ac:dyDescent="0.3">
      <c r="A34" s="146" t="s">
        <v>109</v>
      </c>
      <c r="B34" s="140"/>
      <c r="C34" s="140"/>
      <c r="D34" s="147">
        <f>ROUND(AVERAGE(D3:D32),0)</f>
        <v>7371</v>
      </c>
    </row>
    <row r="35" spans="1:4" x14ac:dyDescent="0.3">
      <c r="A35" s="146" t="s">
        <v>110</v>
      </c>
      <c r="B35" s="140"/>
      <c r="C35" s="140"/>
      <c r="D35" s="147">
        <f>IFERROR(ROUND(AVERAGEIF(D3:D32,"&gt;0"),0),0)</f>
        <v>8845</v>
      </c>
    </row>
  </sheetData>
  <mergeCells count="4">
    <mergeCell ref="A1:D1"/>
    <mergeCell ref="A33:C33"/>
    <mergeCell ref="A34:C34"/>
    <mergeCell ref="A35:C3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A7B26-D373-4625-8B93-B11C86F4AAC5}">
  <dimension ref="A1:Z36"/>
  <sheetViews>
    <sheetView workbookViewId="0">
      <selection activeCell="H30" sqref="H30"/>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_xlfn.CONCAT(TEXT(OFFSET(A2,2,0), "MMMM YYYY"), " Daily Flow")</f>
        <v>August 2024 Daily Flow</v>
      </c>
      <c r="B1" s="140"/>
      <c r="C1" s="140"/>
      <c r="D1" s="140"/>
    </row>
    <row r="2" spans="1:4" x14ac:dyDescent="0.3">
      <c r="A2" s="142" t="s">
        <v>104</v>
      </c>
      <c r="B2" s="143" t="s">
        <v>105</v>
      </c>
      <c r="C2" s="143" t="s">
        <v>106</v>
      </c>
      <c r="D2" s="143" t="s">
        <v>107</v>
      </c>
    </row>
    <row r="3" spans="1:4" x14ac:dyDescent="0.3">
      <c r="A3" s="144">
        <v>45505</v>
      </c>
      <c r="B3" s="145">
        <v>1810180</v>
      </c>
      <c r="C3" s="145">
        <v>6202</v>
      </c>
      <c r="D3" s="145">
        <v>6202</v>
      </c>
    </row>
    <row r="4" spans="1:4" x14ac:dyDescent="0.3">
      <c r="A4" s="144">
        <v>45506</v>
      </c>
      <c r="B4" s="145">
        <v>1815662</v>
      </c>
      <c r="C4" s="145">
        <v>5482</v>
      </c>
      <c r="D4" s="145">
        <v>5482</v>
      </c>
    </row>
    <row r="5" spans="1:4" x14ac:dyDescent="0.3">
      <c r="A5" s="144">
        <v>45507</v>
      </c>
      <c r="B5" s="145">
        <v>1815662</v>
      </c>
      <c r="C5" s="145">
        <v>0</v>
      </c>
      <c r="D5" s="145">
        <v>0</v>
      </c>
    </row>
    <row r="6" spans="1:4" x14ac:dyDescent="0.3">
      <c r="A6" s="144">
        <v>45508</v>
      </c>
      <c r="B6" s="145">
        <v>1815662</v>
      </c>
      <c r="C6" s="145">
        <v>0</v>
      </c>
      <c r="D6" s="145">
        <v>0</v>
      </c>
    </row>
    <row r="7" spans="1:4" x14ac:dyDescent="0.3">
      <c r="A7" s="144">
        <v>45509</v>
      </c>
      <c r="B7" s="145">
        <v>1815662</v>
      </c>
      <c r="C7" s="145">
        <v>0</v>
      </c>
      <c r="D7" s="145">
        <v>0</v>
      </c>
    </row>
    <row r="8" spans="1:4" x14ac:dyDescent="0.3">
      <c r="A8" s="144">
        <v>45510</v>
      </c>
      <c r="B8" s="145">
        <v>1821345</v>
      </c>
      <c r="C8" s="145">
        <v>5683</v>
      </c>
      <c r="D8" s="145">
        <v>5683</v>
      </c>
    </row>
    <row r="9" spans="1:4" x14ac:dyDescent="0.3">
      <c r="A9" s="144">
        <v>45511</v>
      </c>
      <c r="B9" s="145">
        <v>1827421</v>
      </c>
      <c r="C9" s="145">
        <v>6076</v>
      </c>
      <c r="D9" s="145">
        <v>6076</v>
      </c>
    </row>
    <row r="10" spans="1:4" x14ac:dyDescent="0.3">
      <c r="A10" s="144">
        <v>45512</v>
      </c>
      <c r="B10" s="145">
        <v>1833562</v>
      </c>
      <c r="C10" s="145">
        <v>6141</v>
      </c>
      <c r="D10" s="145">
        <v>6141</v>
      </c>
    </row>
    <row r="11" spans="1:4" x14ac:dyDescent="0.3">
      <c r="A11" s="144">
        <v>45513</v>
      </c>
      <c r="B11" s="145">
        <v>1839252</v>
      </c>
      <c r="C11" s="145">
        <v>5690</v>
      </c>
      <c r="D11" s="145">
        <v>5690</v>
      </c>
    </row>
    <row r="12" spans="1:4" x14ac:dyDescent="0.3">
      <c r="A12" s="144">
        <v>45514</v>
      </c>
      <c r="B12" s="145">
        <v>1839252</v>
      </c>
      <c r="C12" s="145">
        <v>0</v>
      </c>
      <c r="D12" s="145">
        <v>0</v>
      </c>
    </row>
    <row r="13" spans="1:4" x14ac:dyDescent="0.3">
      <c r="A13" s="144">
        <v>45515</v>
      </c>
      <c r="B13" s="145">
        <v>1839252</v>
      </c>
      <c r="C13" s="145">
        <v>0</v>
      </c>
      <c r="D13" s="145">
        <v>0</v>
      </c>
    </row>
    <row r="14" spans="1:4" x14ac:dyDescent="0.3">
      <c r="A14" s="144">
        <v>45516</v>
      </c>
      <c r="B14" s="145">
        <v>1848022</v>
      </c>
      <c r="C14" s="145">
        <v>8770</v>
      </c>
      <c r="D14" s="145">
        <v>8770</v>
      </c>
    </row>
    <row r="15" spans="1:4" x14ac:dyDescent="0.3">
      <c r="A15" s="144">
        <v>45517</v>
      </c>
      <c r="B15" s="145">
        <v>1854592</v>
      </c>
      <c r="C15" s="145">
        <v>6570</v>
      </c>
      <c r="D15" s="145">
        <v>6570</v>
      </c>
    </row>
    <row r="16" spans="1:4" x14ac:dyDescent="0.3">
      <c r="A16" s="144">
        <v>45518</v>
      </c>
      <c r="B16" s="145">
        <v>1866403</v>
      </c>
      <c r="C16" s="145">
        <v>11811</v>
      </c>
      <c r="D16" s="145">
        <v>11811</v>
      </c>
    </row>
    <row r="17" spans="1:4" x14ac:dyDescent="0.3">
      <c r="A17" s="144">
        <v>45519</v>
      </c>
      <c r="B17" s="145">
        <v>1866404</v>
      </c>
      <c r="C17" s="145">
        <v>1</v>
      </c>
      <c r="D17" s="145">
        <v>1</v>
      </c>
    </row>
    <row r="18" spans="1:4" x14ac:dyDescent="0.3">
      <c r="A18" s="144">
        <v>45520</v>
      </c>
      <c r="B18" s="145">
        <v>1872510</v>
      </c>
      <c r="C18" s="145">
        <v>6106</v>
      </c>
      <c r="D18" s="145">
        <v>6106</v>
      </c>
    </row>
    <row r="19" spans="1:4" x14ac:dyDescent="0.3">
      <c r="A19" s="144">
        <v>45521</v>
      </c>
      <c r="B19" s="145">
        <v>1872510</v>
      </c>
      <c r="C19" s="145">
        <v>0</v>
      </c>
      <c r="D19" s="145">
        <v>0</v>
      </c>
    </row>
    <row r="20" spans="1:4" x14ac:dyDescent="0.3">
      <c r="A20" s="144">
        <v>45522</v>
      </c>
      <c r="B20" s="145">
        <v>1874811</v>
      </c>
      <c r="C20" s="145">
        <v>2301</v>
      </c>
      <c r="D20" s="145">
        <v>2301</v>
      </c>
    </row>
    <row r="21" spans="1:4" x14ac:dyDescent="0.3">
      <c r="A21" s="144">
        <v>45523</v>
      </c>
      <c r="B21" s="145">
        <v>1878113</v>
      </c>
      <c r="C21" s="145">
        <v>3302</v>
      </c>
      <c r="D21" s="145">
        <v>3302</v>
      </c>
    </row>
    <row r="22" spans="1:4" x14ac:dyDescent="0.3">
      <c r="A22" s="144">
        <v>45524</v>
      </c>
      <c r="B22" s="145">
        <v>1890670</v>
      </c>
      <c r="C22" s="145">
        <v>12557</v>
      </c>
      <c r="D22" s="145">
        <v>12557</v>
      </c>
    </row>
    <row r="23" spans="1:4" x14ac:dyDescent="0.3">
      <c r="A23" s="144">
        <v>45525</v>
      </c>
      <c r="B23" s="145">
        <v>1896558</v>
      </c>
      <c r="C23" s="145">
        <v>5888</v>
      </c>
      <c r="D23" s="145">
        <v>5888</v>
      </c>
    </row>
    <row r="24" spans="1:4" x14ac:dyDescent="0.3">
      <c r="A24" s="144">
        <v>45526</v>
      </c>
      <c r="B24" s="145">
        <v>1905907</v>
      </c>
      <c r="C24" s="145">
        <v>9349</v>
      </c>
      <c r="D24" s="145">
        <v>9349</v>
      </c>
    </row>
    <row r="25" spans="1:4" x14ac:dyDescent="0.3">
      <c r="A25" s="144">
        <v>45527</v>
      </c>
      <c r="B25" s="145" t="s">
        <v>42</v>
      </c>
      <c r="C25" s="145">
        <v>0</v>
      </c>
      <c r="D25" s="145">
        <v>3933</v>
      </c>
    </row>
    <row r="26" spans="1:4" x14ac:dyDescent="0.3">
      <c r="A26" s="144">
        <v>45528</v>
      </c>
      <c r="B26" s="145" t="s">
        <v>42</v>
      </c>
      <c r="C26" s="145"/>
      <c r="D26" s="145">
        <v>3933</v>
      </c>
    </row>
    <row r="27" spans="1:4" x14ac:dyDescent="0.3">
      <c r="A27" s="144">
        <v>45529</v>
      </c>
      <c r="B27" s="145" t="s">
        <v>42</v>
      </c>
      <c r="C27" s="145"/>
      <c r="D27" s="145">
        <v>3933</v>
      </c>
    </row>
    <row r="28" spans="1:4" x14ac:dyDescent="0.3">
      <c r="A28" s="144">
        <v>45530</v>
      </c>
      <c r="B28" s="145" t="s">
        <v>42</v>
      </c>
      <c r="C28" s="145"/>
      <c r="D28" s="145">
        <v>3933</v>
      </c>
    </row>
    <row r="29" spans="1:4" x14ac:dyDescent="0.3">
      <c r="A29" s="144">
        <v>45531</v>
      </c>
      <c r="B29" s="145" t="s">
        <v>42</v>
      </c>
      <c r="C29" s="145"/>
      <c r="D29" s="145">
        <v>3933</v>
      </c>
    </row>
    <row r="30" spans="1:4" x14ac:dyDescent="0.3">
      <c r="A30" s="144">
        <v>45532</v>
      </c>
      <c r="B30" s="145" t="s">
        <v>42</v>
      </c>
      <c r="C30" s="145"/>
      <c r="D30" s="145">
        <v>3933</v>
      </c>
    </row>
    <row r="31" spans="1:4" x14ac:dyDescent="0.3">
      <c r="A31" s="144">
        <v>45533</v>
      </c>
      <c r="B31" s="145" t="s">
        <v>42</v>
      </c>
      <c r="C31" s="145" t="s">
        <v>42</v>
      </c>
      <c r="D31" s="145">
        <v>3933</v>
      </c>
    </row>
    <row r="32" spans="1:4" x14ac:dyDescent="0.3">
      <c r="A32" s="144">
        <v>45534</v>
      </c>
      <c r="B32" s="145" t="s">
        <v>42</v>
      </c>
      <c r="C32" s="145" t="s">
        <v>42</v>
      </c>
      <c r="D32" s="145">
        <v>3933</v>
      </c>
    </row>
    <row r="33" spans="1:4" x14ac:dyDescent="0.3">
      <c r="A33" s="144">
        <v>45535</v>
      </c>
      <c r="B33" s="145" t="s">
        <v>42</v>
      </c>
      <c r="C33" s="145">
        <v>0</v>
      </c>
      <c r="D33" s="145">
        <v>3933</v>
      </c>
    </row>
    <row r="34" spans="1:4" x14ac:dyDescent="0.3">
      <c r="A34" s="146" t="s">
        <v>108</v>
      </c>
      <c r="B34" s="140"/>
      <c r="C34" s="140"/>
      <c r="D34" s="147">
        <f>SUM(D3:D33)</f>
        <v>137326</v>
      </c>
    </row>
    <row r="35" spans="1:4" x14ac:dyDescent="0.3">
      <c r="A35" s="146" t="s">
        <v>109</v>
      </c>
      <c r="B35" s="140"/>
      <c r="C35" s="140"/>
      <c r="D35" s="147">
        <f>ROUND(AVERAGE(D3:D33),0)</f>
        <v>4430</v>
      </c>
    </row>
    <row r="36" spans="1:4" x14ac:dyDescent="0.3">
      <c r="A36" s="146" t="s">
        <v>110</v>
      </c>
      <c r="B36" s="140"/>
      <c r="C36" s="140"/>
      <c r="D36" s="147">
        <f>IFERROR(ROUND(AVERAGEIF(D3:D33,"&gt;0"),0),0)</f>
        <v>5493</v>
      </c>
    </row>
  </sheetData>
  <mergeCells count="4">
    <mergeCell ref="A1:D1"/>
    <mergeCell ref="A34:C34"/>
    <mergeCell ref="A35:C35"/>
    <mergeCell ref="A36:C36"/>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C446F-1701-4399-A41C-BD23F02F7D5B}">
  <dimension ref="A1:Z36"/>
  <sheetViews>
    <sheetView workbookViewId="0">
      <selection activeCell="F28" sqref="F28"/>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_xlfn.CONCAT(TEXT(OFFSET(A2,2,0), "MMMM YYYY"), " Daily Flow")</f>
        <v>July 2024 Daily Flow</v>
      </c>
      <c r="B1" s="140"/>
      <c r="C1" s="140"/>
      <c r="D1" s="140"/>
    </row>
    <row r="2" spans="1:4" x14ac:dyDescent="0.3">
      <c r="A2" s="142" t="s">
        <v>104</v>
      </c>
      <c r="B2" s="143" t="s">
        <v>105</v>
      </c>
      <c r="C2" s="143" t="s">
        <v>106</v>
      </c>
      <c r="D2" s="143" t="s">
        <v>107</v>
      </c>
    </row>
    <row r="3" spans="1:4" x14ac:dyDescent="0.3">
      <c r="A3" s="144">
        <v>45474</v>
      </c>
      <c r="B3" s="145">
        <v>1449810</v>
      </c>
      <c r="C3" s="145">
        <v>9343</v>
      </c>
      <c r="D3" s="145">
        <v>9343</v>
      </c>
    </row>
    <row r="4" spans="1:4" x14ac:dyDescent="0.3">
      <c r="A4" s="144">
        <v>45475</v>
      </c>
      <c r="B4" s="145">
        <v>1468279</v>
      </c>
      <c r="C4" s="145">
        <v>18469</v>
      </c>
      <c r="D4" s="145">
        <v>18469</v>
      </c>
    </row>
    <row r="5" spans="1:4" x14ac:dyDescent="0.3">
      <c r="A5" s="144">
        <v>45476</v>
      </c>
      <c r="B5" s="145">
        <v>1493172</v>
      </c>
      <c r="C5" s="145">
        <v>24893</v>
      </c>
      <c r="D5" s="145">
        <v>24893</v>
      </c>
    </row>
    <row r="6" spans="1:4" x14ac:dyDescent="0.3">
      <c r="A6" s="144">
        <v>45477</v>
      </c>
      <c r="B6" s="145">
        <v>1514306</v>
      </c>
      <c r="C6" s="145">
        <v>21134</v>
      </c>
      <c r="D6" s="145">
        <v>21134</v>
      </c>
    </row>
    <row r="7" spans="1:4" x14ac:dyDescent="0.3">
      <c r="A7" s="144">
        <v>45478</v>
      </c>
      <c r="B7" s="145">
        <v>1524658</v>
      </c>
      <c r="C7" s="145">
        <v>10352</v>
      </c>
      <c r="D7" s="145">
        <v>10352</v>
      </c>
    </row>
    <row r="8" spans="1:4" x14ac:dyDescent="0.3">
      <c r="A8" s="144">
        <v>45479</v>
      </c>
      <c r="B8" s="145">
        <v>1537616</v>
      </c>
      <c r="C8" s="145">
        <v>12958</v>
      </c>
      <c r="D8" s="145">
        <v>12958</v>
      </c>
    </row>
    <row r="9" spans="1:4" x14ac:dyDescent="0.3">
      <c r="A9" s="144">
        <v>45480</v>
      </c>
      <c r="B9" s="145">
        <v>1546571</v>
      </c>
      <c r="C9" s="145">
        <v>8955</v>
      </c>
      <c r="D9" s="145">
        <v>8955</v>
      </c>
    </row>
    <row r="10" spans="1:4" x14ac:dyDescent="0.3">
      <c r="A10" s="144">
        <v>45481</v>
      </c>
      <c r="B10" s="145">
        <v>1564257</v>
      </c>
      <c r="C10" s="145">
        <v>17686</v>
      </c>
      <c r="D10" s="145">
        <v>17686</v>
      </c>
    </row>
    <row r="11" spans="1:4" x14ac:dyDescent="0.3">
      <c r="A11" s="144">
        <v>45482</v>
      </c>
      <c r="B11" s="145">
        <v>1581509</v>
      </c>
      <c r="C11" s="145">
        <v>17252</v>
      </c>
      <c r="D11" s="145">
        <v>17252</v>
      </c>
    </row>
    <row r="12" spans="1:4" x14ac:dyDescent="0.3">
      <c r="A12" s="144">
        <v>45483</v>
      </c>
      <c r="B12" s="145">
        <v>1610576</v>
      </c>
      <c r="C12" s="145">
        <v>29067</v>
      </c>
      <c r="D12" s="145">
        <v>29067</v>
      </c>
    </row>
    <row r="13" spans="1:4" x14ac:dyDescent="0.3">
      <c r="A13" s="144">
        <v>45484</v>
      </c>
      <c r="B13" s="145">
        <v>1627887</v>
      </c>
      <c r="C13" s="145">
        <v>17311</v>
      </c>
      <c r="D13" s="145">
        <v>17311</v>
      </c>
    </row>
    <row r="14" spans="1:4" x14ac:dyDescent="0.3">
      <c r="A14" s="144">
        <v>45485</v>
      </c>
      <c r="B14" s="145">
        <v>1636695</v>
      </c>
      <c r="C14" s="145">
        <v>8808</v>
      </c>
      <c r="D14" s="145">
        <v>8808</v>
      </c>
    </row>
    <row r="15" spans="1:4" x14ac:dyDescent="0.3">
      <c r="A15" s="144">
        <v>45486</v>
      </c>
      <c r="B15" s="145">
        <v>1653764</v>
      </c>
      <c r="C15" s="145">
        <v>17069</v>
      </c>
      <c r="D15" s="145">
        <v>17069</v>
      </c>
    </row>
    <row r="16" spans="1:4" x14ac:dyDescent="0.3">
      <c r="A16" s="144">
        <v>45487</v>
      </c>
      <c r="B16" s="145">
        <v>1661501</v>
      </c>
      <c r="C16" s="145">
        <v>7737</v>
      </c>
      <c r="D16" s="145">
        <v>7737</v>
      </c>
    </row>
    <row r="17" spans="1:4" x14ac:dyDescent="0.3">
      <c r="A17" s="144">
        <v>45488</v>
      </c>
      <c r="B17" s="145">
        <v>1672858</v>
      </c>
      <c r="C17" s="145">
        <v>11357</v>
      </c>
      <c r="D17" s="145">
        <v>11357</v>
      </c>
    </row>
    <row r="18" spans="1:4" x14ac:dyDescent="0.3">
      <c r="A18" s="144">
        <v>45489</v>
      </c>
      <c r="B18" s="145">
        <v>1698097</v>
      </c>
      <c r="C18" s="145">
        <v>25239</v>
      </c>
      <c r="D18" s="145">
        <v>25239</v>
      </c>
    </row>
    <row r="19" spans="1:4" x14ac:dyDescent="0.3">
      <c r="A19" s="144">
        <v>45490</v>
      </c>
      <c r="B19" s="145">
        <v>1724868</v>
      </c>
      <c r="C19" s="145">
        <v>26771</v>
      </c>
      <c r="D19" s="145">
        <v>26771</v>
      </c>
    </row>
    <row r="20" spans="1:4" x14ac:dyDescent="0.3">
      <c r="A20" s="144">
        <v>45491</v>
      </c>
      <c r="B20" s="145">
        <v>1734157</v>
      </c>
      <c r="C20" s="145">
        <v>9289</v>
      </c>
      <c r="D20" s="145">
        <v>9289</v>
      </c>
    </row>
    <row r="21" spans="1:4" x14ac:dyDescent="0.3">
      <c r="A21" s="144">
        <v>45492</v>
      </c>
      <c r="B21" s="145">
        <v>1743322</v>
      </c>
      <c r="C21" s="145">
        <v>9165</v>
      </c>
      <c r="D21" s="145">
        <v>9165</v>
      </c>
    </row>
    <row r="22" spans="1:4" x14ac:dyDescent="0.3">
      <c r="A22" s="144">
        <v>45493</v>
      </c>
      <c r="B22" s="145">
        <v>1743322</v>
      </c>
      <c r="C22" s="145">
        <v>0</v>
      </c>
      <c r="D22" s="145">
        <v>0</v>
      </c>
    </row>
    <row r="23" spans="1:4" x14ac:dyDescent="0.3">
      <c r="A23" s="144">
        <v>45494</v>
      </c>
      <c r="B23" s="145">
        <v>1751612</v>
      </c>
      <c r="C23" s="145">
        <v>8290</v>
      </c>
      <c r="D23" s="145">
        <v>8290</v>
      </c>
    </row>
    <row r="24" spans="1:4" x14ac:dyDescent="0.3">
      <c r="A24" s="144">
        <v>45495</v>
      </c>
      <c r="B24" s="145">
        <v>1751612</v>
      </c>
      <c r="C24" s="145">
        <v>0</v>
      </c>
      <c r="D24" s="145">
        <v>0</v>
      </c>
    </row>
    <row r="25" spans="1:4" x14ac:dyDescent="0.3">
      <c r="A25" s="144">
        <v>45496</v>
      </c>
      <c r="B25" s="145">
        <v>1770563</v>
      </c>
      <c r="C25" s="145">
        <v>18951</v>
      </c>
      <c r="D25" s="145">
        <v>18951</v>
      </c>
    </row>
    <row r="26" spans="1:4" x14ac:dyDescent="0.3">
      <c r="A26" s="144">
        <v>45497</v>
      </c>
      <c r="B26" s="145">
        <v>1779205</v>
      </c>
      <c r="C26" s="145">
        <v>8642</v>
      </c>
      <c r="D26" s="145">
        <v>8642</v>
      </c>
    </row>
    <row r="27" spans="1:4" x14ac:dyDescent="0.3">
      <c r="A27" s="144">
        <v>45498</v>
      </c>
      <c r="B27" s="145">
        <v>1788738</v>
      </c>
      <c r="C27" s="145">
        <v>9533</v>
      </c>
      <c r="D27" s="145">
        <v>9533</v>
      </c>
    </row>
    <row r="28" spans="1:4" x14ac:dyDescent="0.3">
      <c r="A28" s="144">
        <v>45499</v>
      </c>
      <c r="B28" s="145">
        <v>1792215</v>
      </c>
      <c r="C28" s="145">
        <v>3477</v>
      </c>
      <c r="D28" s="145">
        <v>3477</v>
      </c>
    </row>
    <row r="29" spans="1:4" x14ac:dyDescent="0.3">
      <c r="A29" s="144">
        <v>45500</v>
      </c>
      <c r="B29" s="145">
        <v>1792215</v>
      </c>
      <c r="C29" s="145">
        <v>0</v>
      </c>
      <c r="D29" s="145">
        <v>0</v>
      </c>
    </row>
    <row r="30" spans="1:4" x14ac:dyDescent="0.3">
      <c r="A30" s="144">
        <v>45501</v>
      </c>
      <c r="B30" s="145">
        <v>1792215</v>
      </c>
      <c r="C30" s="145">
        <v>0</v>
      </c>
      <c r="D30" s="145">
        <v>0</v>
      </c>
    </row>
    <row r="31" spans="1:4" x14ac:dyDescent="0.3">
      <c r="A31" s="144">
        <v>45502</v>
      </c>
      <c r="B31" s="145">
        <v>1792215</v>
      </c>
      <c r="C31" s="145">
        <v>0</v>
      </c>
      <c r="D31" s="145">
        <v>0</v>
      </c>
    </row>
    <row r="32" spans="1:4" x14ac:dyDescent="0.3">
      <c r="A32" s="144">
        <v>45503</v>
      </c>
      <c r="B32" s="145">
        <v>1797991</v>
      </c>
      <c r="C32" s="145">
        <v>5776</v>
      </c>
      <c r="D32" s="145">
        <v>5776</v>
      </c>
    </row>
    <row r="33" spans="1:4" x14ac:dyDescent="0.3">
      <c r="A33" s="144">
        <v>45504</v>
      </c>
      <c r="B33" s="145">
        <v>1803978</v>
      </c>
      <c r="C33" s="145">
        <v>5987</v>
      </c>
      <c r="D33" s="145">
        <v>5987</v>
      </c>
    </row>
    <row r="34" spans="1:4" x14ac:dyDescent="0.3">
      <c r="A34" s="146" t="s">
        <v>108</v>
      </c>
      <c r="B34" s="140"/>
      <c r="C34" s="140"/>
      <c r="D34" s="147">
        <f>SUM(D3:D33)</f>
        <v>363511</v>
      </c>
    </row>
    <row r="35" spans="1:4" x14ac:dyDescent="0.3">
      <c r="A35" s="146" t="s">
        <v>109</v>
      </c>
      <c r="B35" s="140"/>
      <c r="C35" s="140"/>
      <c r="D35" s="147">
        <f>ROUND(AVERAGE(D3:D33),0)</f>
        <v>11726</v>
      </c>
    </row>
    <row r="36" spans="1:4" x14ac:dyDescent="0.3">
      <c r="A36" s="146" t="s">
        <v>110</v>
      </c>
      <c r="B36" s="140"/>
      <c r="C36" s="140"/>
      <c r="D36" s="147">
        <f>IFERROR(ROUND(AVERAGEIF(D3:D33,"&gt;0"),0),0)</f>
        <v>13981</v>
      </c>
    </row>
  </sheetData>
  <mergeCells count="4">
    <mergeCell ref="A1:D1"/>
    <mergeCell ref="A34:C34"/>
    <mergeCell ref="A35:C35"/>
    <mergeCell ref="A36:C3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4BEE3-D199-4DC2-8133-49710B9E2D7C}">
  <dimension ref="A1:Z35"/>
  <sheetViews>
    <sheetView workbookViewId="0">
      <selection activeCell="F15" sqref="F15"/>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_xlfn.CONCAT(TEXT(OFFSET(A2,2,0), "MMMM YYYY"), " Daily Flow")</f>
        <v>June 2024 Daily Flow</v>
      </c>
      <c r="B1" s="140"/>
      <c r="C1" s="140"/>
      <c r="D1" s="140"/>
    </row>
    <row r="2" spans="1:4" x14ac:dyDescent="0.3">
      <c r="A2" s="142" t="s">
        <v>104</v>
      </c>
      <c r="B2" s="143" t="s">
        <v>105</v>
      </c>
      <c r="C2" s="143" t="s">
        <v>106</v>
      </c>
      <c r="D2" s="143" t="s">
        <v>107</v>
      </c>
    </row>
    <row r="3" spans="1:4" x14ac:dyDescent="0.3">
      <c r="A3" s="144">
        <v>45444</v>
      </c>
      <c r="B3" s="145">
        <v>931011</v>
      </c>
      <c r="C3" s="145">
        <v>23651</v>
      </c>
      <c r="D3" s="145">
        <v>23651</v>
      </c>
    </row>
    <row r="4" spans="1:4" x14ac:dyDescent="0.3">
      <c r="A4" s="144">
        <v>45445</v>
      </c>
      <c r="B4" s="145">
        <v>939523</v>
      </c>
      <c r="C4" s="145">
        <v>8512</v>
      </c>
      <c r="D4" s="145">
        <v>8512</v>
      </c>
    </row>
    <row r="5" spans="1:4" x14ac:dyDescent="0.3">
      <c r="A5" s="144">
        <v>45446</v>
      </c>
      <c r="B5" s="145">
        <v>958002</v>
      </c>
      <c r="C5" s="145">
        <v>18479</v>
      </c>
      <c r="D5" s="145">
        <v>18479</v>
      </c>
    </row>
    <row r="6" spans="1:4" x14ac:dyDescent="0.3">
      <c r="A6" s="144">
        <v>45447</v>
      </c>
      <c r="B6" s="145">
        <v>989024</v>
      </c>
      <c r="C6" s="145">
        <v>31022</v>
      </c>
      <c r="D6" s="145">
        <v>31022</v>
      </c>
    </row>
    <row r="7" spans="1:4" x14ac:dyDescent="0.3">
      <c r="A7" s="144">
        <v>45448</v>
      </c>
      <c r="B7" s="145">
        <v>1016805</v>
      </c>
      <c r="C7" s="145">
        <v>27781</v>
      </c>
      <c r="D7" s="145">
        <v>27781</v>
      </c>
    </row>
    <row r="8" spans="1:4" x14ac:dyDescent="0.3">
      <c r="A8" s="144">
        <v>45449</v>
      </c>
      <c r="B8" s="145">
        <v>1042656</v>
      </c>
      <c r="C8" s="145">
        <v>25851</v>
      </c>
      <c r="D8" s="145">
        <v>25851</v>
      </c>
    </row>
    <row r="9" spans="1:4" x14ac:dyDescent="0.3">
      <c r="A9" s="144">
        <v>45450</v>
      </c>
      <c r="B9" s="145">
        <v>1071654</v>
      </c>
      <c r="C9" s="145">
        <v>28998</v>
      </c>
      <c r="D9" s="145">
        <v>28998</v>
      </c>
    </row>
    <row r="10" spans="1:4" x14ac:dyDescent="0.3">
      <c r="A10" s="144">
        <v>45451</v>
      </c>
      <c r="B10" s="145">
        <v>1081286</v>
      </c>
      <c r="C10" s="145">
        <v>9632</v>
      </c>
      <c r="D10" s="145">
        <v>9632</v>
      </c>
    </row>
    <row r="11" spans="1:4" x14ac:dyDescent="0.3">
      <c r="A11" s="144">
        <v>45452</v>
      </c>
      <c r="B11" s="145">
        <v>1081286</v>
      </c>
      <c r="C11" s="145">
        <v>0</v>
      </c>
      <c r="D11" s="145">
        <v>0</v>
      </c>
    </row>
    <row r="12" spans="1:4" x14ac:dyDescent="0.3">
      <c r="A12" s="144">
        <v>45453</v>
      </c>
      <c r="B12" s="145">
        <v>1095683</v>
      </c>
      <c r="C12" s="145">
        <v>14397</v>
      </c>
      <c r="D12" s="145">
        <v>14397</v>
      </c>
    </row>
    <row r="13" spans="1:4" x14ac:dyDescent="0.3">
      <c r="A13" s="144">
        <v>45454</v>
      </c>
      <c r="B13" s="145">
        <v>1131620</v>
      </c>
      <c r="C13" s="145">
        <v>35937</v>
      </c>
      <c r="D13" s="145">
        <v>35937</v>
      </c>
    </row>
    <row r="14" spans="1:4" x14ac:dyDescent="0.3">
      <c r="A14" s="144">
        <v>45455</v>
      </c>
      <c r="B14" s="145">
        <v>1156366</v>
      </c>
      <c r="C14" s="145">
        <v>24746</v>
      </c>
      <c r="D14" s="145">
        <v>24746</v>
      </c>
    </row>
    <row r="15" spans="1:4" x14ac:dyDescent="0.3">
      <c r="A15" s="144">
        <v>45456</v>
      </c>
      <c r="B15" s="145">
        <v>1181156</v>
      </c>
      <c r="C15" s="145">
        <v>24790</v>
      </c>
      <c r="D15" s="145">
        <v>24790</v>
      </c>
    </row>
    <row r="16" spans="1:4" x14ac:dyDescent="0.3">
      <c r="A16" s="144">
        <v>45457</v>
      </c>
      <c r="B16" s="145">
        <v>1228633</v>
      </c>
      <c r="C16" s="145">
        <v>47477</v>
      </c>
      <c r="D16" s="145">
        <v>47477</v>
      </c>
    </row>
    <row r="17" spans="1:4" x14ac:dyDescent="0.3">
      <c r="A17" s="144">
        <v>45458</v>
      </c>
      <c r="B17" s="145">
        <v>1228633</v>
      </c>
      <c r="C17" s="145">
        <v>0</v>
      </c>
      <c r="D17" s="145">
        <v>0</v>
      </c>
    </row>
    <row r="18" spans="1:4" x14ac:dyDescent="0.3">
      <c r="A18" s="144">
        <v>45459</v>
      </c>
      <c r="B18" s="145">
        <v>1237045</v>
      </c>
      <c r="C18" s="145">
        <v>8412</v>
      </c>
      <c r="D18" s="145">
        <v>8412</v>
      </c>
    </row>
    <row r="19" spans="1:4" x14ac:dyDescent="0.3">
      <c r="A19" s="144">
        <v>45460</v>
      </c>
      <c r="B19" s="145">
        <v>1237045</v>
      </c>
      <c r="C19" s="145">
        <v>0</v>
      </c>
      <c r="D19" s="145">
        <v>0</v>
      </c>
    </row>
    <row r="20" spans="1:4" x14ac:dyDescent="0.3">
      <c r="A20" s="144">
        <v>45461</v>
      </c>
      <c r="B20" s="145">
        <v>1237045</v>
      </c>
      <c r="C20" s="145">
        <v>0</v>
      </c>
      <c r="D20" s="145">
        <v>0</v>
      </c>
    </row>
    <row r="21" spans="1:4" x14ac:dyDescent="0.3">
      <c r="A21" s="144">
        <v>45462</v>
      </c>
      <c r="B21" s="145">
        <v>1237055</v>
      </c>
      <c r="C21" s="145">
        <v>10</v>
      </c>
      <c r="D21" s="145">
        <v>10</v>
      </c>
    </row>
    <row r="22" spans="1:4" x14ac:dyDescent="0.3">
      <c r="A22" s="144">
        <v>45463</v>
      </c>
      <c r="B22" s="145">
        <v>1240692</v>
      </c>
      <c r="C22" s="145">
        <v>3637</v>
      </c>
      <c r="D22" s="145">
        <v>3637</v>
      </c>
    </row>
    <row r="23" spans="1:4" x14ac:dyDescent="0.3">
      <c r="A23" s="144">
        <v>45464</v>
      </c>
      <c r="B23" s="145">
        <v>1277383</v>
      </c>
      <c r="C23" s="145">
        <v>36691</v>
      </c>
      <c r="D23" s="145">
        <v>36691</v>
      </c>
    </row>
    <row r="24" spans="1:4" x14ac:dyDescent="0.3">
      <c r="A24" s="144">
        <v>45465</v>
      </c>
      <c r="B24" s="145">
        <v>1277383</v>
      </c>
      <c r="C24" s="145">
        <v>0</v>
      </c>
      <c r="D24" s="145">
        <v>0</v>
      </c>
    </row>
    <row r="25" spans="1:4" x14ac:dyDescent="0.3">
      <c r="A25" s="144">
        <v>45466</v>
      </c>
      <c r="B25" s="145">
        <v>1296759</v>
      </c>
      <c r="C25" s="145">
        <v>19376</v>
      </c>
      <c r="D25" s="145">
        <v>19376</v>
      </c>
    </row>
    <row r="26" spans="1:4" x14ac:dyDescent="0.3">
      <c r="A26" s="144">
        <v>45467</v>
      </c>
      <c r="B26" s="145">
        <v>1316344</v>
      </c>
      <c r="C26" s="145">
        <v>19585</v>
      </c>
      <c r="D26" s="145">
        <v>19585</v>
      </c>
    </row>
    <row r="27" spans="1:4" x14ac:dyDescent="0.3">
      <c r="A27" s="144">
        <v>45468</v>
      </c>
      <c r="B27" s="145">
        <v>1325794</v>
      </c>
      <c r="C27" s="145">
        <v>9450</v>
      </c>
      <c r="D27" s="145">
        <v>9450</v>
      </c>
    </row>
    <row r="28" spans="1:4" x14ac:dyDescent="0.3">
      <c r="A28" s="144">
        <v>45469</v>
      </c>
      <c r="B28" s="145">
        <v>1352404</v>
      </c>
      <c r="C28" s="145">
        <v>26610</v>
      </c>
      <c r="D28" s="145">
        <v>26610</v>
      </c>
    </row>
    <row r="29" spans="1:4" x14ac:dyDescent="0.3">
      <c r="A29" s="144">
        <v>45470</v>
      </c>
      <c r="B29" s="145">
        <v>1381774</v>
      </c>
      <c r="C29" s="145">
        <v>29370</v>
      </c>
      <c r="D29" s="145">
        <v>29370</v>
      </c>
    </row>
    <row r="30" spans="1:4" x14ac:dyDescent="0.3">
      <c r="A30" s="144">
        <v>45471</v>
      </c>
      <c r="B30" s="145">
        <v>1404471</v>
      </c>
      <c r="C30" s="145">
        <v>22697</v>
      </c>
      <c r="D30" s="145">
        <v>22697</v>
      </c>
    </row>
    <row r="31" spans="1:4" x14ac:dyDescent="0.3">
      <c r="A31" s="144">
        <v>45472</v>
      </c>
      <c r="B31" s="145">
        <v>1422071</v>
      </c>
      <c r="C31" s="145">
        <v>17600</v>
      </c>
      <c r="D31" s="145">
        <v>17600</v>
      </c>
    </row>
    <row r="32" spans="1:4" x14ac:dyDescent="0.3">
      <c r="A32" s="144">
        <v>45473</v>
      </c>
      <c r="B32" s="145">
        <v>1440467</v>
      </c>
      <c r="C32" s="145">
        <v>18396</v>
      </c>
      <c r="D32" s="145">
        <v>18396</v>
      </c>
    </row>
    <row r="33" spans="1:4" x14ac:dyDescent="0.3">
      <c r="A33" s="146" t="s">
        <v>108</v>
      </c>
      <c r="B33" s="140"/>
      <c r="C33" s="140"/>
      <c r="D33" s="147">
        <f>SUM(D3:D32)</f>
        <v>533107</v>
      </c>
    </row>
    <row r="34" spans="1:4" x14ac:dyDescent="0.3">
      <c r="A34" s="146" t="s">
        <v>109</v>
      </c>
      <c r="B34" s="140"/>
      <c r="C34" s="140"/>
      <c r="D34" s="147">
        <f>ROUND(AVERAGE(D3:D32),0)</f>
        <v>17770</v>
      </c>
    </row>
    <row r="35" spans="1:4" x14ac:dyDescent="0.3">
      <c r="A35" s="146" t="s">
        <v>110</v>
      </c>
      <c r="B35" s="140"/>
      <c r="C35" s="140"/>
      <c r="D35" s="147">
        <f>IFERROR(ROUND(AVERAGEIF(D3:D32,"&gt;0"),0),0)</f>
        <v>21324</v>
      </c>
    </row>
  </sheetData>
  <mergeCells count="4">
    <mergeCell ref="A1:D1"/>
    <mergeCell ref="A33:C33"/>
    <mergeCell ref="A34:C34"/>
    <mergeCell ref="A35:C3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C9140-BDBF-40CF-9BC0-AEE0C81B91E2}">
  <dimension ref="A1:Z36"/>
  <sheetViews>
    <sheetView workbookViewId="0">
      <selection activeCell="F32" sqref="F32"/>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_xlfn.CONCAT(TEXT(OFFSET(A2,2,0), "MMMM YYYY"), " Daily Flow")</f>
        <v>May 2024 Daily Flow</v>
      </c>
      <c r="B1" s="140"/>
      <c r="C1" s="140"/>
      <c r="D1" s="140"/>
    </row>
    <row r="2" spans="1:4" x14ac:dyDescent="0.3">
      <c r="A2" s="142" t="s">
        <v>104</v>
      </c>
      <c r="B2" s="143" t="s">
        <v>105</v>
      </c>
      <c r="C2" s="143" t="s">
        <v>106</v>
      </c>
      <c r="D2" s="143" t="s">
        <v>107</v>
      </c>
    </row>
    <row r="3" spans="1:4" x14ac:dyDescent="0.3">
      <c r="A3" s="144">
        <v>45413</v>
      </c>
      <c r="B3" s="145">
        <v>239986</v>
      </c>
      <c r="C3" s="145">
        <v>22965</v>
      </c>
      <c r="D3" s="145">
        <v>22965</v>
      </c>
    </row>
    <row r="4" spans="1:4" x14ac:dyDescent="0.3">
      <c r="A4" s="144">
        <v>45414</v>
      </c>
      <c r="B4" s="145">
        <v>267335</v>
      </c>
      <c r="C4" s="145">
        <v>27349</v>
      </c>
      <c r="D4" s="145">
        <v>27349</v>
      </c>
    </row>
    <row r="5" spans="1:4" x14ac:dyDescent="0.3">
      <c r="A5" s="144">
        <v>45415</v>
      </c>
      <c r="B5" s="145">
        <v>290406</v>
      </c>
      <c r="C5" s="145">
        <v>23071</v>
      </c>
      <c r="D5" s="145">
        <v>23071</v>
      </c>
    </row>
    <row r="6" spans="1:4" x14ac:dyDescent="0.3">
      <c r="A6" s="144">
        <v>45416</v>
      </c>
      <c r="B6" s="145">
        <v>319299</v>
      </c>
      <c r="C6" s="145">
        <v>28893</v>
      </c>
      <c r="D6" s="145">
        <v>28893</v>
      </c>
    </row>
    <row r="7" spans="1:4" x14ac:dyDescent="0.3">
      <c r="A7" s="144">
        <v>45417</v>
      </c>
      <c r="B7" s="145">
        <v>342601</v>
      </c>
      <c r="C7" s="145">
        <v>23302</v>
      </c>
      <c r="D7" s="145">
        <v>23302</v>
      </c>
    </row>
    <row r="8" spans="1:4" x14ac:dyDescent="0.3">
      <c r="A8" s="144">
        <v>45418</v>
      </c>
      <c r="B8" s="145">
        <v>368497</v>
      </c>
      <c r="C8" s="145">
        <v>25896</v>
      </c>
      <c r="D8" s="145">
        <v>25896</v>
      </c>
    </row>
    <row r="9" spans="1:4" x14ac:dyDescent="0.3">
      <c r="A9" s="144">
        <v>45419</v>
      </c>
      <c r="B9" s="145">
        <v>389601</v>
      </c>
      <c r="C9" s="145">
        <v>21104</v>
      </c>
      <c r="D9" s="145">
        <v>21104</v>
      </c>
    </row>
    <row r="10" spans="1:4" x14ac:dyDescent="0.3">
      <c r="A10" s="144">
        <v>45420</v>
      </c>
      <c r="B10" s="145">
        <v>409848</v>
      </c>
      <c r="C10" s="145">
        <v>20247</v>
      </c>
      <c r="D10" s="145">
        <v>20247</v>
      </c>
    </row>
    <row r="11" spans="1:4" x14ac:dyDescent="0.3">
      <c r="A11" s="144">
        <v>45421</v>
      </c>
      <c r="B11" s="145">
        <v>433826</v>
      </c>
      <c r="C11" s="145">
        <v>23978</v>
      </c>
      <c r="D11" s="145">
        <v>23978</v>
      </c>
    </row>
    <row r="12" spans="1:4" x14ac:dyDescent="0.3">
      <c r="A12" s="144">
        <v>45422</v>
      </c>
      <c r="B12" s="145">
        <v>455308</v>
      </c>
      <c r="C12" s="145">
        <v>21482</v>
      </c>
      <c r="D12" s="145">
        <v>21482</v>
      </c>
    </row>
    <row r="13" spans="1:4" x14ac:dyDescent="0.3">
      <c r="A13" s="144">
        <v>45423</v>
      </c>
      <c r="B13" s="145">
        <v>479082</v>
      </c>
      <c r="C13" s="145">
        <v>23774</v>
      </c>
      <c r="D13" s="145">
        <v>23774</v>
      </c>
    </row>
    <row r="14" spans="1:4" x14ac:dyDescent="0.3">
      <c r="A14" s="144">
        <v>45424</v>
      </c>
      <c r="B14" s="145">
        <v>508156</v>
      </c>
      <c r="C14" s="145">
        <v>29074</v>
      </c>
      <c r="D14" s="145">
        <v>29074</v>
      </c>
    </row>
    <row r="15" spans="1:4" x14ac:dyDescent="0.3">
      <c r="A15" s="144">
        <v>45425</v>
      </c>
      <c r="B15" s="145">
        <v>525840</v>
      </c>
      <c r="C15" s="145">
        <v>17684</v>
      </c>
      <c r="D15" s="145">
        <v>17684</v>
      </c>
    </row>
    <row r="16" spans="1:4" x14ac:dyDescent="0.3">
      <c r="A16" s="144">
        <v>45426</v>
      </c>
      <c r="B16" s="145">
        <v>553866</v>
      </c>
      <c r="C16" s="145">
        <v>28026</v>
      </c>
      <c r="D16" s="145">
        <v>28026</v>
      </c>
    </row>
    <row r="17" spans="1:4" x14ac:dyDescent="0.3">
      <c r="A17" s="144">
        <v>45427</v>
      </c>
      <c r="B17" s="145">
        <v>573859</v>
      </c>
      <c r="C17" s="145">
        <v>19993</v>
      </c>
      <c r="D17" s="145">
        <v>19993</v>
      </c>
    </row>
    <row r="18" spans="1:4" x14ac:dyDescent="0.3">
      <c r="A18" s="144">
        <v>45428</v>
      </c>
      <c r="B18" s="145">
        <v>604294</v>
      </c>
      <c r="C18" s="145">
        <v>30435</v>
      </c>
      <c r="D18" s="145">
        <v>30435</v>
      </c>
    </row>
    <row r="19" spans="1:4" x14ac:dyDescent="0.3">
      <c r="A19" s="144">
        <v>45429</v>
      </c>
      <c r="B19" s="145">
        <v>627885</v>
      </c>
      <c r="C19" s="145">
        <v>23591</v>
      </c>
      <c r="D19" s="145">
        <v>23591</v>
      </c>
    </row>
    <row r="20" spans="1:4" x14ac:dyDescent="0.3">
      <c r="A20" s="144">
        <v>45430</v>
      </c>
      <c r="B20" s="145">
        <v>649918</v>
      </c>
      <c r="C20" s="145">
        <v>22033</v>
      </c>
      <c r="D20" s="145">
        <v>22033</v>
      </c>
    </row>
    <row r="21" spans="1:4" x14ac:dyDescent="0.3">
      <c r="A21" s="144">
        <v>45431</v>
      </c>
      <c r="B21" s="145">
        <v>661256</v>
      </c>
      <c r="C21" s="145">
        <v>11338</v>
      </c>
      <c r="D21" s="145">
        <v>11338</v>
      </c>
    </row>
    <row r="22" spans="1:4" x14ac:dyDescent="0.3">
      <c r="A22" s="144">
        <v>45432</v>
      </c>
      <c r="B22" s="145">
        <v>675996</v>
      </c>
      <c r="C22" s="145">
        <v>14740</v>
      </c>
      <c r="D22" s="145">
        <v>14740</v>
      </c>
    </row>
    <row r="23" spans="1:4" x14ac:dyDescent="0.3">
      <c r="A23" s="144">
        <v>45433</v>
      </c>
      <c r="B23" s="145">
        <v>692085</v>
      </c>
      <c r="C23" s="145">
        <v>16089</v>
      </c>
      <c r="D23" s="145">
        <v>16089</v>
      </c>
    </row>
    <row r="24" spans="1:4" x14ac:dyDescent="0.3">
      <c r="A24" s="144">
        <v>45434</v>
      </c>
      <c r="B24" s="145">
        <v>719694</v>
      </c>
      <c r="C24" s="145">
        <v>27609</v>
      </c>
      <c r="D24" s="145">
        <v>27609</v>
      </c>
    </row>
    <row r="25" spans="1:4" x14ac:dyDescent="0.3">
      <c r="A25" s="144">
        <v>45435</v>
      </c>
      <c r="B25" s="145">
        <v>739532</v>
      </c>
      <c r="C25" s="145">
        <v>19838</v>
      </c>
      <c r="D25" s="145">
        <v>19838</v>
      </c>
    </row>
    <row r="26" spans="1:4" x14ac:dyDescent="0.3">
      <c r="A26" s="144">
        <v>45436</v>
      </c>
      <c r="B26" s="145">
        <v>762868</v>
      </c>
      <c r="C26" s="145">
        <v>23336</v>
      </c>
      <c r="D26" s="145">
        <v>23336</v>
      </c>
    </row>
    <row r="27" spans="1:4" x14ac:dyDescent="0.3">
      <c r="A27" s="144">
        <v>45437</v>
      </c>
      <c r="B27" s="145">
        <v>771304</v>
      </c>
      <c r="C27" s="145">
        <v>8436</v>
      </c>
      <c r="D27" s="145">
        <v>8436</v>
      </c>
    </row>
    <row r="28" spans="1:4" x14ac:dyDescent="0.3">
      <c r="A28" s="144">
        <v>45438</v>
      </c>
      <c r="B28" s="145">
        <v>783595</v>
      </c>
      <c r="C28" s="145">
        <v>12291</v>
      </c>
      <c r="D28" s="145">
        <v>12291</v>
      </c>
    </row>
    <row r="29" spans="1:4" x14ac:dyDescent="0.3">
      <c r="A29" s="144">
        <v>45439</v>
      </c>
      <c r="B29" s="145">
        <v>807879</v>
      </c>
      <c r="C29" s="145">
        <v>24284</v>
      </c>
      <c r="D29" s="145">
        <v>24284</v>
      </c>
    </row>
    <row r="30" spans="1:4" x14ac:dyDescent="0.3">
      <c r="A30" s="144">
        <v>45440</v>
      </c>
      <c r="B30" s="145">
        <v>832551</v>
      </c>
      <c r="C30" s="145">
        <v>24672</v>
      </c>
      <c r="D30" s="145">
        <v>24672</v>
      </c>
    </row>
    <row r="31" spans="1:4" x14ac:dyDescent="0.3">
      <c r="A31" s="144">
        <v>45441</v>
      </c>
      <c r="B31" s="145">
        <v>852912</v>
      </c>
      <c r="C31" s="145">
        <v>20361</v>
      </c>
      <c r="D31" s="145">
        <v>20361</v>
      </c>
    </row>
    <row r="32" spans="1:4" x14ac:dyDescent="0.3">
      <c r="A32" s="144">
        <v>45442</v>
      </c>
      <c r="B32" s="145">
        <v>879618</v>
      </c>
      <c r="C32" s="145">
        <v>26706</v>
      </c>
      <c r="D32" s="145">
        <v>26706</v>
      </c>
    </row>
    <row r="33" spans="1:4" x14ac:dyDescent="0.3">
      <c r="A33" s="144">
        <v>45443</v>
      </c>
      <c r="B33" s="145">
        <v>907360</v>
      </c>
      <c r="C33" s="145">
        <v>27742</v>
      </c>
      <c r="D33" s="145">
        <v>27742</v>
      </c>
    </row>
    <row r="34" spans="1:4" x14ac:dyDescent="0.3">
      <c r="A34" s="146" t="s">
        <v>108</v>
      </c>
      <c r="B34" s="140"/>
      <c r="C34" s="140"/>
      <c r="D34" s="147">
        <f>SUM(D3:D33)</f>
        <v>690339</v>
      </c>
    </row>
    <row r="35" spans="1:4" x14ac:dyDescent="0.3">
      <c r="A35" s="146" t="s">
        <v>109</v>
      </c>
      <c r="B35" s="140"/>
      <c r="C35" s="140"/>
      <c r="D35" s="147">
        <f>ROUND(AVERAGE(D3:D33),0)</f>
        <v>22269</v>
      </c>
    </row>
    <row r="36" spans="1:4" x14ac:dyDescent="0.3">
      <c r="A36" s="146" t="s">
        <v>110</v>
      </c>
      <c r="B36" s="140"/>
      <c r="C36" s="140"/>
      <c r="D36" s="147">
        <f>IFERROR(ROUND(AVERAGEIF(D3:D33,"&gt;0"),0),0)</f>
        <v>22269</v>
      </c>
    </row>
  </sheetData>
  <mergeCells count="4">
    <mergeCell ref="A1:D1"/>
    <mergeCell ref="A34:C34"/>
    <mergeCell ref="A35:C35"/>
    <mergeCell ref="A36:C36"/>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8CBB3-6774-408B-A3A1-74A1A58FA8E2}">
  <dimension ref="A1:Z35"/>
  <sheetViews>
    <sheetView workbookViewId="0">
      <selection activeCell="E22" sqref="E22"/>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_xlfn.CONCAT(TEXT(OFFSET(A2,2,0), "MMMM YYYY"), " Daily Flow")</f>
        <v>April 2024 Daily Flow</v>
      </c>
      <c r="B1" s="140"/>
      <c r="C1" s="140"/>
      <c r="D1" s="140"/>
    </row>
    <row r="2" spans="1:4" x14ac:dyDescent="0.3">
      <c r="A2" s="142" t="s">
        <v>104</v>
      </c>
      <c r="B2" s="143" t="s">
        <v>105</v>
      </c>
      <c r="C2" s="143" t="s">
        <v>106</v>
      </c>
      <c r="D2" s="143" t="s">
        <v>107</v>
      </c>
    </row>
    <row r="3" spans="1:4" x14ac:dyDescent="0.3">
      <c r="A3" s="144">
        <v>45383</v>
      </c>
      <c r="B3" s="145">
        <v>9546804</v>
      </c>
      <c r="C3" s="145">
        <v>10517</v>
      </c>
      <c r="D3" s="145">
        <v>10517</v>
      </c>
    </row>
    <row r="4" spans="1:4" x14ac:dyDescent="0.3">
      <c r="A4" s="144">
        <v>45384</v>
      </c>
      <c r="B4" s="145">
        <v>9559968</v>
      </c>
      <c r="C4" s="145">
        <v>13164</v>
      </c>
      <c r="D4" s="145">
        <v>13164</v>
      </c>
    </row>
    <row r="5" spans="1:4" x14ac:dyDescent="0.3">
      <c r="A5" s="144">
        <v>45385</v>
      </c>
      <c r="B5" s="145">
        <v>9583318</v>
      </c>
      <c r="C5" s="145">
        <v>23350</v>
      </c>
      <c r="D5" s="145">
        <v>23350</v>
      </c>
    </row>
    <row r="6" spans="1:4" x14ac:dyDescent="0.3">
      <c r="A6" s="144">
        <v>45386</v>
      </c>
      <c r="B6" s="145">
        <v>9608392</v>
      </c>
      <c r="C6" s="145">
        <v>25074</v>
      </c>
      <c r="D6" s="145">
        <v>25074</v>
      </c>
    </row>
    <row r="7" spans="1:4" x14ac:dyDescent="0.3">
      <c r="A7" s="144">
        <v>45387</v>
      </c>
      <c r="B7" s="145">
        <v>9629438</v>
      </c>
      <c r="C7" s="145">
        <v>21046</v>
      </c>
      <c r="D7" s="145">
        <v>21046</v>
      </c>
    </row>
    <row r="8" spans="1:4" x14ac:dyDescent="0.3">
      <c r="A8" s="144">
        <v>45388</v>
      </c>
      <c r="B8" s="145">
        <v>9658327</v>
      </c>
      <c r="C8" s="145">
        <v>28889</v>
      </c>
      <c r="D8" s="145">
        <v>28889</v>
      </c>
    </row>
    <row r="9" spans="1:4" x14ac:dyDescent="0.3">
      <c r="A9" s="144">
        <v>45389</v>
      </c>
      <c r="B9" s="145">
        <v>9688549</v>
      </c>
      <c r="C9" s="145">
        <v>30222</v>
      </c>
      <c r="D9" s="145">
        <v>30222</v>
      </c>
    </row>
    <row r="10" spans="1:4" x14ac:dyDescent="0.3">
      <c r="A10" s="144">
        <v>45390</v>
      </c>
      <c r="B10" s="145">
        <v>9703290</v>
      </c>
      <c r="C10" s="145">
        <v>14741</v>
      </c>
      <c r="D10" s="145">
        <v>14741</v>
      </c>
    </row>
    <row r="11" spans="1:4" x14ac:dyDescent="0.3">
      <c r="A11" s="144">
        <v>45391</v>
      </c>
      <c r="B11" s="145">
        <v>9726794</v>
      </c>
      <c r="C11" s="145">
        <v>23504</v>
      </c>
      <c r="D11" s="145">
        <v>23504</v>
      </c>
    </row>
    <row r="12" spans="1:4" x14ac:dyDescent="0.3">
      <c r="A12" s="144">
        <v>45392</v>
      </c>
      <c r="B12" s="145">
        <v>9748540</v>
      </c>
      <c r="C12" s="145">
        <v>21746</v>
      </c>
      <c r="D12" s="145">
        <v>21746</v>
      </c>
    </row>
    <row r="13" spans="1:4" x14ac:dyDescent="0.3">
      <c r="A13" s="144">
        <v>45393</v>
      </c>
      <c r="B13" s="145">
        <v>9770443</v>
      </c>
      <c r="C13" s="145">
        <v>21903</v>
      </c>
      <c r="D13" s="145">
        <v>21903</v>
      </c>
    </row>
    <row r="14" spans="1:4" x14ac:dyDescent="0.3">
      <c r="A14" s="144">
        <v>45394</v>
      </c>
      <c r="B14" s="145">
        <v>9789161</v>
      </c>
      <c r="C14" s="145">
        <v>18718</v>
      </c>
      <c r="D14" s="145">
        <v>18718</v>
      </c>
    </row>
    <row r="15" spans="1:4" x14ac:dyDescent="0.3">
      <c r="A15" s="144">
        <v>45395</v>
      </c>
      <c r="B15" s="145">
        <v>9806252</v>
      </c>
      <c r="C15" s="145">
        <v>17091</v>
      </c>
      <c r="D15" s="145">
        <v>17091</v>
      </c>
    </row>
    <row r="16" spans="1:4" x14ac:dyDescent="0.3">
      <c r="A16" s="144">
        <v>45396</v>
      </c>
      <c r="B16" s="145">
        <v>9827014</v>
      </c>
      <c r="C16" s="145">
        <v>20762</v>
      </c>
      <c r="D16" s="145">
        <v>20762</v>
      </c>
    </row>
    <row r="17" spans="1:26" x14ac:dyDescent="0.3">
      <c r="A17" s="144">
        <v>45397</v>
      </c>
      <c r="B17" s="145">
        <v>9837802</v>
      </c>
      <c r="C17" s="145">
        <v>10788</v>
      </c>
      <c r="D17" s="145">
        <v>10788</v>
      </c>
    </row>
    <row r="18" spans="1:26" x14ac:dyDescent="0.3">
      <c r="A18" s="144">
        <v>45398</v>
      </c>
      <c r="B18" s="145">
        <v>9862540</v>
      </c>
      <c r="C18" s="145">
        <v>24738</v>
      </c>
      <c r="D18" s="145">
        <v>24738</v>
      </c>
    </row>
    <row r="19" spans="1:26" x14ac:dyDescent="0.3">
      <c r="A19" s="144">
        <v>45399</v>
      </c>
      <c r="B19" s="145">
        <v>9880123</v>
      </c>
      <c r="C19" s="145">
        <v>17583</v>
      </c>
      <c r="D19" s="145">
        <v>17583</v>
      </c>
      <c r="X19"/>
      <c r="Y19"/>
      <c r="Z19"/>
    </row>
    <row r="20" spans="1:26" x14ac:dyDescent="0.3">
      <c r="A20" s="144">
        <v>45400</v>
      </c>
      <c r="B20" s="145">
        <v>9905850</v>
      </c>
      <c r="C20" s="145">
        <v>25727</v>
      </c>
      <c r="D20" s="145">
        <v>25727</v>
      </c>
      <c r="X20"/>
      <c r="Y20"/>
      <c r="Z20"/>
    </row>
    <row r="21" spans="1:26" x14ac:dyDescent="0.3">
      <c r="A21" s="144">
        <v>45401</v>
      </c>
      <c r="B21" s="145">
        <v>9922218</v>
      </c>
      <c r="C21" s="145">
        <v>16368</v>
      </c>
      <c r="D21" s="145">
        <v>16368</v>
      </c>
      <c r="X21"/>
      <c r="Y21"/>
      <c r="Z21"/>
    </row>
    <row r="22" spans="1:26" x14ac:dyDescent="0.3">
      <c r="A22" s="144">
        <v>45402</v>
      </c>
      <c r="B22" s="145">
        <v>9953713</v>
      </c>
      <c r="C22" s="145">
        <v>31495</v>
      </c>
      <c r="D22" s="145">
        <v>31495</v>
      </c>
      <c r="X22"/>
      <c r="Y22"/>
      <c r="Z22"/>
    </row>
    <row r="23" spans="1:26" x14ac:dyDescent="0.3">
      <c r="A23" s="144">
        <v>45403</v>
      </c>
      <c r="B23" s="145">
        <v>9969095</v>
      </c>
      <c r="C23" s="145">
        <v>30960</v>
      </c>
      <c r="D23" s="145">
        <v>30960</v>
      </c>
      <c r="X23"/>
      <c r="Y23"/>
      <c r="Z23"/>
    </row>
    <row r="24" spans="1:26" x14ac:dyDescent="0.3">
      <c r="A24" s="144">
        <v>45404</v>
      </c>
      <c r="B24" s="145">
        <v>9984673</v>
      </c>
      <c r="C24" s="145">
        <v>-9969095</v>
      </c>
      <c r="D24" s="145">
        <v>15578</v>
      </c>
    </row>
    <row r="25" spans="1:26" x14ac:dyDescent="0.3">
      <c r="A25" s="144">
        <v>45405</v>
      </c>
      <c r="B25" s="145">
        <v>40853</v>
      </c>
      <c r="C25" s="145">
        <v>25275</v>
      </c>
      <c r="D25" s="145">
        <v>25275</v>
      </c>
    </row>
    <row r="26" spans="1:26" x14ac:dyDescent="0.3">
      <c r="A26" s="144">
        <v>45406</v>
      </c>
      <c r="B26" s="145">
        <v>68372</v>
      </c>
      <c r="C26" s="145">
        <v>27519</v>
      </c>
      <c r="D26" s="145">
        <v>27519</v>
      </c>
    </row>
    <row r="27" spans="1:26" x14ac:dyDescent="0.3">
      <c r="A27" s="144">
        <v>45407</v>
      </c>
      <c r="B27" s="145">
        <v>98209</v>
      </c>
      <c r="C27" s="145">
        <v>29837</v>
      </c>
      <c r="D27" s="145">
        <v>29837</v>
      </c>
    </row>
    <row r="28" spans="1:26" x14ac:dyDescent="0.3">
      <c r="A28" s="144">
        <v>45408</v>
      </c>
      <c r="B28" s="145">
        <v>121078</v>
      </c>
      <c r="C28" s="145">
        <v>22869</v>
      </c>
      <c r="D28" s="145">
        <v>22869</v>
      </c>
    </row>
    <row r="29" spans="1:26" x14ac:dyDescent="0.3">
      <c r="A29" s="144">
        <v>45409</v>
      </c>
      <c r="B29" s="145">
        <v>143161</v>
      </c>
      <c r="C29" s="145">
        <v>22083</v>
      </c>
      <c r="D29" s="145">
        <v>22083</v>
      </c>
    </row>
    <row r="30" spans="1:26" x14ac:dyDescent="0.3">
      <c r="A30" s="144">
        <v>45410</v>
      </c>
      <c r="B30" s="145">
        <v>165042</v>
      </c>
      <c r="C30" s="145">
        <v>21881</v>
      </c>
      <c r="D30" s="145">
        <v>21881</v>
      </c>
    </row>
    <row r="31" spans="1:26" x14ac:dyDescent="0.3">
      <c r="A31" s="144">
        <v>45411</v>
      </c>
      <c r="B31" s="145">
        <v>192282</v>
      </c>
      <c r="C31" s="145">
        <v>27240</v>
      </c>
      <c r="D31" s="145">
        <v>27240</v>
      </c>
    </row>
    <row r="32" spans="1:26" x14ac:dyDescent="0.3">
      <c r="A32" s="144">
        <v>45412</v>
      </c>
      <c r="B32" s="145">
        <v>217021</v>
      </c>
      <c r="C32" s="145">
        <v>24739</v>
      </c>
      <c r="D32" s="145">
        <v>24739</v>
      </c>
    </row>
    <row r="33" spans="1:4" x14ac:dyDescent="0.3">
      <c r="A33" s="146" t="s">
        <v>108</v>
      </c>
      <c r="B33" s="140"/>
      <c r="C33" s="140"/>
      <c r="D33" s="147">
        <f>SUM(D3:D32)</f>
        <v>665407</v>
      </c>
    </row>
    <row r="34" spans="1:4" x14ac:dyDescent="0.3">
      <c r="A34" s="146" t="s">
        <v>109</v>
      </c>
      <c r="B34" s="140"/>
      <c r="C34" s="140"/>
      <c r="D34" s="147">
        <f>ROUND(AVERAGE(D3:D32),0)</f>
        <v>22180</v>
      </c>
    </row>
    <row r="35" spans="1:4" x14ac:dyDescent="0.3">
      <c r="A35" s="146" t="s">
        <v>110</v>
      </c>
      <c r="B35" s="140"/>
      <c r="C35" s="140"/>
      <c r="D35" s="147">
        <f>IFERROR(ROUND(AVERAGEIF(D3:D32,"&gt;0"),0),0)</f>
        <v>22180</v>
      </c>
    </row>
  </sheetData>
  <mergeCells count="4">
    <mergeCell ref="A1:D1"/>
    <mergeCell ref="A33:C33"/>
    <mergeCell ref="A34:C34"/>
    <mergeCell ref="A35:C3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2A57F-3E01-467E-83F8-4309EEEFE97B}">
  <dimension ref="A1:Y35"/>
  <sheetViews>
    <sheetView workbookViewId="0">
      <selection activeCell="G30" sqref="G30"/>
    </sheetView>
  </sheetViews>
  <sheetFormatPr defaultRowHeight="15.75" x14ac:dyDescent="0.3"/>
  <cols>
    <col min="1" max="1" width="16.7109375" style="148" customWidth="1"/>
    <col min="2" max="3" width="21.85546875" style="141" customWidth="1"/>
    <col min="4" max="25" width="9.140625" style="141"/>
  </cols>
  <sheetData>
    <row r="1" spans="1:3" ht="18.75" x14ac:dyDescent="0.35">
      <c r="A1" s="139" t="str">
        <f ca="1">_xlfn.CONCAT(TEXT(OFFSET(A2,2,0), "MMMM YYYY"), " Daily Flow")</f>
        <v>March 2024 Daily Flow</v>
      </c>
      <c r="B1" s="140"/>
      <c r="C1" s="140"/>
    </row>
    <row r="2" spans="1:3" x14ac:dyDescent="0.3">
      <c r="A2" s="142" t="s">
        <v>104</v>
      </c>
      <c r="B2" s="143" t="s">
        <v>105</v>
      </c>
      <c r="C2" s="143" t="s">
        <v>107</v>
      </c>
    </row>
    <row r="3" spans="1:3" x14ac:dyDescent="0.3">
      <c r="A3" s="144">
        <v>45352</v>
      </c>
      <c r="B3" s="145">
        <v>8893654</v>
      </c>
      <c r="C3" s="145">
        <v>19342</v>
      </c>
    </row>
    <row r="4" spans="1:3" x14ac:dyDescent="0.3">
      <c r="A4" s="144">
        <v>45353</v>
      </c>
      <c r="B4" s="145">
        <v>8916005</v>
      </c>
      <c r="C4" s="145">
        <v>22351</v>
      </c>
    </row>
    <row r="5" spans="1:3" x14ac:dyDescent="0.3">
      <c r="A5" s="144">
        <v>45354</v>
      </c>
      <c r="B5" s="145">
        <v>8941090</v>
      </c>
      <c r="C5" s="145">
        <v>25085</v>
      </c>
    </row>
    <row r="6" spans="1:3" x14ac:dyDescent="0.3">
      <c r="A6" s="144">
        <v>45355</v>
      </c>
      <c r="B6" s="145">
        <v>8954657</v>
      </c>
      <c r="C6" s="145">
        <v>13567</v>
      </c>
    </row>
    <row r="7" spans="1:3" x14ac:dyDescent="0.3">
      <c r="A7" s="144">
        <v>45356</v>
      </c>
      <c r="B7" s="145">
        <v>8975380</v>
      </c>
      <c r="C7" s="145">
        <v>20723</v>
      </c>
    </row>
    <row r="8" spans="1:3" x14ac:dyDescent="0.3">
      <c r="A8" s="144">
        <v>45357</v>
      </c>
      <c r="B8" s="145">
        <v>8998150</v>
      </c>
      <c r="C8" s="145">
        <v>22770</v>
      </c>
    </row>
    <row r="9" spans="1:3" x14ac:dyDescent="0.3">
      <c r="A9" s="144">
        <v>45358</v>
      </c>
      <c r="B9" s="145">
        <v>9021944</v>
      </c>
      <c r="C9" s="145">
        <v>23794</v>
      </c>
    </row>
    <row r="10" spans="1:3" x14ac:dyDescent="0.3">
      <c r="A10" s="144">
        <v>45359</v>
      </c>
      <c r="B10" s="145">
        <v>9048368</v>
      </c>
      <c r="C10" s="145">
        <v>26424</v>
      </c>
    </row>
    <row r="11" spans="1:3" x14ac:dyDescent="0.3">
      <c r="A11" s="144">
        <v>45360</v>
      </c>
      <c r="B11" s="145">
        <v>9069944</v>
      </c>
      <c r="C11" s="145">
        <v>21576</v>
      </c>
    </row>
    <row r="12" spans="1:3" x14ac:dyDescent="0.3">
      <c r="A12" s="144">
        <v>45361</v>
      </c>
      <c r="B12" s="145">
        <v>9093410</v>
      </c>
      <c r="C12" s="145">
        <v>23466</v>
      </c>
    </row>
    <row r="13" spans="1:3" x14ac:dyDescent="0.3">
      <c r="A13" s="144">
        <v>45362</v>
      </c>
      <c r="B13" s="145">
        <v>9117150</v>
      </c>
      <c r="C13" s="145">
        <v>23740</v>
      </c>
    </row>
    <row r="14" spans="1:3" x14ac:dyDescent="0.3">
      <c r="A14" s="144">
        <v>45363</v>
      </c>
      <c r="B14" s="145">
        <v>9135110</v>
      </c>
      <c r="C14" s="145">
        <v>17960</v>
      </c>
    </row>
    <row r="15" spans="1:3" x14ac:dyDescent="0.3">
      <c r="A15" s="144">
        <v>45364</v>
      </c>
      <c r="B15" s="145">
        <v>9156567</v>
      </c>
      <c r="C15" s="145">
        <v>21457</v>
      </c>
    </row>
    <row r="16" spans="1:3" x14ac:dyDescent="0.3">
      <c r="A16" s="144">
        <v>45365</v>
      </c>
      <c r="B16" s="145">
        <v>9179088</v>
      </c>
      <c r="C16" s="145">
        <v>22521</v>
      </c>
    </row>
    <row r="17" spans="1:3" x14ac:dyDescent="0.3">
      <c r="A17" s="144">
        <v>45366</v>
      </c>
      <c r="B17" s="145">
        <v>9199474</v>
      </c>
      <c r="C17" s="145">
        <v>20386</v>
      </c>
    </row>
    <row r="18" spans="1:3" x14ac:dyDescent="0.3">
      <c r="A18" s="144">
        <v>45367</v>
      </c>
      <c r="B18" s="145">
        <v>9216676</v>
      </c>
      <c r="C18" s="145">
        <v>17202</v>
      </c>
    </row>
    <row r="19" spans="1:3" x14ac:dyDescent="0.3">
      <c r="A19" s="144">
        <v>45368</v>
      </c>
      <c r="B19" s="145">
        <v>9225047</v>
      </c>
      <c r="C19" s="145">
        <v>8371</v>
      </c>
    </row>
    <row r="20" spans="1:3" x14ac:dyDescent="0.3">
      <c r="A20" s="144">
        <v>45369</v>
      </c>
      <c r="B20" s="145">
        <v>9246357</v>
      </c>
      <c r="C20" s="145">
        <v>21310</v>
      </c>
    </row>
    <row r="21" spans="1:3" x14ac:dyDescent="0.3">
      <c r="A21" s="144">
        <v>45370</v>
      </c>
      <c r="B21" s="145">
        <v>9267561</v>
      </c>
      <c r="C21" s="145">
        <v>21204</v>
      </c>
    </row>
    <row r="22" spans="1:3" x14ac:dyDescent="0.3">
      <c r="A22" s="144">
        <v>45371</v>
      </c>
      <c r="B22" s="145">
        <v>9290892</v>
      </c>
      <c r="C22" s="145">
        <v>23331</v>
      </c>
    </row>
    <row r="23" spans="1:3" x14ac:dyDescent="0.3">
      <c r="A23" s="144">
        <v>45372</v>
      </c>
      <c r="B23" s="145">
        <v>9318781</v>
      </c>
      <c r="C23" s="145">
        <v>27889</v>
      </c>
    </row>
    <row r="24" spans="1:3" x14ac:dyDescent="0.3">
      <c r="A24" s="144">
        <v>45373</v>
      </c>
      <c r="B24" s="145">
        <v>9342956</v>
      </c>
      <c r="C24" s="145">
        <v>24175</v>
      </c>
    </row>
    <row r="25" spans="1:3" x14ac:dyDescent="0.3">
      <c r="A25" s="144">
        <v>45374</v>
      </c>
      <c r="B25" s="145">
        <v>9367789</v>
      </c>
      <c r="C25" s="145">
        <v>24833</v>
      </c>
    </row>
    <row r="26" spans="1:3" x14ac:dyDescent="0.3">
      <c r="A26" s="144">
        <v>45375</v>
      </c>
      <c r="B26" s="145">
        <v>9391104</v>
      </c>
      <c r="C26" s="145">
        <v>23315</v>
      </c>
    </row>
    <row r="27" spans="1:3" x14ac:dyDescent="0.3">
      <c r="A27" s="144">
        <v>45376</v>
      </c>
      <c r="B27" s="145">
        <v>9413741</v>
      </c>
      <c r="C27" s="145">
        <v>22637</v>
      </c>
    </row>
    <row r="28" spans="1:3" x14ac:dyDescent="0.3">
      <c r="A28" s="144">
        <v>45377</v>
      </c>
      <c r="B28" s="145">
        <v>9435445</v>
      </c>
      <c r="C28" s="145">
        <v>21704</v>
      </c>
    </row>
    <row r="29" spans="1:3" x14ac:dyDescent="0.3">
      <c r="A29" s="144">
        <v>45378</v>
      </c>
      <c r="B29" s="145">
        <v>9453667</v>
      </c>
      <c r="C29" s="145">
        <v>18222</v>
      </c>
    </row>
    <row r="30" spans="1:3" x14ac:dyDescent="0.3">
      <c r="A30" s="144">
        <v>45379</v>
      </c>
      <c r="B30" s="145">
        <v>9473901</v>
      </c>
      <c r="C30" s="145">
        <v>20234</v>
      </c>
    </row>
    <row r="31" spans="1:3" x14ac:dyDescent="0.3">
      <c r="A31" s="144">
        <v>45380</v>
      </c>
      <c r="B31" s="145">
        <v>9493605</v>
      </c>
      <c r="C31" s="145">
        <v>19704</v>
      </c>
    </row>
    <row r="32" spans="1:3" x14ac:dyDescent="0.3">
      <c r="A32" s="144">
        <v>45381</v>
      </c>
      <c r="B32" s="145">
        <v>9513583</v>
      </c>
      <c r="C32" s="145">
        <v>19978</v>
      </c>
    </row>
    <row r="33" spans="1:3" x14ac:dyDescent="0.3">
      <c r="A33" s="144">
        <v>45382</v>
      </c>
      <c r="B33" s="145">
        <v>9536287</v>
      </c>
      <c r="C33" s="145">
        <v>22704</v>
      </c>
    </row>
    <row r="34" spans="1:3" x14ac:dyDescent="0.3">
      <c r="A34" s="146" t="s">
        <v>108</v>
      </c>
      <c r="B34" s="140"/>
      <c r="C34" s="147">
        <f>SUM(C3:C33)</f>
        <v>661975</v>
      </c>
    </row>
    <row r="35" spans="1:3" x14ac:dyDescent="0.3">
      <c r="A35" s="146" t="s">
        <v>109</v>
      </c>
      <c r="B35" s="140"/>
      <c r="C35" s="147">
        <f>ROUND(AVERAGE(C3:C33),0)</f>
        <v>21354</v>
      </c>
    </row>
  </sheetData>
  <mergeCells count="3">
    <mergeCell ref="A1:C1"/>
    <mergeCell ref="A34:B34"/>
    <mergeCell ref="A35:B35"/>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C39E3-172E-40EB-A617-74332C5E0E60}">
  <dimension ref="A1:Y33"/>
  <sheetViews>
    <sheetView workbookViewId="0">
      <selection activeCell="F15" sqref="F15"/>
    </sheetView>
  </sheetViews>
  <sheetFormatPr defaultRowHeight="15.75" x14ac:dyDescent="0.3"/>
  <cols>
    <col min="1" max="1" width="16.7109375" style="148" customWidth="1"/>
    <col min="2" max="3" width="21.85546875" style="141" customWidth="1"/>
    <col min="4" max="25" width="9.140625" style="141"/>
  </cols>
  <sheetData>
    <row r="1" spans="1:3" ht="18.75" x14ac:dyDescent="0.35">
      <c r="A1" s="139" t="str">
        <f ca="1">_xlfn.CONCAT(TEXT(OFFSET(A2,2,0), "MMMM YYYY"), " Daily Flow")</f>
        <v>February 2024 Daily Flow</v>
      </c>
      <c r="B1" s="140"/>
      <c r="C1" s="140"/>
    </row>
    <row r="2" spans="1:3" x14ac:dyDescent="0.3">
      <c r="A2" s="142" t="s">
        <v>104</v>
      </c>
      <c r="B2" s="143" t="s">
        <v>105</v>
      </c>
      <c r="C2" s="143" t="s">
        <v>107</v>
      </c>
    </row>
    <row r="3" spans="1:3" x14ac:dyDescent="0.3">
      <c r="A3" s="144">
        <v>45323</v>
      </c>
      <c r="B3" s="145">
        <v>8351123</v>
      </c>
      <c r="C3" s="145">
        <v>4955</v>
      </c>
    </row>
    <row r="4" spans="1:3" x14ac:dyDescent="0.3">
      <c r="A4" s="144">
        <v>45324</v>
      </c>
      <c r="B4" s="145">
        <v>8359885</v>
      </c>
      <c r="C4" s="145">
        <v>8762</v>
      </c>
    </row>
    <row r="5" spans="1:3" x14ac:dyDescent="0.3">
      <c r="A5" s="144">
        <v>45325</v>
      </c>
      <c r="B5" s="145">
        <v>8385003</v>
      </c>
      <c r="C5" s="145">
        <v>25118</v>
      </c>
    </row>
    <row r="6" spans="1:3" x14ac:dyDescent="0.3">
      <c r="A6" s="144">
        <v>45326</v>
      </c>
      <c r="B6" s="145">
        <v>8397671</v>
      </c>
      <c r="C6" s="145">
        <v>12668</v>
      </c>
    </row>
    <row r="7" spans="1:3" x14ac:dyDescent="0.3">
      <c r="A7" s="144">
        <v>45327</v>
      </c>
      <c r="B7" s="145">
        <v>8417665</v>
      </c>
      <c r="C7" s="145">
        <v>19994</v>
      </c>
    </row>
    <row r="8" spans="1:3" x14ac:dyDescent="0.3">
      <c r="A8" s="144">
        <v>45328</v>
      </c>
      <c r="B8" s="145">
        <v>8445963</v>
      </c>
      <c r="C8" s="145">
        <v>28298</v>
      </c>
    </row>
    <row r="9" spans="1:3" x14ac:dyDescent="0.3">
      <c r="A9" s="144">
        <v>45329</v>
      </c>
      <c r="B9" s="145">
        <v>8465776</v>
      </c>
      <c r="C9" s="145">
        <v>19813</v>
      </c>
    </row>
    <row r="10" spans="1:3" x14ac:dyDescent="0.3">
      <c r="A10" s="144">
        <v>45330</v>
      </c>
      <c r="B10" s="145">
        <v>8487255</v>
      </c>
      <c r="C10" s="145">
        <v>21479</v>
      </c>
    </row>
    <row r="11" spans="1:3" x14ac:dyDescent="0.3">
      <c r="A11" s="144">
        <v>45331</v>
      </c>
      <c r="B11" s="145">
        <v>8509197</v>
      </c>
      <c r="C11" s="145">
        <v>21942</v>
      </c>
    </row>
    <row r="12" spans="1:3" x14ac:dyDescent="0.3">
      <c r="A12" s="144">
        <v>45332</v>
      </c>
      <c r="B12" s="145">
        <v>8530212</v>
      </c>
      <c r="C12" s="145">
        <v>21015</v>
      </c>
    </row>
    <row r="13" spans="1:3" x14ac:dyDescent="0.3">
      <c r="A13" s="144">
        <v>45333</v>
      </c>
      <c r="B13" s="145">
        <v>8545678</v>
      </c>
      <c r="C13" s="145">
        <v>15466</v>
      </c>
    </row>
    <row r="14" spans="1:3" x14ac:dyDescent="0.3">
      <c r="A14" s="144">
        <v>45334</v>
      </c>
      <c r="B14" s="145">
        <v>8567207</v>
      </c>
      <c r="C14" s="145">
        <v>21529</v>
      </c>
    </row>
    <row r="15" spans="1:3" x14ac:dyDescent="0.3">
      <c r="A15" s="144">
        <v>45335</v>
      </c>
      <c r="B15" s="145">
        <v>8585318</v>
      </c>
      <c r="C15" s="145">
        <v>18111</v>
      </c>
    </row>
    <row r="16" spans="1:3" x14ac:dyDescent="0.3">
      <c r="A16" s="144">
        <v>45336</v>
      </c>
      <c r="B16" s="145">
        <v>8604347</v>
      </c>
      <c r="C16" s="145">
        <v>19029</v>
      </c>
    </row>
    <row r="17" spans="1:3" x14ac:dyDescent="0.3">
      <c r="A17" s="144">
        <v>45337</v>
      </c>
      <c r="B17" s="145">
        <v>8626042</v>
      </c>
      <c r="C17" s="145">
        <v>21695</v>
      </c>
    </row>
    <row r="18" spans="1:3" x14ac:dyDescent="0.3">
      <c r="A18" s="144">
        <v>45338</v>
      </c>
      <c r="B18" s="145">
        <v>8644958</v>
      </c>
      <c r="C18" s="145">
        <v>18916</v>
      </c>
    </row>
    <row r="19" spans="1:3" x14ac:dyDescent="0.3">
      <c r="A19" s="144">
        <v>45339</v>
      </c>
      <c r="B19" s="145">
        <v>8661547</v>
      </c>
      <c r="C19" s="145">
        <v>16589</v>
      </c>
    </row>
    <row r="20" spans="1:3" x14ac:dyDescent="0.3">
      <c r="A20" s="144">
        <v>45340</v>
      </c>
      <c r="B20" s="145">
        <v>8679402</v>
      </c>
      <c r="C20" s="145">
        <v>17855</v>
      </c>
    </row>
    <row r="21" spans="1:3" x14ac:dyDescent="0.3">
      <c r="A21" s="144">
        <v>45341</v>
      </c>
      <c r="B21" s="145">
        <v>8690670</v>
      </c>
      <c r="C21" s="145">
        <v>11268</v>
      </c>
    </row>
    <row r="22" spans="1:3" x14ac:dyDescent="0.3">
      <c r="A22" s="144">
        <v>45342</v>
      </c>
      <c r="B22" s="145">
        <v>8705807</v>
      </c>
      <c r="C22" s="145">
        <v>15137</v>
      </c>
    </row>
    <row r="23" spans="1:3" x14ac:dyDescent="0.3">
      <c r="A23" s="144">
        <v>45343</v>
      </c>
      <c r="B23" s="145">
        <v>8724322</v>
      </c>
      <c r="C23" s="145">
        <v>18515</v>
      </c>
    </row>
    <row r="24" spans="1:3" x14ac:dyDescent="0.3">
      <c r="A24" s="144">
        <v>45344</v>
      </c>
      <c r="B24" s="145">
        <v>8745990</v>
      </c>
      <c r="C24" s="145">
        <v>21668</v>
      </c>
    </row>
    <row r="25" spans="1:3" x14ac:dyDescent="0.3">
      <c r="A25" s="144">
        <v>45345</v>
      </c>
      <c r="B25" s="145">
        <v>8768128</v>
      </c>
      <c r="C25" s="145">
        <v>22138</v>
      </c>
    </row>
    <row r="26" spans="1:3" x14ac:dyDescent="0.3">
      <c r="A26" s="144">
        <v>45346</v>
      </c>
      <c r="B26" s="145">
        <v>8788127</v>
      </c>
      <c r="C26" s="145">
        <v>19999</v>
      </c>
    </row>
    <row r="27" spans="1:3" x14ac:dyDescent="0.3">
      <c r="A27" s="144">
        <v>45347</v>
      </c>
      <c r="B27" s="145">
        <v>8800873</v>
      </c>
      <c r="C27" s="145">
        <v>12746</v>
      </c>
    </row>
    <row r="28" spans="1:3" x14ac:dyDescent="0.3">
      <c r="A28" s="144">
        <v>45348</v>
      </c>
      <c r="B28" s="145">
        <v>8816425</v>
      </c>
      <c r="C28" s="145">
        <v>15552</v>
      </c>
    </row>
    <row r="29" spans="1:3" x14ac:dyDescent="0.3">
      <c r="A29" s="144">
        <v>45349</v>
      </c>
      <c r="B29" s="145">
        <v>8836074</v>
      </c>
      <c r="C29" s="145">
        <v>19649</v>
      </c>
    </row>
    <row r="30" spans="1:3" x14ac:dyDescent="0.3">
      <c r="A30" s="144">
        <v>45350</v>
      </c>
      <c r="B30" s="145">
        <v>8855272</v>
      </c>
      <c r="C30" s="145">
        <v>19198</v>
      </c>
    </row>
    <row r="31" spans="1:3" x14ac:dyDescent="0.3">
      <c r="A31" s="144">
        <v>45351</v>
      </c>
      <c r="B31" s="145">
        <v>8874312</v>
      </c>
      <c r="C31" s="145">
        <v>19040</v>
      </c>
    </row>
    <row r="32" spans="1:3" x14ac:dyDescent="0.3">
      <c r="A32" s="146" t="s">
        <v>108</v>
      </c>
      <c r="B32" s="140"/>
      <c r="C32" s="147">
        <f>SUM(C3:C31)</f>
        <v>528144</v>
      </c>
    </row>
    <row r="33" spans="1:3" x14ac:dyDescent="0.3">
      <c r="A33" s="146" t="s">
        <v>109</v>
      </c>
      <c r="B33" s="140"/>
      <c r="C33" s="147">
        <f>ROUND(AVERAGE(C3:C31),0)</f>
        <v>18212</v>
      </c>
    </row>
  </sheetData>
  <mergeCells count="3">
    <mergeCell ref="A1:C1"/>
    <mergeCell ref="A32:B32"/>
    <mergeCell ref="A33:B3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A8F34-5609-4F65-9745-5D2D1FCF4879}">
  <dimension ref="A1:Y37"/>
  <sheetViews>
    <sheetView workbookViewId="0">
      <selection activeCell="F34" sqref="F34"/>
    </sheetView>
  </sheetViews>
  <sheetFormatPr defaultRowHeight="15.75" x14ac:dyDescent="0.3"/>
  <cols>
    <col min="1" max="1" width="16.7109375" style="148" customWidth="1"/>
    <col min="2" max="3" width="21.85546875" style="141" customWidth="1"/>
    <col min="4" max="25" width="9.140625" style="141"/>
  </cols>
  <sheetData>
    <row r="1" spans="1:3" ht="18.75" x14ac:dyDescent="0.35">
      <c r="A1" s="139" t="str">
        <f ca="1">_xlfn.CONCAT(TEXT(OFFSET(A2,2,0), "MMMM YYYY"), " Daily Flow")</f>
        <v>January 2024 Daily Flow</v>
      </c>
      <c r="B1" s="140"/>
      <c r="C1" s="140"/>
    </row>
    <row r="2" spans="1:3" x14ac:dyDescent="0.3">
      <c r="A2" s="142" t="s">
        <v>104</v>
      </c>
      <c r="B2" s="143" t="s">
        <v>105</v>
      </c>
      <c r="C2" s="143" t="s">
        <v>107</v>
      </c>
    </row>
    <row r="3" spans="1:3" x14ac:dyDescent="0.3">
      <c r="A3" s="144">
        <v>45292</v>
      </c>
      <c r="B3" s="145">
        <v>8004324</v>
      </c>
      <c r="C3" s="145">
        <v>0</v>
      </c>
    </row>
    <row r="4" spans="1:3" x14ac:dyDescent="0.3">
      <c r="A4" s="144">
        <v>45293</v>
      </c>
      <c r="B4" s="145">
        <v>8004324</v>
      </c>
      <c r="C4" s="145">
        <v>0</v>
      </c>
    </row>
    <row r="5" spans="1:3" x14ac:dyDescent="0.3">
      <c r="A5" s="144">
        <v>45294</v>
      </c>
      <c r="B5" s="145">
        <v>8020743</v>
      </c>
      <c r="C5" s="145">
        <v>16419</v>
      </c>
    </row>
    <row r="6" spans="1:3" x14ac:dyDescent="0.3">
      <c r="A6" s="144">
        <v>45295</v>
      </c>
      <c r="B6" s="145">
        <v>8029034</v>
      </c>
      <c r="C6" s="145">
        <v>8291</v>
      </c>
    </row>
    <row r="7" spans="1:3" x14ac:dyDescent="0.3">
      <c r="A7" s="144">
        <v>45296</v>
      </c>
      <c r="B7" s="145">
        <v>8036703</v>
      </c>
      <c r="C7" s="145">
        <v>7669</v>
      </c>
    </row>
    <row r="8" spans="1:3" x14ac:dyDescent="0.3">
      <c r="A8" s="144">
        <v>45297</v>
      </c>
      <c r="B8" s="145">
        <v>8036703</v>
      </c>
      <c r="C8" s="145">
        <v>0</v>
      </c>
    </row>
    <row r="9" spans="1:3" x14ac:dyDescent="0.3">
      <c r="A9" s="144">
        <v>45298</v>
      </c>
      <c r="B9" s="145" t="s">
        <v>42</v>
      </c>
      <c r="C9" s="145">
        <v>1252</v>
      </c>
    </row>
    <row r="10" spans="1:3" x14ac:dyDescent="0.3">
      <c r="A10" s="144">
        <v>45299</v>
      </c>
      <c r="B10" s="145" t="s">
        <v>42</v>
      </c>
      <c r="C10" s="145">
        <v>1252</v>
      </c>
    </row>
    <row r="11" spans="1:3" x14ac:dyDescent="0.3">
      <c r="A11" s="144">
        <v>45300</v>
      </c>
      <c r="B11" s="145" t="s">
        <v>42</v>
      </c>
      <c r="C11" s="145">
        <v>1252</v>
      </c>
    </row>
    <row r="12" spans="1:3" x14ac:dyDescent="0.3">
      <c r="A12" s="144">
        <v>45301</v>
      </c>
      <c r="B12" s="145" t="s">
        <v>42</v>
      </c>
      <c r="C12" s="145">
        <v>1252</v>
      </c>
    </row>
    <row r="13" spans="1:3" x14ac:dyDescent="0.3">
      <c r="A13" s="144">
        <v>45302</v>
      </c>
      <c r="B13" s="145" t="s">
        <v>42</v>
      </c>
      <c r="C13" s="145">
        <v>1252</v>
      </c>
    </row>
    <row r="14" spans="1:3" x14ac:dyDescent="0.3">
      <c r="A14" s="144">
        <v>45303</v>
      </c>
      <c r="B14" s="145">
        <v>8044216</v>
      </c>
      <c r="C14" s="145">
        <v>1252</v>
      </c>
    </row>
    <row r="15" spans="1:3" x14ac:dyDescent="0.3">
      <c r="A15" s="144">
        <v>45304</v>
      </c>
      <c r="B15" s="145">
        <v>8064743</v>
      </c>
      <c r="C15" s="145">
        <v>20527</v>
      </c>
    </row>
    <row r="16" spans="1:3" x14ac:dyDescent="0.3">
      <c r="A16" s="144">
        <v>45305</v>
      </c>
      <c r="B16" s="145">
        <v>8076276</v>
      </c>
      <c r="C16" s="145">
        <v>11533</v>
      </c>
    </row>
    <row r="17" spans="1:3" x14ac:dyDescent="0.3">
      <c r="A17" s="144">
        <v>45306</v>
      </c>
      <c r="B17" s="145">
        <v>8079182</v>
      </c>
      <c r="C17" s="145">
        <v>2906</v>
      </c>
    </row>
    <row r="18" spans="1:3" x14ac:dyDescent="0.3">
      <c r="A18" s="144">
        <v>45307</v>
      </c>
      <c r="B18" s="145">
        <v>8091645</v>
      </c>
      <c r="C18" s="145">
        <v>12463</v>
      </c>
    </row>
    <row r="19" spans="1:3" x14ac:dyDescent="0.3">
      <c r="A19" s="144">
        <v>45308</v>
      </c>
      <c r="B19" s="145">
        <v>8095173</v>
      </c>
      <c r="C19" s="145">
        <v>3528</v>
      </c>
    </row>
    <row r="20" spans="1:3" x14ac:dyDescent="0.3">
      <c r="A20" s="144">
        <v>45309</v>
      </c>
      <c r="B20" s="145">
        <v>8110437</v>
      </c>
      <c r="C20" s="145">
        <v>15264</v>
      </c>
    </row>
    <row r="21" spans="1:3" x14ac:dyDescent="0.3">
      <c r="A21" s="144">
        <v>45310</v>
      </c>
      <c r="B21" s="145">
        <v>8117357</v>
      </c>
      <c r="C21" s="145">
        <v>6920</v>
      </c>
    </row>
    <row r="22" spans="1:3" x14ac:dyDescent="0.3">
      <c r="A22" s="144">
        <v>45311</v>
      </c>
      <c r="B22" s="145">
        <v>8123498</v>
      </c>
      <c r="C22" s="145">
        <v>6141</v>
      </c>
    </row>
    <row r="23" spans="1:3" x14ac:dyDescent="0.3">
      <c r="A23" s="144">
        <v>45312</v>
      </c>
      <c r="B23" s="145">
        <v>8141486</v>
      </c>
      <c r="C23" s="145">
        <v>17988</v>
      </c>
    </row>
    <row r="24" spans="1:3" x14ac:dyDescent="0.3">
      <c r="A24" s="144">
        <v>45313</v>
      </c>
      <c r="B24" s="145">
        <v>8170233</v>
      </c>
      <c r="C24" s="145">
        <v>28747</v>
      </c>
    </row>
    <row r="25" spans="1:3" x14ac:dyDescent="0.3">
      <c r="A25" s="152">
        <v>45314</v>
      </c>
      <c r="B25" s="145">
        <v>8178486</v>
      </c>
      <c r="C25" s="145">
        <f>B25-B24</f>
        <v>8253</v>
      </c>
    </row>
    <row r="26" spans="1:3" x14ac:dyDescent="0.3">
      <c r="A26" s="152"/>
      <c r="B26" s="145">
        <v>8081986</v>
      </c>
      <c r="C26" s="145" t="s">
        <v>42</v>
      </c>
    </row>
    <row r="27" spans="1:3" x14ac:dyDescent="0.3">
      <c r="A27" s="152"/>
      <c r="B27" s="145">
        <v>8098286</v>
      </c>
      <c r="C27" s="145">
        <f>B27-B26</f>
        <v>16300</v>
      </c>
    </row>
    <row r="28" spans="1:3" x14ac:dyDescent="0.3">
      <c r="A28" s="144">
        <v>45315</v>
      </c>
      <c r="B28" s="145">
        <v>8110035</v>
      </c>
      <c r="C28" s="145">
        <v>11749</v>
      </c>
    </row>
    <row r="29" spans="1:3" x14ac:dyDescent="0.3">
      <c r="A29" s="144">
        <v>45316</v>
      </c>
      <c r="B29" s="145">
        <v>8273811</v>
      </c>
      <c r="C29" s="145" t="s">
        <v>118</v>
      </c>
    </row>
    <row r="30" spans="1:3" x14ac:dyDescent="0.3">
      <c r="A30" s="144">
        <v>45317</v>
      </c>
      <c r="B30" s="145">
        <v>8283213</v>
      </c>
      <c r="C30" s="145">
        <v>9402</v>
      </c>
    </row>
    <row r="31" spans="1:3" x14ac:dyDescent="0.3">
      <c r="A31" s="144">
        <v>45318</v>
      </c>
      <c r="B31" s="145">
        <v>8283213</v>
      </c>
      <c r="C31" s="145">
        <v>0</v>
      </c>
    </row>
    <row r="32" spans="1:3" x14ac:dyDescent="0.3">
      <c r="A32" s="144">
        <v>45319</v>
      </c>
      <c r="B32" s="145">
        <v>8297125</v>
      </c>
      <c r="C32" s="145">
        <v>13912</v>
      </c>
    </row>
    <row r="33" spans="1:3" x14ac:dyDescent="0.3">
      <c r="A33" s="144">
        <v>45320</v>
      </c>
      <c r="B33" s="145">
        <v>8318023</v>
      </c>
      <c r="C33" s="145">
        <v>20898</v>
      </c>
    </row>
    <row r="34" spans="1:3" x14ac:dyDescent="0.3">
      <c r="A34" s="144">
        <v>45321</v>
      </c>
      <c r="B34" s="145">
        <v>8323149</v>
      </c>
      <c r="C34" s="145">
        <v>5126</v>
      </c>
    </row>
    <row r="35" spans="1:3" x14ac:dyDescent="0.3">
      <c r="A35" s="144">
        <v>45322</v>
      </c>
      <c r="B35" s="145">
        <v>8346168</v>
      </c>
      <c r="C35" s="145">
        <v>23019</v>
      </c>
    </row>
    <row r="36" spans="1:3" x14ac:dyDescent="0.3">
      <c r="A36" s="146" t="s">
        <v>108</v>
      </c>
      <c r="B36" s="140"/>
      <c r="C36" s="147">
        <f>SUM(C3:C35)</f>
        <v>274567</v>
      </c>
    </row>
    <row r="37" spans="1:3" x14ac:dyDescent="0.3">
      <c r="A37" s="146" t="s">
        <v>109</v>
      </c>
      <c r="B37" s="140"/>
      <c r="C37" s="147">
        <f>ROUND(AVERAGE(C3:C35),0)</f>
        <v>8857</v>
      </c>
    </row>
  </sheetData>
  <mergeCells count="4">
    <mergeCell ref="A1:C1"/>
    <mergeCell ref="A25:A27"/>
    <mergeCell ref="A36:B36"/>
    <mergeCell ref="A37:B37"/>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9FBF7-9C1F-4210-AF08-3C66CFA38959}">
  <dimension ref="A1:Z36"/>
  <sheetViews>
    <sheetView workbookViewId="0">
      <selection activeCell="G32" sqref="G32"/>
    </sheetView>
  </sheetViews>
  <sheetFormatPr defaultRowHeight="15.75" x14ac:dyDescent="0.3"/>
  <cols>
    <col min="1" max="1" width="16.7109375" style="148" customWidth="1"/>
    <col min="2" max="2" width="21" style="141" customWidth="1"/>
    <col min="3" max="3" width="21" style="141" hidden="1" customWidth="1"/>
    <col min="4" max="4" width="21" style="141" customWidth="1"/>
    <col min="5" max="26" width="9.140625" style="141"/>
  </cols>
  <sheetData>
    <row r="1" spans="1:4" ht="18.75" x14ac:dyDescent="0.35">
      <c r="A1" s="139" t="str">
        <f ca="1">_xlfn.CONCAT(TEXT(OFFSET(A2,2,0), "MMMM YYYY"), " Daily Flow")</f>
        <v>December 2023 Daily Flow</v>
      </c>
      <c r="B1" s="140"/>
      <c r="C1" s="140"/>
      <c r="D1" s="140"/>
    </row>
    <row r="2" spans="1:4" x14ac:dyDescent="0.3">
      <c r="A2" s="142" t="s">
        <v>104</v>
      </c>
      <c r="B2" s="143" t="s">
        <v>105</v>
      </c>
      <c r="C2" s="143" t="s">
        <v>106</v>
      </c>
      <c r="D2" s="143" t="s">
        <v>107</v>
      </c>
    </row>
    <row r="3" spans="1:4" x14ac:dyDescent="0.3">
      <c r="A3" s="144">
        <v>45261</v>
      </c>
      <c r="B3" s="145">
        <v>7710704</v>
      </c>
      <c r="C3" s="145">
        <v>14561</v>
      </c>
      <c r="D3" s="145">
        <v>14561</v>
      </c>
    </row>
    <row r="4" spans="1:4" x14ac:dyDescent="0.3">
      <c r="A4" s="144">
        <v>45262</v>
      </c>
      <c r="B4" s="145">
        <v>7724080</v>
      </c>
      <c r="C4" s="145">
        <v>13376</v>
      </c>
      <c r="D4" s="145">
        <v>13376</v>
      </c>
    </row>
    <row r="5" spans="1:4" x14ac:dyDescent="0.3">
      <c r="A5" s="144">
        <v>45263</v>
      </c>
      <c r="B5" s="145">
        <v>7732069</v>
      </c>
      <c r="C5" s="145">
        <v>7989</v>
      </c>
      <c r="D5" s="145">
        <v>7989</v>
      </c>
    </row>
    <row r="6" spans="1:4" x14ac:dyDescent="0.3">
      <c r="A6" s="144">
        <v>45264</v>
      </c>
      <c r="B6" s="145">
        <v>7740024</v>
      </c>
      <c r="C6" s="145">
        <v>7955</v>
      </c>
      <c r="D6" s="145">
        <v>7955</v>
      </c>
    </row>
    <row r="7" spans="1:4" x14ac:dyDescent="0.3">
      <c r="A7" s="144">
        <v>45265</v>
      </c>
      <c r="B7" s="145">
        <v>7754876</v>
      </c>
      <c r="C7" s="145">
        <v>14852</v>
      </c>
      <c r="D7" s="145">
        <v>14852</v>
      </c>
    </row>
    <row r="8" spans="1:4" x14ac:dyDescent="0.3">
      <c r="A8" s="144">
        <v>45266</v>
      </c>
      <c r="B8" s="145">
        <v>7754876</v>
      </c>
      <c r="C8" s="145">
        <v>0</v>
      </c>
      <c r="D8" s="145">
        <v>0</v>
      </c>
    </row>
    <row r="9" spans="1:4" x14ac:dyDescent="0.3">
      <c r="A9" s="144">
        <v>45267</v>
      </c>
      <c r="B9" s="145">
        <v>7754876</v>
      </c>
      <c r="C9" s="145">
        <v>0</v>
      </c>
      <c r="D9" s="145">
        <v>0</v>
      </c>
    </row>
    <row r="10" spans="1:4" x14ac:dyDescent="0.3">
      <c r="A10" s="144">
        <v>45268</v>
      </c>
      <c r="B10" s="145">
        <v>7754876</v>
      </c>
      <c r="C10" s="145">
        <v>0</v>
      </c>
      <c r="D10" s="145">
        <v>0</v>
      </c>
    </row>
    <row r="11" spans="1:4" x14ac:dyDescent="0.3">
      <c r="A11" s="144">
        <v>45269</v>
      </c>
      <c r="B11" s="145">
        <v>7754877</v>
      </c>
      <c r="C11" s="145">
        <v>1</v>
      </c>
      <c r="D11" s="145">
        <v>1</v>
      </c>
    </row>
    <row r="12" spans="1:4" x14ac:dyDescent="0.3">
      <c r="A12" s="144">
        <v>45270</v>
      </c>
      <c r="B12" s="145">
        <v>7754885</v>
      </c>
      <c r="C12" s="145">
        <v>8</v>
      </c>
      <c r="D12" s="145">
        <v>8</v>
      </c>
    </row>
    <row r="13" spans="1:4" x14ac:dyDescent="0.3">
      <c r="A13" s="144">
        <v>45271</v>
      </c>
      <c r="B13" s="145">
        <v>7754885</v>
      </c>
      <c r="C13" s="145">
        <v>0</v>
      </c>
      <c r="D13" s="145">
        <v>0</v>
      </c>
    </row>
    <row r="14" spans="1:4" x14ac:dyDescent="0.3">
      <c r="A14" s="144">
        <v>45272</v>
      </c>
      <c r="B14" s="145">
        <v>7762957</v>
      </c>
      <c r="C14" s="145">
        <v>8072</v>
      </c>
      <c r="D14" s="145">
        <v>8072</v>
      </c>
    </row>
    <row r="15" spans="1:4" x14ac:dyDescent="0.3">
      <c r="A15" s="144">
        <v>45273</v>
      </c>
      <c r="B15" s="145">
        <v>7762957</v>
      </c>
      <c r="C15" s="145">
        <v>0</v>
      </c>
      <c r="D15" s="145">
        <v>0</v>
      </c>
    </row>
    <row r="16" spans="1:4" x14ac:dyDescent="0.3">
      <c r="A16" s="144">
        <v>45274</v>
      </c>
      <c r="B16" s="145">
        <v>7805251</v>
      </c>
      <c r="C16" s="145">
        <v>42294</v>
      </c>
      <c r="D16" s="145">
        <v>42294</v>
      </c>
    </row>
    <row r="17" spans="1:4" x14ac:dyDescent="0.3">
      <c r="A17" s="144">
        <v>45275</v>
      </c>
      <c r="B17" s="145">
        <v>7851740</v>
      </c>
      <c r="C17" s="145">
        <v>46489</v>
      </c>
      <c r="D17" s="145">
        <v>46489</v>
      </c>
    </row>
    <row r="18" spans="1:4" x14ac:dyDescent="0.3">
      <c r="A18" s="144">
        <v>45276</v>
      </c>
      <c r="B18" s="145">
        <v>7886181</v>
      </c>
      <c r="C18" s="145">
        <v>34441</v>
      </c>
      <c r="D18" s="145">
        <v>34441</v>
      </c>
    </row>
    <row r="19" spans="1:4" x14ac:dyDescent="0.3">
      <c r="A19" s="144">
        <v>45277</v>
      </c>
      <c r="B19" s="145">
        <v>7894361</v>
      </c>
      <c r="C19" s="145">
        <v>8180</v>
      </c>
      <c r="D19" s="145">
        <v>8180</v>
      </c>
    </row>
    <row r="20" spans="1:4" x14ac:dyDescent="0.3">
      <c r="A20" s="144">
        <v>45278</v>
      </c>
      <c r="B20" s="145">
        <v>7909035</v>
      </c>
      <c r="C20" s="145">
        <v>14674</v>
      </c>
      <c r="D20" s="145">
        <v>14674</v>
      </c>
    </row>
    <row r="21" spans="1:4" x14ac:dyDescent="0.3">
      <c r="A21" s="144">
        <v>45279</v>
      </c>
      <c r="B21" s="145">
        <v>7924696</v>
      </c>
      <c r="C21" s="145">
        <v>15661</v>
      </c>
      <c r="D21" s="145">
        <v>15661</v>
      </c>
    </row>
    <row r="22" spans="1:4" x14ac:dyDescent="0.3">
      <c r="A22" s="144">
        <v>45280</v>
      </c>
      <c r="B22" s="145">
        <v>7949615</v>
      </c>
      <c r="C22" s="145">
        <v>24919</v>
      </c>
      <c r="D22" s="145">
        <v>24919</v>
      </c>
    </row>
    <row r="23" spans="1:4" x14ac:dyDescent="0.3">
      <c r="A23" s="144">
        <v>45281</v>
      </c>
      <c r="B23" s="145">
        <v>7964705</v>
      </c>
      <c r="C23" s="145">
        <v>15090</v>
      </c>
      <c r="D23" s="145">
        <v>15090</v>
      </c>
    </row>
    <row r="24" spans="1:4" x14ac:dyDescent="0.3">
      <c r="A24" s="144">
        <v>45282</v>
      </c>
      <c r="B24" s="145">
        <v>7973072</v>
      </c>
      <c r="C24" s="145">
        <v>8367</v>
      </c>
      <c r="D24" s="145">
        <v>8367</v>
      </c>
    </row>
    <row r="25" spans="1:4" x14ac:dyDescent="0.3">
      <c r="A25" s="144">
        <v>45283</v>
      </c>
      <c r="B25" s="145">
        <v>7980805</v>
      </c>
      <c r="C25" s="145">
        <v>7733</v>
      </c>
      <c r="D25" s="145">
        <v>7733</v>
      </c>
    </row>
    <row r="26" spans="1:4" x14ac:dyDescent="0.3">
      <c r="A26" s="144">
        <v>45284</v>
      </c>
      <c r="B26" s="145">
        <v>7980805</v>
      </c>
      <c r="C26" s="145">
        <v>0</v>
      </c>
      <c r="D26" s="145">
        <v>0</v>
      </c>
    </row>
    <row r="27" spans="1:4" x14ac:dyDescent="0.3">
      <c r="A27" s="144">
        <v>45285</v>
      </c>
      <c r="B27" s="145">
        <v>7980805</v>
      </c>
      <c r="C27" s="145">
        <v>0</v>
      </c>
      <c r="D27" s="145">
        <v>0</v>
      </c>
    </row>
    <row r="28" spans="1:4" x14ac:dyDescent="0.3">
      <c r="A28" s="144">
        <v>45286</v>
      </c>
      <c r="B28" s="145">
        <v>7980805</v>
      </c>
      <c r="C28" s="145">
        <v>0</v>
      </c>
      <c r="D28" s="145">
        <v>0</v>
      </c>
    </row>
    <row r="29" spans="1:4" x14ac:dyDescent="0.3">
      <c r="A29" s="144">
        <v>45287</v>
      </c>
      <c r="B29" s="145">
        <v>7988389</v>
      </c>
      <c r="C29" s="145">
        <v>7584</v>
      </c>
      <c r="D29" s="145">
        <v>7584</v>
      </c>
    </row>
    <row r="30" spans="1:4" x14ac:dyDescent="0.3">
      <c r="A30" s="144">
        <v>45288</v>
      </c>
      <c r="B30" s="145">
        <v>7989014</v>
      </c>
      <c r="C30" s="145">
        <v>625</v>
      </c>
      <c r="D30" s="145">
        <v>625</v>
      </c>
    </row>
    <row r="31" spans="1:4" x14ac:dyDescent="0.3">
      <c r="A31" s="144">
        <v>45289</v>
      </c>
      <c r="B31" s="145">
        <v>7997061</v>
      </c>
      <c r="C31" s="145">
        <v>8047</v>
      </c>
      <c r="D31" s="145">
        <v>8047</v>
      </c>
    </row>
    <row r="32" spans="1:4" x14ac:dyDescent="0.3">
      <c r="A32" s="144">
        <v>45290</v>
      </c>
      <c r="B32" s="145">
        <v>7997061</v>
      </c>
      <c r="C32" s="145">
        <v>0</v>
      </c>
      <c r="D32" s="145">
        <v>0</v>
      </c>
    </row>
    <row r="33" spans="1:4" x14ac:dyDescent="0.3">
      <c r="A33" s="144">
        <v>45291</v>
      </c>
      <c r="B33" s="145">
        <v>8004324</v>
      </c>
      <c r="C33" s="145">
        <v>7263</v>
      </c>
      <c r="D33" s="145">
        <v>7263</v>
      </c>
    </row>
    <row r="34" spans="1:4" x14ac:dyDescent="0.3">
      <c r="A34" s="146" t="s">
        <v>108</v>
      </c>
      <c r="B34" s="140"/>
      <c r="C34" s="140"/>
      <c r="D34" s="147">
        <f>SUM(D3:D33)</f>
        <v>308181</v>
      </c>
    </row>
    <row r="35" spans="1:4" x14ac:dyDescent="0.3">
      <c r="A35" s="146" t="s">
        <v>109</v>
      </c>
      <c r="B35" s="140"/>
      <c r="C35" s="140"/>
      <c r="D35" s="147">
        <f>ROUND(AVERAGE(D3:D33),0)</f>
        <v>9941</v>
      </c>
    </row>
    <row r="36" spans="1:4" x14ac:dyDescent="0.3">
      <c r="A36" s="146" t="s">
        <v>110</v>
      </c>
      <c r="B36" s="140"/>
      <c r="C36" s="140"/>
      <c r="D36" s="147">
        <f>IFERROR(ROUND(AVERAGEIF(D3:D33,"&gt;0"),0),0)</f>
        <v>14008</v>
      </c>
    </row>
  </sheetData>
  <mergeCells count="4">
    <mergeCell ref="A1:D1"/>
    <mergeCell ref="A34:C34"/>
    <mergeCell ref="A35:C35"/>
    <mergeCell ref="A36:C36"/>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8E337-E2D7-4CA6-A6DB-883C93B5E00C}">
  <dimension ref="A1:Y35"/>
  <sheetViews>
    <sheetView workbookViewId="0">
      <selection activeCell="E30" sqref="E30"/>
    </sheetView>
  </sheetViews>
  <sheetFormatPr defaultRowHeight="15.75" x14ac:dyDescent="0.3"/>
  <cols>
    <col min="1" max="1" width="16.7109375" style="148" customWidth="1"/>
    <col min="2" max="3" width="21.85546875" style="141" customWidth="1"/>
    <col min="4" max="25" width="9.140625" style="141"/>
  </cols>
  <sheetData>
    <row r="1" spans="1:3" ht="18.75" x14ac:dyDescent="0.35">
      <c r="A1" s="139" t="str">
        <f ca="1">_xlfn.CONCAT(TEXT(OFFSET(A2,2,0), "MMMM YYYY"), " Daily Flow")</f>
        <v>November 2023 Daily Flow</v>
      </c>
      <c r="B1" s="140"/>
      <c r="C1" s="140"/>
    </row>
    <row r="2" spans="1:3" x14ac:dyDescent="0.3">
      <c r="A2" s="142" t="s">
        <v>104</v>
      </c>
      <c r="B2" s="143" t="s">
        <v>105</v>
      </c>
      <c r="C2" s="143" t="s">
        <v>107</v>
      </c>
    </row>
    <row r="3" spans="1:3" x14ac:dyDescent="0.3">
      <c r="A3" s="144">
        <v>45231</v>
      </c>
      <c r="B3" s="145">
        <v>7244079</v>
      </c>
      <c r="C3" s="145">
        <v>14326</v>
      </c>
    </row>
    <row r="4" spans="1:3" x14ac:dyDescent="0.3">
      <c r="A4" s="144">
        <v>45232</v>
      </c>
      <c r="B4" s="145">
        <v>7286350</v>
      </c>
      <c r="C4" s="145">
        <v>42271</v>
      </c>
    </row>
    <row r="5" spans="1:3" x14ac:dyDescent="0.3">
      <c r="A5" s="144">
        <v>45233</v>
      </c>
      <c r="B5" s="145">
        <v>7313252</v>
      </c>
      <c r="C5" s="145">
        <v>26902</v>
      </c>
    </row>
    <row r="6" spans="1:3" x14ac:dyDescent="0.3">
      <c r="A6" s="144">
        <v>45234</v>
      </c>
      <c r="B6" s="145">
        <v>7330261</v>
      </c>
      <c r="C6" s="145">
        <v>17009</v>
      </c>
    </row>
    <row r="7" spans="1:3" x14ac:dyDescent="0.3">
      <c r="A7" s="144">
        <v>45235</v>
      </c>
      <c r="B7" s="145">
        <v>7339340</v>
      </c>
      <c r="C7" s="145">
        <v>9079</v>
      </c>
    </row>
    <row r="8" spans="1:3" x14ac:dyDescent="0.3">
      <c r="A8" s="144">
        <v>45236</v>
      </c>
      <c r="B8" s="145">
        <v>7356438</v>
      </c>
      <c r="C8" s="145">
        <v>17098</v>
      </c>
    </row>
    <row r="9" spans="1:3" x14ac:dyDescent="0.3">
      <c r="A9" s="144">
        <v>45237</v>
      </c>
      <c r="B9" s="145">
        <v>7374308</v>
      </c>
      <c r="C9" s="145">
        <v>17870</v>
      </c>
    </row>
    <row r="10" spans="1:3" x14ac:dyDescent="0.3">
      <c r="A10" s="144">
        <v>45238</v>
      </c>
      <c r="B10" s="145">
        <v>7392371</v>
      </c>
      <c r="C10" s="145">
        <v>18063</v>
      </c>
    </row>
    <row r="11" spans="1:3" x14ac:dyDescent="0.3">
      <c r="A11" s="144">
        <v>45239</v>
      </c>
      <c r="B11" s="145">
        <v>7410312</v>
      </c>
      <c r="C11" s="145">
        <v>17941</v>
      </c>
    </row>
    <row r="12" spans="1:3" x14ac:dyDescent="0.3">
      <c r="A12" s="144">
        <v>45240</v>
      </c>
      <c r="B12" s="145">
        <v>7427927</v>
      </c>
      <c r="C12" s="145">
        <v>17615</v>
      </c>
    </row>
    <row r="13" spans="1:3" x14ac:dyDescent="0.3">
      <c r="A13" s="144">
        <v>45241</v>
      </c>
      <c r="B13" s="145">
        <v>7436780</v>
      </c>
      <c r="C13" s="145">
        <v>8853</v>
      </c>
    </row>
    <row r="14" spans="1:3" x14ac:dyDescent="0.3">
      <c r="A14" s="144">
        <v>45242</v>
      </c>
      <c r="B14" s="145">
        <v>7444766</v>
      </c>
      <c r="C14" s="145">
        <v>7986</v>
      </c>
    </row>
    <row r="15" spans="1:3" x14ac:dyDescent="0.3">
      <c r="A15" s="144">
        <v>45243</v>
      </c>
      <c r="B15" s="145">
        <v>7453138</v>
      </c>
      <c r="C15" s="145">
        <v>8372</v>
      </c>
    </row>
    <row r="16" spans="1:3" x14ac:dyDescent="0.3">
      <c r="A16" s="144">
        <v>45244</v>
      </c>
      <c r="B16" s="145">
        <v>7470811</v>
      </c>
      <c r="C16" s="145">
        <v>17673</v>
      </c>
    </row>
    <row r="17" spans="1:3" x14ac:dyDescent="0.3">
      <c r="A17" s="144">
        <v>45245</v>
      </c>
      <c r="B17" s="145">
        <v>7488352</v>
      </c>
      <c r="C17" s="145">
        <v>17541</v>
      </c>
    </row>
    <row r="18" spans="1:3" x14ac:dyDescent="0.3">
      <c r="A18" s="144">
        <v>45246</v>
      </c>
      <c r="B18" s="145">
        <v>7505530</v>
      </c>
      <c r="C18" s="145">
        <v>17178</v>
      </c>
    </row>
    <row r="19" spans="1:3" x14ac:dyDescent="0.3">
      <c r="A19" s="144">
        <v>45247</v>
      </c>
      <c r="B19" s="145">
        <v>7522120</v>
      </c>
      <c r="C19" s="145">
        <v>16590</v>
      </c>
    </row>
    <row r="20" spans="1:3" x14ac:dyDescent="0.3">
      <c r="A20" s="144">
        <v>45248</v>
      </c>
      <c r="B20" s="145">
        <v>7530547</v>
      </c>
      <c r="C20" s="145">
        <v>8427</v>
      </c>
    </row>
    <row r="21" spans="1:3" x14ac:dyDescent="0.3">
      <c r="A21" s="144">
        <v>45249</v>
      </c>
      <c r="B21" s="145">
        <v>7538105</v>
      </c>
      <c r="C21" s="145">
        <v>7558</v>
      </c>
    </row>
    <row r="22" spans="1:3" x14ac:dyDescent="0.3">
      <c r="A22" s="144">
        <v>45250</v>
      </c>
      <c r="B22" s="145">
        <v>7546634</v>
      </c>
      <c r="C22" s="145">
        <v>8529</v>
      </c>
    </row>
    <row r="23" spans="1:3" x14ac:dyDescent="0.3">
      <c r="A23" s="144">
        <v>45251</v>
      </c>
      <c r="B23" s="145">
        <v>7564298</v>
      </c>
      <c r="C23" s="145">
        <v>17664</v>
      </c>
    </row>
    <row r="24" spans="1:3" x14ac:dyDescent="0.3">
      <c r="A24" s="144">
        <v>45252</v>
      </c>
      <c r="B24" s="145">
        <v>7581117</v>
      </c>
      <c r="C24" s="145">
        <v>16819</v>
      </c>
    </row>
    <row r="25" spans="1:3" x14ac:dyDescent="0.3">
      <c r="A25" s="144">
        <v>45253</v>
      </c>
      <c r="B25" s="145">
        <v>7597351</v>
      </c>
      <c r="C25" s="145">
        <v>16234</v>
      </c>
    </row>
    <row r="26" spans="1:3" x14ac:dyDescent="0.3">
      <c r="A26" s="144">
        <v>45254</v>
      </c>
      <c r="B26" s="145">
        <v>7613615</v>
      </c>
      <c r="C26" s="145">
        <v>16264</v>
      </c>
    </row>
    <row r="27" spans="1:3" x14ac:dyDescent="0.3">
      <c r="A27" s="144">
        <v>45255</v>
      </c>
      <c r="B27" s="145">
        <v>7621728</v>
      </c>
      <c r="C27" s="145">
        <v>8113</v>
      </c>
    </row>
    <row r="28" spans="1:3" x14ac:dyDescent="0.3">
      <c r="A28" s="144">
        <v>45256</v>
      </c>
      <c r="B28" s="145">
        <v>7629686</v>
      </c>
      <c r="C28" s="145">
        <v>7958</v>
      </c>
    </row>
    <row r="29" spans="1:3" x14ac:dyDescent="0.3">
      <c r="A29" s="144">
        <v>45257</v>
      </c>
      <c r="B29" s="145">
        <v>7645314</v>
      </c>
      <c r="C29" s="145">
        <v>15628</v>
      </c>
    </row>
    <row r="30" spans="1:3" x14ac:dyDescent="0.3">
      <c r="A30" s="144">
        <v>45258</v>
      </c>
      <c r="B30" s="145">
        <v>7661267</v>
      </c>
      <c r="C30" s="145">
        <v>15953</v>
      </c>
    </row>
    <row r="31" spans="1:3" x14ac:dyDescent="0.3">
      <c r="A31" s="144">
        <v>45259</v>
      </c>
      <c r="B31" s="145">
        <v>7677222</v>
      </c>
      <c r="C31" s="145">
        <v>15955</v>
      </c>
    </row>
    <row r="32" spans="1:3" x14ac:dyDescent="0.3">
      <c r="A32" s="144">
        <v>45260</v>
      </c>
      <c r="B32" s="145">
        <v>7696143</v>
      </c>
      <c r="C32" s="145">
        <v>18921</v>
      </c>
    </row>
    <row r="33" spans="1:3" x14ac:dyDescent="0.3">
      <c r="A33" s="146" t="s">
        <v>108</v>
      </c>
      <c r="B33" s="140"/>
      <c r="C33" s="147">
        <f>SUM(C3:C32)</f>
        <v>466390</v>
      </c>
    </row>
    <row r="34" spans="1:3" x14ac:dyDescent="0.3">
      <c r="A34" s="146" t="s">
        <v>109</v>
      </c>
      <c r="B34" s="140"/>
      <c r="C34" s="147">
        <f>ROUND(AVERAGE(C3:C32),0)</f>
        <v>15546</v>
      </c>
    </row>
    <row r="35" spans="1:3" x14ac:dyDescent="0.3">
      <c r="A35" s="146" t="s">
        <v>110</v>
      </c>
      <c r="B35" s="140"/>
      <c r="C35" s="147">
        <f>IFERROR(ROUND(AVERAGEIF(C3:C32,"&gt;0"),0),0)</f>
        <v>15546</v>
      </c>
    </row>
  </sheetData>
  <mergeCells count="4">
    <mergeCell ref="A1:C1"/>
    <mergeCell ref="A33:B33"/>
    <mergeCell ref="A34:B34"/>
    <mergeCell ref="A35:B35"/>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E87BB-99FA-4B9B-B69F-2B0048377F69}">
  <dimension ref="A1:Y36"/>
  <sheetViews>
    <sheetView workbookViewId="0">
      <selection activeCell="G14" sqref="G14"/>
    </sheetView>
  </sheetViews>
  <sheetFormatPr defaultRowHeight="15.75" x14ac:dyDescent="0.3"/>
  <cols>
    <col min="1" max="1" width="16.7109375" style="148" customWidth="1"/>
    <col min="2" max="3" width="21.85546875" style="141" customWidth="1"/>
    <col min="4" max="25" width="9.140625" style="141"/>
  </cols>
  <sheetData>
    <row r="1" spans="1:3" ht="18.75" x14ac:dyDescent="0.35">
      <c r="A1" s="139" t="str">
        <f ca="1">_xlfn.CONCAT(TEXT(OFFSET(A2,2,0), "MMMM YYYY"), " Daily Flow")</f>
        <v>October 2023 Daily Flow</v>
      </c>
      <c r="B1" s="140"/>
      <c r="C1" s="140"/>
    </row>
    <row r="2" spans="1:3" x14ac:dyDescent="0.3">
      <c r="A2" s="142" t="s">
        <v>104</v>
      </c>
      <c r="B2" s="143" t="s">
        <v>105</v>
      </c>
      <c r="C2" s="143" t="s">
        <v>107</v>
      </c>
    </row>
    <row r="3" spans="1:3" x14ac:dyDescent="0.3">
      <c r="A3" s="144">
        <v>45200</v>
      </c>
      <c r="B3" s="145">
        <v>6815427</v>
      </c>
      <c r="C3" s="145">
        <v>14708</v>
      </c>
    </row>
    <row r="4" spans="1:3" x14ac:dyDescent="0.3">
      <c r="A4" s="144">
        <v>45201</v>
      </c>
      <c r="B4" s="145">
        <v>6822678</v>
      </c>
      <c r="C4" s="145">
        <v>7251</v>
      </c>
    </row>
    <row r="5" spans="1:3" x14ac:dyDescent="0.3">
      <c r="A5" s="144">
        <v>45202</v>
      </c>
      <c r="B5" s="145">
        <v>6830886</v>
      </c>
      <c r="C5" s="145">
        <v>8208</v>
      </c>
    </row>
    <row r="6" spans="1:3" x14ac:dyDescent="0.3">
      <c r="A6" s="144">
        <v>45203</v>
      </c>
      <c r="B6" s="145">
        <v>6839302</v>
      </c>
      <c r="C6" s="145">
        <v>8416</v>
      </c>
    </row>
    <row r="7" spans="1:3" x14ac:dyDescent="0.3">
      <c r="A7" s="144">
        <v>45204</v>
      </c>
      <c r="B7" s="145">
        <v>6856379</v>
      </c>
      <c r="C7" s="145">
        <v>17077</v>
      </c>
    </row>
    <row r="8" spans="1:3" x14ac:dyDescent="0.3">
      <c r="A8" s="144">
        <v>45205</v>
      </c>
      <c r="B8" s="145">
        <v>6880335</v>
      </c>
      <c r="C8" s="145">
        <v>23956</v>
      </c>
    </row>
    <row r="9" spans="1:3" x14ac:dyDescent="0.3">
      <c r="A9" s="144">
        <v>45206</v>
      </c>
      <c r="B9" s="145">
        <v>6897159</v>
      </c>
      <c r="C9" s="145">
        <v>16824</v>
      </c>
    </row>
    <row r="10" spans="1:3" x14ac:dyDescent="0.3">
      <c r="A10" s="144">
        <v>45207</v>
      </c>
      <c r="B10" s="145">
        <v>6917116</v>
      </c>
      <c r="C10" s="145">
        <v>19957</v>
      </c>
    </row>
    <row r="11" spans="1:3" x14ac:dyDescent="0.3">
      <c r="A11" s="144">
        <v>45208</v>
      </c>
      <c r="B11" s="145">
        <v>6922347</v>
      </c>
      <c r="C11" s="145">
        <v>5231</v>
      </c>
    </row>
    <row r="12" spans="1:3" x14ac:dyDescent="0.3">
      <c r="A12" s="144">
        <v>45209</v>
      </c>
      <c r="B12" s="145">
        <v>6930549</v>
      </c>
      <c r="C12" s="145">
        <v>8202</v>
      </c>
    </row>
    <row r="13" spans="1:3" x14ac:dyDescent="0.3">
      <c r="A13" s="144">
        <v>45210</v>
      </c>
      <c r="B13" s="145">
        <v>6946786</v>
      </c>
      <c r="C13" s="145">
        <v>16237</v>
      </c>
    </row>
    <row r="14" spans="1:3" x14ac:dyDescent="0.3">
      <c r="A14" s="144">
        <v>45211</v>
      </c>
      <c r="B14" s="145">
        <v>6963410</v>
      </c>
      <c r="C14" s="145">
        <v>16624</v>
      </c>
    </row>
    <row r="15" spans="1:3" x14ac:dyDescent="0.3">
      <c r="A15" s="144">
        <v>45212</v>
      </c>
      <c r="B15" s="145">
        <v>6979486</v>
      </c>
      <c r="C15" s="145">
        <v>16076</v>
      </c>
    </row>
    <row r="16" spans="1:3" x14ac:dyDescent="0.3">
      <c r="A16" s="144">
        <v>45213</v>
      </c>
      <c r="B16" s="145">
        <v>6987363</v>
      </c>
      <c r="C16" s="145">
        <v>7877</v>
      </c>
    </row>
    <row r="17" spans="1:3" x14ac:dyDescent="0.3">
      <c r="A17" s="144">
        <v>45214</v>
      </c>
      <c r="B17" s="145">
        <v>7001698</v>
      </c>
      <c r="C17" s="145">
        <v>14335</v>
      </c>
    </row>
    <row r="18" spans="1:3" x14ac:dyDescent="0.3">
      <c r="A18" s="144">
        <v>45215</v>
      </c>
      <c r="B18" s="145">
        <v>7016680</v>
      </c>
      <c r="C18" s="145">
        <v>14982</v>
      </c>
    </row>
    <row r="19" spans="1:3" x14ac:dyDescent="0.3">
      <c r="A19" s="144">
        <v>45216</v>
      </c>
      <c r="B19" s="145">
        <v>7031796</v>
      </c>
      <c r="C19" s="145">
        <v>15116</v>
      </c>
    </row>
    <row r="20" spans="1:3" x14ac:dyDescent="0.3">
      <c r="A20" s="144">
        <v>45217</v>
      </c>
      <c r="B20" s="145">
        <v>7047039</v>
      </c>
      <c r="C20" s="145">
        <v>15243</v>
      </c>
    </row>
    <row r="21" spans="1:3" x14ac:dyDescent="0.3">
      <c r="A21" s="144">
        <v>45218</v>
      </c>
      <c r="B21" s="145">
        <v>7061889</v>
      </c>
      <c r="C21" s="145">
        <v>14850</v>
      </c>
    </row>
    <row r="22" spans="1:3" x14ac:dyDescent="0.3">
      <c r="A22" s="144">
        <v>45219</v>
      </c>
      <c r="B22" s="145">
        <v>7068961</v>
      </c>
      <c r="C22" s="145">
        <v>7072</v>
      </c>
    </row>
    <row r="23" spans="1:3" x14ac:dyDescent="0.3">
      <c r="A23" s="144">
        <v>45220</v>
      </c>
      <c r="B23" s="145">
        <v>7083230</v>
      </c>
      <c r="C23" s="145">
        <v>14269</v>
      </c>
    </row>
    <row r="24" spans="1:3" x14ac:dyDescent="0.3">
      <c r="A24" s="144">
        <v>45221</v>
      </c>
      <c r="B24" s="145">
        <v>7097423</v>
      </c>
      <c r="C24" s="145">
        <v>14193</v>
      </c>
    </row>
    <row r="25" spans="1:3" x14ac:dyDescent="0.3">
      <c r="A25" s="144">
        <v>45222</v>
      </c>
      <c r="B25" s="145">
        <v>7105256</v>
      </c>
      <c r="C25" s="145">
        <v>7833</v>
      </c>
    </row>
    <row r="26" spans="1:3" x14ac:dyDescent="0.3">
      <c r="A26" s="144">
        <v>45223</v>
      </c>
      <c r="B26" s="145">
        <v>7120532</v>
      </c>
      <c r="C26" s="145">
        <v>15276</v>
      </c>
    </row>
    <row r="27" spans="1:3" x14ac:dyDescent="0.3">
      <c r="A27" s="144">
        <v>45224</v>
      </c>
      <c r="B27" s="145">
        <v>7127581</v>
      </c>
      <c r="C27" s="145">
        <v>7049</v>
      </c>
    </row>
    <row r="28" spans="1:3" x14ac:dyDescent="0.3">
      <c r="A28" s="144">
        <v>45225</v>
      </c>
      <c r="B28" s="145">
        <v>7149522</v>
      </c>
      <c r="C28" s="145">
        <v>21941</v>
      </c>
    </row>
    <row r="29" spans="1:3" x14ac:dyDescent="0.3">
      <c r="A29" s="144">
        <v>45226</v>
      </c>
      <c r="B29" s="145">
        <v>7158426</v>
      </c>
      <c r="C29" s="145">
        <v>8904</v>
      </c>
    </row>
    <row r="30" spans="1:3" x14ac:dyDescent="0.3">
      <c r="A30" s="144">
        <v>45227</v>
      </c>
      <c r="B30" s="145">
        <v>7171771</v>
      </c>
      <c r="C30" s="145">
        <v>13345</v>
      </c>
    </row>
    <row r="31" spans="1:3" x14ac:dyDescent="0.3">
      <c r="A31" s="144">
        <v>45228</v>
      </c>
      <c r="B31" s="145">
        <v>7185320</v>
      </c>
      <c r="C31" s="145">
        <v>13549</v>
      </c>
    </row>
    <row r="32" spans="1:3" x14ac:dyDescent="0.3">
      <c r="A32" s="144">
        <v>45229</v>
      </c>
      <c r="B32" s="145">
        <v>7199473</v>
      </c>
      <c r="C32" s="145">
        <v>14153</v>
      </c>
    </row>
    <row r="33" spans="1:3" x14ac:dyDescent="0.3">
      <c r="A33" s="144">
        <v>45230</v>
      </c>
      <c r="B33" s="145">
        <v>7229753</v>
      </c>
      <c r="C33" s="145">
        <v>30280</v>
      </c>
    </row>
    <row r="34" spans="1:3" x14ac:dyDescent="0.3">
      <c r="A34" s="146" t="s">
        <v>108</v>
      </c>
      <c r="B34" s="140"/>
      <c r="C34" s="147">
        <f>SUM(C3:C33)</f>
        <v>429034</v>
      </c>
    </row>
    <row r="35" spans="1:3" x14ac:dyDescent="0.3">
      <c r="A35" s="146" t="s">
        <v>109</v>
      </c>
      <c r="B35" s="140"/>
      <c r="C35" s="147">
        <f>ROUND(AVERAGE(C3:C33),0)</f>
        <v>13840</v>
      </c>
    </row>
    <row r="36" spans="1:3" x14ac:dyDescent="0.3">
      <c r="A36" s="146" t="s">
        <v>110</v>
      </c>
      <c r="B36" s="140"/>
      <c r="C36" s="147">
        <f>IFERROR(ROUND(AVERAGEIF(C3:C33,"&gt;0"),0),0)</f>
        <v>13840</v>
      </c>
    </row>
  </sheetData>
  <mergeCells count="4">
    <mergeCell ref="A1:C1"/>
    <mergeCell ref="A34:B34"/>
    <mergeCell ref="A35:B35"/>
    <mergeCell ref="A36:B36"/>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F3415-3186-4DDB-B388-C8E79F821ADF}">
  <dimension ref="A1:Y35"/>
  <sheetViews>
    <sheetView workbookViewId="0">
      <selection sqref="A1:C35"/>
    </sheetView>
  </sheetViews>
  <sheetFormatPr defaultRowHeight="15.75" x14ac:dyDescent="0.3"/>
  <cols>
    <col min="1" max="1" width="16.7109375" style="148" customWidth="1"/>
    <col min="2" max="3" width="21.85546875" style="141" customWidth="1"/>
    <col min="4" max="25" width="9.140625" style="141"/>
  </cols>
  <sheetData>
    <row r="1" spans="1:3" ht="18.75" x14ac:dyDescent="0.35">
      <c r="A1" s="139" t="str">
        <f ca="1">_xlfn.CONCAT(TEXT(OFFSET(A2,2,0), "MMMM YYYY"), " Daily Flow")</f>
        <v>September 2023 Daily Flow</v>
      </c>
      <c r="B1" s="140"/>
      <c r="C1" s="140"/>
    </row>
    <row r="2" spans="1:3" x14ac:dyDescent="0.3">
      <c r="A2" s="142" t="s">
        <v>104</v>
      </c>
      <c r="B2" s="143" t="s">
        <v>105</v>
      </c>
      <c r="C2" s="143" t="s">
        <v>107</v>
      </c>
    </row>
    <row r="3" spans="1:3" x14ac:dyDescent="0.3">
      <c r="A3" s="144">
        <v>45170</v>
      </c>
      <c r="B3" s="145">
        <v>6524119</v>
      </c>
      <c r="C3" s="145">
        <v>7550</v>
      </c>
    </row>
    <row r="4" spans="1:3" x14ac:dyDescent="0.3">
      <c r="A4" s="144">
        <v>45171</v>
      </c>
      <c r="B4" s="145">
        <v>6524119</v>
      </c>
      <c r="C4" s="145">
        <v>0</v>
      </c>
    </row>
    <row r="5" spans="1:3" x14ac:dyDescent="0.3">
      <c r="A5" s="144">
        <v>45172</v>
      </c>
      <c r="B5" s="145">
        <v>6532477</v>
      </c>
      <c r="C5" s="145">
        <v>8358</v>
      </c>
    </row>
    <row r="6" spans="1:3" x14ac:dyDescent="0.3">
      <c r="A6" s="144">
        <v>45173</v>
      </c>
      <c r="B6" s="145">
        <v>6532477</v>
      </c>
      <c r="C6" s="145">
        <v>0</v>
      </c>
    </row>
    <row r="7" spans="1:3" x14ac:dyDescent="0.3">
      <c r="A7" s="144">
        <v>45174</v>
      </c>
      <c r="B7" s="145">
        <v>6533025</v>
      </c>
      <c r="C7" s="145">
        <v>548</v>
      </c>
    </row>
    <row r="8" spans="1:3" x14ac:dyDescent="0.3">
      <c r="A8" s="144">
        <v>45175</v>
      </c>
      <c r="B8" s="145">
        <v>6549211</v>
      </c>
      <c r="C8" s="145">
        <v>16186</v>
      </c>
    </row>
    <row r="9" spans="1:3" x14ac:dyDescent="0.3">
      <c r="A9" s="144">
        <v>45176</v>
      </c>
      <c r="B9" s="145">
        <v>6564644</v>
      </c>
      <c r="C9" s="145">
        <v>15433</v>
      </c>
    </row>
    <row r="10" spans="1:3" x14ac:dyDescent="0.3">
      <c r="A10" s="144">
        <v>45177</v>
      </c>
      <c r="B10" s="145">
        <v>6580210</v>
      </c>
      <c r="C10" s="145">
        <v>15566</v>
      </c>
    </row>
    <row r="11" spans="1:3" x14ac:dyDescent="0.3">
      <c r="A11" s="144">
        <v>45178</v>
      </c>
      <c r="B11" s="145">
        <v>6587814</v>
      </c>
      <c r="C11" s="145">
        <v>7604</v>
      </c>
    </row>
    <row r="12" spans="1:3" x14ac:dyDescent="0.3">
      <c r="A12" s="144">
        <v>45179</v>
      </c>
      <c r="B12" s="145">
        <v>6587814</v>
      </c>
      <c r="C12" s="145">
        <v>0</v>
      </c>
    </row>
    <row r="13" spans="1:3" x14ac:dyDescent="0.3">
      <c r="A13" s="144">
        <v>45180</v>
      </c>
      <c r="B13" s="145">
        <v>6596252</v>
      </c>
      <c r="C13" s="145">
        <v>8438</v>
      </c>
    </row>
    <row r="14" spans="1:3" x14ac:dyDescent="0.3">
      <c r="A14" s="144">
        <v>45181</v>
      </c>
      <c r="B14" s="145">
        <v>6608280</v>
      </c>
      <c r="C14" s="145">
        <v>12028</v>
      </c>
    </row>
    <row r="15" spans="1:3" x14ac:dyDescent="0.3">
      <c r="A15" s="144">
        <v>45182</v>
      </c>
      <c r="B15" s="145">
        <v>6620201</v>
      </c>
      <c r="C15" s="145">
        <v>11921</v>
      </c>
    </row>
    <row r="16" spans="1:3" x14ac:dyDescent="0.3">
      <c r="A16" s="144">
        <v>45183</v>
      </c>
      <c r="B16" s="145">
        <v>6635097</v>
      </c>
      <c r="C16" s="145">
        <v>14896</v>
      </c>
    </row>
    <row r="17" spans="1:3" x14ac:dyDescent="0.3">
      <c r="A17" s="144">
        <v>45184</v>
      </c>
      <c r="B17" s="145">
        <v>6643473</v>
      </c>
      <c r="C17" s="145">
        <v>8376</v>
      </c>
    </row>
    <row r="18" spans="1:3" x14ac:dyDescent="0.3">
      <c r="A18" s="144">
        <v>45185</v>
      </c>
      <c r="B18" s="145">
        <v>6659835</v>
      </c>
      <c r="C18" s="145">
        <v>16362</v>
      </c>
    </row>
    <row r="19" spans="1:3" x14ac:dyDescent="0.3">
      <c r="A19" s="144">
        <v>45186</v>
      </c>
      <c r="B19" s="145">
        <v>6667261</v>
      </c>
      <c r="C19" s="145">
        <v>7426</v>
      </c>
    </row>
    <row r="20" spans="1:3" x14ac:dyDescent="0.3">
      <c r="A20" s="144">
        <v>45187</v>
      </c>
      <c r="B20" s="145">
        <v>6674641</v>
      </c>
      <c r="C20" s="145">
        <v>7380</v>
      </c>
    </row>
    <row r="21" spans="1:3" x14ac:dyDescent="0.3">
      <c r="A21" s="144">
        <v>45188</v>
      </c>
      <c r="B21" s="145">
        <v>6683159</v>
      </c>
      <c r="C21" s="145">
        <v>8518</v>
      </c>
    </row>
    <row r="22" spans="1:3" x14ac:dyDescent="0.3">
      <c r="A22" s="144">
        <v>45189</v>
      </c>
      <c r="B22" s="145">
        <v>6699332</v>
      </c>
      <c r="C22" s="145">
        <v>16173</v>
      </c>
    </row>
    <row r="23" spans="1:3" x14ac:dyDescent="0.3">
      <c r="A23" s="144">
        <v>45190</v>
      </c>
      <c r="B23" s="145">
        <v>6706667</v>
      </c>
      <c r="C23" s="145">
        <v>7335</v>
      </c>
    </row>
    <row r="24" spans="1:3" x14ac:dyDescent="0.3">
      <c r="A24" s="144">
        <v>45191</v>
      </c>
      <c r="B24" s="145">
        <v>6721442</v>
      </c>
      <c r="C24" s="145">
        <v>14775</v>
      </c>
    </row>
    <row r="25" spans="1:3" x14ac:dyDescent="0.3">
      <c r="A25" s="144">
        <v>45192</v>
      </c>
      <c r="B25" s="145">
        <v>6728821</v>
      </c>
      <c r="C25" s="145">
        <v>7379</v>
      </c>
    </row>
    <row r="26" spans="1:3" x14ac:dyDescent="0.3">
      <c r="A26" s="144">
        <v>45193</v>
      </c>
      <c r="B26" s="145">
        <v>6745417</v>
      </c>
      <c r="C26" s="145">
        <v>16596</v>
      </c>
    </row>
    <row r="27" spans="1:3" x14ac:dyDescent="0.3">
      <c r="A27" s="144">
        <v>45194</v>
      </c>
      <c r="B27" s="145">
        <v>6753728</v>
      </c>
      <c r="C27" s="145">
        <v>8311</v>
      </c>
    </row>
    <row r="28" spans="1:3" x14ac:dyDescent="0.3">
      <c r="A28" s="144">
        <v>45195</v>
      </c>
      <c r="B28" s="145">
        <v>6761112</v>
      </c>
      <c r="C28" s="145">
        <v>7384</v>
      </c>
    </row>
    <row r="29" spans="1:3" x14ac:dyDescent="0.3">
      <c r="A29" s="144">
        <v>45196</v>
      </c>
      <c r="B29" s="145">
        <v>6775789</v>
      </c>
      <c r="C29" s="145">
        <v>14677</v>
      </c>
    </row>
    <row r="30" spans="1:3" x14ac:dyDescent="0.3">
      <c r="A30" s="144">
        <v>45197</v>
      </c>
      <c r="B30" s="145">
        <v>6783933</v>
      </c>
      <c r="C30" s="145">
        <v>8144</v>
      </c>
    </row>
    <row r="31" spans="1:3" x14ac:dyDescent="0.3">
      <c r="A31" s="144">
        <v>45198</v>
      </c>
      <c r="B31" s="145">
        <v>6792332</v>
      </c>
      <c r="C31" s="145">
        <v>8399</v>
      </c>
    </row>
    <row r="32" spans="1:3" x14ac:dyDescent="0.3">
      <c r="A32" s="144">
        <v>45199</v>
      </c>
      <c r="B32" s="145">
        <v>6800719</v>
      </c>
      <c r="C32" s="145">
        <v>8387</v>
      </c>
    </row>
    <row r="33" spans="1:3" x14ac:dyDescent="0.3">
      <c r="A33" s="146" t="s">
        <v>108</v>
      </c>
      <c r="B33" s="140"/>
      <c r="C33" s="147">
        <f>SUM(C3:C32)</f>
        <v>284150</v>
      </c>
    </row>
    <row r="34" spans="1:3" x14ac:dyDescent="0.3">
      <c r="A34" s="146" t="s">
        <v>109</v>
      </c>
      <c r="B34" s="140"/>
      <c r="C34" s="147">
        <f>ROUND(AVERAGE(C3:C32),0)</f>
        <v>9472</v>
      </c>
    </row>
    <row r="35" spans="1:3" x14ac:dyDescent="0.3">
      <c r="A35" s="146" t="s">
        <v>110</v>
      </c>
      <c r="B35" s="140"/>
      <c r="C35" s="147">
        <f>IFERROR(ROUND(AVERAGEIF(C3:C32,"&gt;0"),0),0)</f>
        <v>10524</v>
      </c>
    </row>
  </sheetData>
  <mergeCells count="4">
    <mergeCell ref="A1:C1"/>
    <mergeCell ref="A33:B33"/>
    <mergeCell ref="A34:B34"/>
    <mergeCell ref="A35:B3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118B8-E63F-43C0-B8A4-B61DA0F508E6}">
  <dimension ref="A1:Z35"/>
  <sheetViews>
    <sheetView workbookViewId="0">
      <selection activeCell="F43" sqref="F43"/>
    </sheetView>
  </sheetViews>
  <sheetFormatPr defaultRowHeight="15.75" x14ac:dyDescent="0.3"/>
  <cols>
    <col min="1" max="1" width="16.7109375" style="148" customWidth="1"/>
    <col min="2" max="2" width="21" style="141" customWidth="1"/>
    <col min="3" max="3" width="21" style="141" hidden="1" customWidth="1"/>
    <col min="4" max="4" width="21" style="141" customWidth="1"/>
    <col min="5" max="26" width="9.140625" style="141"/>
  </cols>
  <sheetData>
    <row r="1" spans="1:4" ht="18.75" x14ac:dyDescent="0.35">
      <c r="A1" s="139" t="str">
        <f ca="1">_xlfn.CONCAT(TEXT(OFFSET(A2,5,0), "MMMM YYYY"), " Daily Flow")</f>
        <v>August 2023 Daily Flow</v>
      </c>
      <c r="B1" s="140"/>
      <c r="C1" s="140"/>
      <c r="D1" s="140"/>
    </row>
    <row r="2" spans="1:4" x14ac:dyDescent="0.3">
      <c r="A2" s="142" t="s">
        <v>104</v>
      </c>
      <c r="B2" s="143" t="s">
        <v>105</v>
      </c>
      <c r="C2" s="143" t="s">
        <v>106</v>
      </c>
      <c r="D2" s="143" t="s">
        <v>107</v>
      </c>
    </row>
    <row r="3" spans="1:4" x14ac:dyDescent="0.3">
      <c r="A3" s="144">
        <v>45139</v>
      </c>
      <c r="B3" s="145">
        <v>6201900</v>
      </c>
      <c r="C3" s="145">
        <v>16533</v>
      </c>
      <c r="D3" s="145">
        <v>16533</v>
      </c>
    </row>
    <row r="4" spans="1:4" x14ac:dyDescent="0.3">
      <c r="A4" s="144">
        <v>45140</v>
      </c>
      <c r="B4" s="145">
        <v>6228287</v>
      </c>
      <c r="C4" s="145">
        <v>26387</v>
      </c>
      <c r="D4" s="145">
        <v>26387</v>
      </c>
    </row>
    <row r="5" spans="1:4" x14ac:dyDescent="0.3">
      <c r="A5" s="144">
        <v>45141</v>
      </c>
      <c r="B5" s="145">
        <v>6255135</v>
      </c>
      <c r="C5" s="145">
        <v>26848</v>
      </c>
      <c r="D5" s="145">
        <v>26848</v>
      </c>
    </row>
    <row r="6" spans="1:4" x14ac:dyDescent="0.3">
      <c r="A6" s="144">
        <v>45142</v>
      </c>
      <c r="B6" s="145">
        <v>6273162</v>
      </c>
      <c r="C6" s="145">
        <v>18027</v>
      </c>
      <c r="D6" s="145">
        <v>18027</v>
      </c>
    </row>
    <row r="7" spans="1:4" x14ac:dyDescent="0.3">
      <c r="A7" s="144">
        <v>45143</v>
      </c>
      <c r="B7" s="145">
        <v>6290203</v>
      </c>
      <c r="C7" s="145">
        <v>17041</v>
      </c>
      <c r="D7" s="145">
        <v>17041</v>
      </c>
    </row>
    <row r="8" spans="1:4" x14ac:dyDescent="0.3">
      <c r="A8" s="144">
        <v>45144</v>
      </c>
      <c r="B8" s="145">
        <v>6299153</v>
      </c>
      <c r="C8" s="145">
        <v>8950</v>
      </c>
      <c r="D8" s="145">
        <v>8950</v>
      </c>
    </row>
    <row r="9" spans="1:4" x14ac:dyDescent="0.3">
      <c r="A9" s="144">
        <v>45145</v>
      </c>
      <c r="B9" s="145">
        <v>6306926</v>
      </c>
      <c r="C9" s="145">
        <v>7773</v>
      </c>
      <c r="D9" s="145">
        <v>7773</v>
      </c>
    </row>
    <row r="10" spans="1:4" x14ac:dyDescent="0.3">
      <c r="A10" s="144">
        <v>45146</v>
      </c>
      <c r="B10" s="145">
        <v>6313892</v>
      </c>
      <c r="C10" s="145">
        <v>6966</v>
      </c>
      <c r="D10" s="145">
        <v>6966</v>
      </c>
    </row>
    <row r="11" spans="1:4" x14ac:dyDescent="0.3">
      <c r="A11" s="144">
        <v>45147</v>
      </c>
      <c r="B11" s="145">
        <v>6322994</v>
      </c>
      <c r="C11" s="145">
        <v>9102</v>
      </c>
      <c r="D11" s="145">
        <v>9102</v>
      </c>
    </row>
    <row r="12" spans="1:4" x14ac:dyDescent="0.3">
      <c r="A12" s="144">
        <v>45148</v>
      </c>
      <c r="B12" s="145">
        <v>6339148</v>
      </c>
      <c r="C12" s="145">
        <v>16154</v>
      </c>
      <c r="D12" s="145">
        <v>16154</v>
      </c>
    </row>
    <row r="13" spans="1:4" x14ac:dyDescent="0.3">
      <c r="A13" s="144">
        <v>45149</v>
      </c>
      <c r="B13" s="145">
        <v>6355827</v>
      </c>
      <c r="C13" s="145">
        <v>16679</v>
      </c>
      <c r="D13" s="145">
        <v>16679</v>
      </c>
    </row>
    <row r="14" spans="1:4" x14ac:dyDescent="0.3">
      <c r="A14" s="144">
        <v>45150</v>
      </c>
      <c r="B14" s="145">
        <v>6363909</v>
      </c>
      <c r="C14" s="145">
        <v>8082</v>
      </c>
      <c r="D14" s="145">
        <v>8082</v>
      </c>
    </row>
    <row r="15" spans="1:4" x14ac:dyDescent="0.3">
      <c r="A15" s="144">
        <v>45151</v>
      </c>
      <c r="B15" s="145">
        <v>6363909</v>
      </c>
      <c r="C15" s="145">
        <v>0</v>
      </c>
      <c r="D15" s="145">
        <v>0</v>
      </c>
    </row>
    <row r="16" spans="1:4" x14ac:dyDescent="0.3">
      <c r="A16" s="144">
        <v>45152</v>
      </c>
      <c r="B16" s="145">
        <v>6371691</v>
      </c>
      <c r="C16" s="145">
        <v>7782</v>
      </c>
      <c r="D16" s="145">
        <v>7782</v>
      </c>
    </row>
    <row r="17" spans="1:4" x14ac:dyDescent="0.3">
      <c r="A17" s="144">
        <v>45153</v>
      </c>
      <c r="B17" s="145">
        <v>6379441</v>
      </c>
      <c r="C17" s="145">
        <v>7750</v>
      </c>
      <c r="D17" s="145">
        <v>7750</v>
      </c>
    </row>
    <row r="18" spans="1:4" x14ac:dyDescent="0.3">
      <c r="A18" s="144">
        <v>45154</v>
      </c>
      <c r="B18" s="145">
        <v>6396045</v>
      </c>
      <c r="C18" s="145">
        <v>16604</v>
      </c>
      <c r="D18" s="145">
        <v>16604</v>
      </c>
    </row>
    <row r="19" spans="1:4" x14ac:dyDescent="0.3">
      <c r="A19" s="144">
        <v>45155</v>
      </c>
      <c r="B19" s="145">
        <v>6403654</v>
      </c>
      <c r="C19" s="145">
        <v>7609</v>
      </c>
      <c r="D19" s="145">
        <v>7609</v>
      </c>
    </row>
    <row r="20" spans="1:4" x14ac:dyDescent="0.3">
      <c r="A20" s="144">
        <v>45156</v>
      </c>
      <c r="B20" s="145">
        <v>6411945</v>
      </c>
      <c r="C20" s="145">
        <v>8291</v>
      </c>
      <c r="D20" s="145">
        <v>8291</v>
      </c>
    </row>
    <row r="21" spans="1:4" x14ac:dyDescent="0.3">
      <c r="A21" s="144">
        <v>45157</v>
      </c>
      <c r="B21" s="145">
        <v>6411945</v>
      </c>
      <c r="C21" s="145">
        <v>0</v>
      </c>
      <c r="D21" s="145">
        <v>0</v>
      </c>
    </row>
    <row r="22" spans="1:4" x14ac:dyDescent="0.3">
      <c r="A22" s="144">
        <v>45158</v>
      </c>
      <c r="B22" s="145">
        <v>6411945</v>
      </c>
      <c r="C22" s="145">
        <v>0</v>
      </c>
      <c r="D22" s="145">
        <v>0</v>
      </c>
    </row>
    <row r="23" spans="1:4" x14ac:dyDescent="0.3">
      <c r="A23" s="144">
        <v>45159</v>
      </c>
      <c r="B23" s="145">
        <v>6420431</v>
      </c>
      <c r="C23" s="145">
        <v>8486</v>
      </c>
      <c r="D23" s="145">
        <v>8486</v>
      </c>
    </row>
    <row r="24" spans="1:4" x14ac:dyDescent="0.3">
      <c r="A24" s="144">
        <v>45160</v>
      </c>
      <c r="B24" s="145">
        <v>6437143</v>
      </c>
      <c r="C24" s="145">
        <v>16712</v>
      </c>
      <c r="D24" s="145">
        <v>16712</v>
      </c>
    </row>
    <row r="25" spans="1:4" x14ac:dyDescent="0.3">
      <c r="A25" s="144">
        <v>45161</v>
      </c>
      <c r="B25" s="145">
        <v>6452657</v>
      </c>
      <c r="C25" s="145">
        <v>15514</v>
      </c>
      <c r="D25" s="145">
        <v>15514</v>
      </c>
    </row>
    <row r="26" spans="1:4" x14ac:dyDescent="0.3">
      <c r="A26" s="144">
        <v>45162</v>
      </c>
      <c r="B26" s="145">
        <v>6460287</v>
      </c>
      <c r="C26" s="145">
        <v>7630</v>
      </c>
      <c r="D26" s="145">
        <v>7630</v>
      </c>
    </row>
    <row r="27" spans="1:4" x14ac:dyDescent="0.3">
      <c r="A27" s="144">
        <v>45163</v>
      </c>
      <c r="B27" s="145">
        <v>6467916</v>
      </c>
      <c r="C27" s="145">
        <v>7629</v>
      </c>
      <c r="D27" s="145">
        <v>7629</v>
      </c>
    </row>
    <row r="28" spans="1:4" x14ac:dyDescent="0.3">
      <c r="A28" s="144">
        <v>45164</v>
      </c>
      <c r="B28" s="145">
        <v>6467916</v>
      </c>
      <c r="C28" s="145">
        <v>0</v>
      </c>
      <c r="D28" s="145">
        <v>0</v>
      </c>
    </row>
    <row r="29" spans="1:4" x14ac:dyDescent="0.3">
      <c r="A29" s="144">
        <v>45165</v>
      </c>
      <c r="B29" s="145">
        <v>6475457</v>
      </c>
      <c r="C29" s="145">
        <v>7541</v>
      </c>
      <c r="D29" s="145">
        <v>7541</v>
      </c>
    </row>
    <row r="30" spans="1:4" x14ac:dyDescent="0.3">
      <c r="A30" s="144">
        <v>45166</v>
      </c>
      <c r="B30" s="145">
        <v>6484276</v>
      </c>
      <c r="C30" s="145">
        <v>8819</v>
      </c>
      <c r="D30" s="145">
        <v>8819</v>
      </c>
    </row>
    <row r="31" spans="1:4" x14ac:dyDescent="0.3">
      <c r="A31" s="144">
        <v>45167</v>
      </c>
      <c r="B31" s="145">
        <v>6492973</v>
      </c>
      <c r="C31" s="145">
        <v>8697</v>
      </c>
      <c r="D31" s="145">
        <v>8697</v>
      </c>
    </row>
    <row r="32" spans="1:4" x14ac:dyDescent="0.3">
      <c r="A32" s="144">
        <v>45168</v>
      </c>
      <c r="B32" s="145">
        <v>6508769</v>
      </c>
      <c r="C32" s="145">
        <v>15796</v>
      </c>
      <c r="D32" s="145">
        <v>15796</v>
      </c>
    </row>
    <row r="33" spans="1:4" x14ac:dyDescent="0.3">
      <c r="A33" s="144">
        <v>45169</v>
      </c>
      <c r="B33" s="145">
        <v>6516569</v>
      </c>
      <c r="C33" s="145">
        <v>7800</v>
      </c>
      <c r="D33" s="145">
        <v>7800</v>
      </c>
    </row>
    <row r="34" spans="1:4" x14ac:dyDescent="0.3">
      <c r="A34" s="146" t="s">
        <v>108</v>
      </c>
      <c r="B34" s="140"/>
      <c r="C34" s="140"/>
      <c r="D34" s="147">
        <f>SUM(D3:D33)</f>
        <v>331202</v>
      </c>
    </row>
    <row r="35" spans="1:4" x14ac:dyDescent="0.3">
      <c r="A35" s="146" t="s">
        <v>109</v>
      </c>
      <c r="B35" s="140"/>
      <c r="C35" s="140"/>
      <c r="D35" s="147">
        <f>ROUND(AVERAGE(D3:D33),0)</f>
        <v>10684</v>
      </c>
    </row>
  </sheetData>
  <mergeCells count="3">
    <mergeCell ref="A1:D1"/>
    <mergeCell ref="A34:C34"/>
    <mergeCell ref="A35:C35"/>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2C3D7-BB6F-4321-938E-B08368547A66}">
  <dimension ref="A1:Z35"/>
  <sheetViews>
    <sheetView workbookViewId="0">
      <selection activeCell="G29" sqref="G29"/>
    </sheetView>
  </sheetViews>
  <sheetFormatPr defaultRowHeight="15.75" x14ac:dyDescent="0.3"/>
  <cols>
    <col min="1" max="1" width="16.7109375" style="148" customWidth="1"/>
    <col min="2" max="2" width="21" style="141" customWidth="1"/>
    <col min="3" max="3" width="21" style="141" hidden="1" customWidth="1"/>
    <col min="4" max="4" width="21" style="141" customWidth="1"/>
    <col min="5" max="26" width="9.140625" style="141"/>
  </cols>
  <sheetData>
    <row r="1" spans="1:4" ht="18.75" x14ac:dyDescent="0.35">
      <c r="A1" s="139" t="str">
        <f ca="1">_xlfn.CONCAT(TEXT(OFFSET(A2,5,0), "MMMM YYYY"), " Daily Flow")</f>
        <v>July 2023 Daily Flow</v>
      </c>
      <c r="B1" s="140"/>
      <c r="C1" s="140"/>
      <c r="D1" s="140"/>
    </row>
    <row r="2" spans="1:4" x14ac:dyDescent="0.3">
      <c r="A2" s="142" t="s">
        <v>104</v>
      </c>
      <c r="B2" s="143" t="s">
        <v>105</v>
      </c>
      <c r="C2" s="143" t="s">
        <v>106</v>
      </c>
      <c r="D2" s="143" t="s">
        <v>107</v>
      </c>
    </row>
    <row r="3" spans="1:4" x14ac:dyDescent="0.3">
      <c r="A3" s="144">
        <v>45108</v>
      </c>
      <c r="B3" s="145">
        <v>5989653</v>
      </c>
      <c r="C3" s="145">
        <v>11132</v>
      </c>
      <c r="D3" s="145">
        <v>11132</v>
      </c>
    </row>
    <row r="4" spans="1:4" x14ac:dyDescent="0.3">
      <c r="A4" s="144">
        <v>45109</v>
      </c>
      <c r="B4" s="145">
        <v>6000383</v>
      </c>
      <c r="C4" s="145">
        <v>10730</v>
      </c>
      <c r="D4" s="145">
        <v>10730</v>
      </c>
    </row>
    <row r="5" spans="1:4" x14ac:dyDescent="0.3">
      <c r="A5" s="144">
        <v>45110</v>
      </c>
      <c r="B5" s="145">
        <v>6005506</v>
      </c>
      <c r="C5" s="145">
        <v>5123</v>
      </c>
      <c r="D5" s="145">
        <v>5123</v>
      </c>
    </row>
    <row r="6" spans="1:4" x14ac:dyDescent="0.3">
      <c r="A6" s="144">
        <v>45111</v>
      </c>
      <c r="B6" s="145">
        <v>6011200</v>
      </c>
      <c r="C6" s="145">
        <v>5694</v>
      </c>
      <c r="D6" s="145">
        <v>5694</v>
      </c>
    </row>
    <row r="7" spans="1:4" x14ac:dyDescent="0.3">
      <c r="A7" s="144">
        <v>45112</v>
      </c>
      <c r="B7" s="145">
        <v>6025641</v>
      </c>
      <c r="C7" s="145">
        <v>14441</v>
      </c>
      <c r="D7" s="145">
        <v>14441</v>
      </c>
    </row>
    <row r="8" spans="1:4" x14ac:dyDescent="0.3">
      <c r="A8" s="144">
        <v>45113</v>
      </c>
      <c r="B8" s="145">
        <v>6034662</v>
      </c>
      <c r="C8" s="145">
        <v>9021</v>
      </c>
      <c r="D8" s="145">
        <v>9021</v>
      </c>
    </row>
    <row r="9" spans="1:4" x14ac:dyDescent="0.3">
      <c r="A9" s="144">
        <v>45114</v>
      </c>
      <c r="B9" s="145">
        <v>6040142</v>
      </c>
      <c r="C9" s="145">
        <v>5480</v>
      </c>
      <c r="D9" s="145">
        <v>5480</v>
      </c>
    </row>
    <row r="10" spans="1:4" x14ac:dyDescent="0.3">
      <c r="A10" s="144">
        <v>45115</v>
      </c>
      <c r="B10" s="145">
        <v>6045292</v>
      </c>
      <c r="C10" s="145">
        <v>5150</v>
      </c>
      <c r="D10" s="145">
        <v>5150</v>
      </c>
    </row>
    <row r="11" spans="1:4" x14ac:dyDescent="0.3">
      <c r="A11" s="144">
        <v>45116</v>
      </c>
      <c r="B11" s="145">
        <v>6045292</v>
      </c>
      <c r="C11" s="145">
        <v>0</v>
      </c>
      <c r="D11" s="145">
        <v>0</v>
      </c>
    </row>
    <row r="12" spans="1:4" x14ac:dyDescent="0.3">
      <c r="A12" s="144">
        <v>45117</v>
      </c>
      <c r="B12" s="145">
        <v>6050969</v>
      </c>
      <c r="C12" s="145">
        <v>5677</v>
      </c>
      <c r="D12" s="145">
        <v>5677</v>
      </c>
    </row>
    <row r="13" spans="1:4" x14ac:dyDescent="0.3">
      <c r="A13" s="144">
        <v>45118</v>
      </c>
      <c r="B13" s="145">
        <v>6061543</v>
      </c>
      <c r="C13" s="145">
        <v>10574</v>
      </c>
      <c r="D13" s="145">
        <v>10574</v>
      </c>
    </row>
    <row r="14" spans="1:4" x14ac:dyDescent="0.3">
      <c r="A14" s="144">
        <v>45119</v>
      </c>
      <c r="B14" s="145">
        <v>6072541</v>
      </c>
      <c r="C14" s="145">
        <v>10998</v>
      </c>
      <c r="D14" s="145">
        <v>10998</v>
      </c>
    </row>
    <row r="15" spans="1:4" x14ac:dyDescent="0.3">
      <c r="A15" s="144">
        <v>45120</v>
      </c>
      <c r="B15" s="145">
        <v>6078170</v>
      </c>
      <c r="C15" s="145">
        <v>5629</v>
      </c>
      <c r="D15" s="145">
        <v>5629</v>
      </c>
    </row>
    <row r="16" spans="1:4" x14ac:dyDescent="0.3">
      <c r="A16" s="144">
        <v>45121</v>
      </c>
      <c r="B16" s="145">
        <v>6085917</v>
      </c>
      <c r="C16" s="145">
        <v>7747</v>
      </c>
      <c r="D16" s="145">
        <v>7747</v>
      </c>
    </row>
    <row r="17" spans="1:4" x14ac:dyDescent="0.3">
      <c r="A17" s="144">
        <v>45122</v>
      </c>
      <c r="B17" s="145">
        <v>6085917</v>
      </c>
      <c r="C17" s="145">
        <v>0</v>
      </c>
      <c r="D17" s="145">
        <v>0</v>
      </c>
    </row>
    <row r="18" spans="1:4" x14ac:dyDescent="0.3">
      <c r="A18" s="144">
        <v>45123</v>
      </c>
      <c r="B18" s="145">
        <v>6094732</v>
      </c>
      <c r="C18" s="145">
        <v>8815</v>
      </c>
      <c r="D18" s="145">
        <v>8815</v>
      </c>
    </row>
    <row r="19" spans="1:4" x14ac:dyDescent="0.3">
      <c r="A19" s="144">
        <v>45124</v>
      </c>
      <c r="B19" s="145">
        <v>6103170</v>
      </c>
      <c r="C19" s="145">
        <v>8438</v>
      </c>
      <c r="D19" s="145">
        <v>8438</v>
      </c>
    </row>
    <row r="20" spans="1:4" x14ac:dyDescent="0.3">
      <c r="A20" s="144">
        <v>45125</v>
      </c>
      <c r="B20" s="145">
        <v>6103170</v>
      </c>
      <c r="C20" s="145">
        <v>0</v>
      </c>
      <c r="D20" s="145">
        <v>0</v>
      </c>
    </row>
    <row r="21" spans="1:4" x14ac:dyDescent="0.3">
      <c r="A21" s="144">
        <v>45126</v>
      </c>
      <c r="B21" s="145">
        <v>6120444</v>
      </c>
      <c r="C21" s="145">
        <v>17274</v>
      </c>
      <c r="D21" s="145">
        <v>17274</v>
      </c>
    </row>
    <row r="22" spans="1:4" x14ac:dyDescent="0.3">
      <c r="A22" s="144">
        <v>45127</v>
      </c>
      <c r="B22" s="145">
        <v>6125705</v>
      </c>
      <c r="C22" s="145">
        <v>5261</v>
      </c>
      <c r="D22" s="145">
        <v>5261</v>
      </c>
    </row>
    <row r="23" spans="1:4" x14ac:dyDescent="0.3">
      <c r="A23" s="144">
        <v>45128</v>
      </c>
      <c r="B23" s="145">
        <v>6128354</v>
      </c>
      <c r="C23" s="145">
        <v>2649</v>
      </c>
      <c r="D23" s="145">
        <v>2649</v>
      </c>
    </row>
    <row r="24" spans="1:4" x14ac:dyDescent="0.3">
      <c r="A24" s="144">
        <v>45129</v>
      </c>
      <c r="B24" s="145">
        <v>6136073</v>
      </c>
      <c r="C24" s="145">
        <v>7719</v>
      </c>
      <c r="D24" s="145">
        <v>7719</v>
      </c>
    </row>
    <row r="25" spans="1:4" x14ac:dyDescent="0.3">
      <c r="A25" s="144">
        <v>45130</v>
      </c>
      <c r="B25" s="145">
        <v>6136073</v>
      </c>
      <c r="C25" s="145">
        <v>0</v>
      </c>
      <c r="D25" s="145">
        <v>0</v>
      </c>
    </row>
    <row r="26" spans="1:4" x14ac:dyDescent="0.3">
      <c r="A26" s="144">
        <v>45131</v>
      </c>
      <c r="B26" s="145">
        <v>6136073</v>
      </c>
      <c r="C26" s="145">
        <v>0</v>
      </c>
      <c r="D26" s="145">
        <v>0</v>
      </c>
    </row>
    <row r="27" spans="1:4" x14ac:dyDescent="0.3">
      <c r="A27" s="144">
        <v>45132</v>
      </c>
      <c r="B27" s="145">
        <v>6144947</v>
      </c>
      <c r="C27" s="145">
        <v>8874</v>
      </c>
      <c r="D27" s="145">
        <v>8874</v>
      </c>
    </row>
    <row r="28" spans="1:4" x14ac:dyDescent="0.3">
      <c r="A28" s="144">
        <v>45133</v>
      </c>
      <c r="B28" s="145">
        <v>6153369</v>
      </c>
      <c r="C28" s="145">
        <v>8422</v>
      </c>
      <c r="D28" s="145">
        <v>8422</v>
      </c>
    </row>
    <row r="29" spans="1:4" x14ac:dyDescent="0.3">
      <c r="A29" s="144">
        <v>45134</v>
      </c>
      <c r="B29" s="145">
        <v>6161158</v>
      </c>
      <c r="C29" s="145">
        <v>7789</v>
      </c>
      <c r="D29" s="145">
        <v>7789</v>
      </c>
    </row>
    <row r="30" spans="1:4" x14ac:dyDescent="0.3">
      <c r="A30" s="144">
        <v>45135</v>
      </c>
      <c r="B30" s="145">
        <v>6168900</v>
      </c>
      <c r="C30" s="145">
        <v>7742</v>
      </c>
      <c r="D30" s="145">
        <v>7742</v>
      </c>
    </row>
    <row r="31" spans="1:4" x14ac:dyDescent="0.3">
      <c r="A31" s="144">
        <v>45136</v>
      </c>
      <c r="B31" s="145">
        <v>6168900</v>
      </c>
      <c r="C31" s="145">
        <v>0</v>
      </c>
      <c r="D31" s="145">
        <v>0</v>
      </c>
    </row>
    <row r="32" spans="1:4" x14ac:dyDescent="0.3">
      <c r="A32" s="144">
        <v>45137</v>
      </c>
      <c r="B32" s="145">
        <v>6176605</v>
      </c>
      <c r="C32" s="145">
        <v>7705</v>
      </c>
      <c r="D32" s="145">
        <v>7705</v>
      </c>
    </row>
    <row r="33" spans="1:4" x14ac:dyDescent="0.3">
      <c r="A33" s="144">
        <v>45138</v>
      </c>
      <c r="B33" s="145">
        <v>6185367</v>
      </c>
      <c r="C33" s="145">
        <v>8762</v>
      </c>
      <c r="D33" s="145">
        <v>8762</v>
      </c>
    </row>
    <row r="34" spans="1:4" x14ac:dyDescent="0.3">
      <c r="A34" s="146" t="s">
        <v>108</v>
      </c>
      <c r="B34" s="140"/>
      <c r="C34" s="140"/>
      <c r="D34" s="147">
        <f>SUM(D3:D33)</f>
        <v>206846</v>
      </c>
    </row>
    <row r="35" spans="1:4" x14ac:dyDescent="0.3">
      <c r="A35" s="146" t="s">
        <v>109</v>
      </c>
      <c r="B35" s="140"/>
      <c r="C35" s="140"/>
      <c r="D35" s="147">
        <f>ROUND(AVERAGE(D3:D33),0)</f>
        <v>6672</v>
      </c>
    </row>
  </sheetData>
  <mergeCells count="3">
    <mergeCell ref="A1:D1"/>
    <mergeCell ref="A34:C34"/>
    <mergeCell ref="A35:C35"/>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CF56-F22F-4051-89BF-92417267A759}">
  <dimension ref="A1:Z34"/>
  <sheetViews>
    <sheetView workbookViewId="0">
      <selection activeCell="G29" sqref="G29"/>
    </sheetView>
  </sheetViews>
  <sheetFormatPr defaultRowHeight="15.75" x14ac:dyDescent="0.3"/>
  <cols>
    <col min="1" max="1" width="16.7109375" style="148" customWidth="1"/>
    <col min="2" max="2" width="21" style="141" customWidth="1"/>
    <col min="3" max="3" width="21" style="141" hidden="1" customWidth="1"/>
    <col min="4" max="4" width="21" style="141" customWidth="1"/>
    <col min="5" max="26" width="9.140625" style="141"/>
  </cols>
  <sheetData>
    <row r="1" spans="1:4" ht="18.75" x14ac:dyDescent="0.35">
      <c r="A1" s="139" t="str">
        <f ca="1">_xlfn.CONCAT(TEXT(OFFSET(A2,5,0), "MMMM YYYY"), " Daily Flow")</f>
        <v>June 2023 Daily Flow</v>
      </c>
      <c r="B1" s="140"/>
      <c r="C1" s="140"/>
      <c r="D1" s="140"/>
    </row>
    <row r="2" spans="1:4" x14ac:dyDescent="0.3">
      <c r="A2" s="142" t="s">
        <v>104</v>
      </c>
      <c r="B2" s="143" t="s">
        <v>105</v>
      </c>
      <c r="C2" s="143" t="s">
        <v>106</v>
      </c>
      <c r="D2" s="143" t="s">
        <v>107</v>
      </c>
    </row>
    <row r="3" spans="1:4" x14ac:dyDescent="0.3">
      <c r="A3" s="144">
        <v>45078</v>
      </c>
      <c r="B3" s="145">
        <v>5729115</v>
      </c>
      <c r="C3" s="145">
        <v>10726</v>
      </c>
      <c r="D3" s="145">
        <v>10726</v>
      </c>
    </row>
    <row r="4" spans="1:4" x14ac:dyDescent="0.3">
      <c r="A4" s="144">
        <v>45079</v>
      </c>
      <c r="B4" s="145">
        <v>5740275</v>
      </c>
      <c r="C4" s="145">
        <v>11160</v>
      </c>
      <c r="D4" s="145">
        <v>11160</v>
      </c>
    </row>
    <row r="5" spans="1:4" x14ac:dyDescent="0.3">
      <c r="A5" s="144">
        <v>45080</v>
      </c>
      <c r="B5" s="145">
        <v>5745871</v>
      </c>
      <c r="C5" s="145">
        <v>5596</v>
      </c>
      <c r="D5" s="145">
        <v>5596</v>
      </c>
    </row>
    <row r="6" spans="1:4" x14ac:dyDescent="0.3">
      <c r="A6" s="144">
        <v>45081</v>
      </c>
      <c r="B6" s="145">
        <v>5745871</v>
      </c>
      <c r="C6" s="145">
        <v>0</v>
      </c>
      <c r="D6" s="145">
        <v>0</v>
      </c>
    </row>
    <row r="7" spans="1:4" x14ac:dyDescent="0.3">
      <c r="A7" s="144">
        <v>45082</v>
      </c>
      <c r="B7" s="145">
        <v>5750966</v>
      </c>
      <c r="C7" s="145">
        <v>5095</v>
      </c>
      <c r="D7" s="145">
        <v>5095</v>
      </c>
    </row>
    <row r="8" spans="1:4" x14ac:dyDescent="0.3">
      <c r="A8" s="144">
        <v>45083</v>
      </c>
      <c r="B8" s="145">
        <v>5761356</v>
      </c>
      <c r="C8" s="145">
        <v>10390</v>
      </c>
      <c r="D8" s="145">
        <v>10390</v>
      </c>
    </row>
    <row r="9" spans="1:4" x14ac:dyDescent="0.3">
      <c r="A9" s="144">
        <v>45084</v>
      </c>
      <c r="B9" s="145">
        <v>5772495</v>
      </c>
      <c r="C9" s="145">
        <v>11139</v>
      </c>
      <c r="D9" s="145">
        <v>11139</v>
      </c>
    </row>
    <row r="10" spans="1:4" x14ac:dyDescent="0.3">
      <c r="A10" s="144">
        <v>45085</v>
      </c>
      <c r="B10" s="145">
        <v>5783666</v>
      </c>
      <c r="C10" s="145">
        <v>11171</v>
      </c>
      <c r="D10" s="145">
        <v>11171</v>
      </c>
    </row>
    <row r="11" spans="1:4" x14ac:dyDescent="0.3">
      <c r="A11" s="144">
        <v>45086</v>
      </c>
      <c r="B11" s="145">
        <v>5794759</v>
      </c>
      <c r="C11" s="145">
        <v>11093</v>
      </c>
      <c r="D11" s="145">
        <v>11093</v>
      </c>
    </row>
    <row r="12" spans="1:4" x14ac:dyDescent="0.3">
      <c r="A12" s="144">
        <v>45087</v>
      </c>
      <c r="B12" s="145">
        <v>5805749</v>
      </c>
      <c r="C12" s="145">
        <v>10990</v>
      </c>
      <c r="D12" s="145">
        <v>10990</v>
      </c>
    </row>
    <row r="13" spans="1:4" x14ac:dyDescent="0.3">
      <c r="A13" s="144">
        <v>45088</v>
      </c>
      <c r="B13" s="145">
        <v>5811086</v>
      </c>
      <c r="C13" s="145">
        <v>5337</v>
      </c>
      <c r="D13" s="145">
        <v>5337</v>
      </c>
    </row>
    <row r="14" spans="1:4" x14ac:dyDescent="0.3">
      <c r="A14" s="144">
        <v>45089</v>
      </c>
      <c r="B14" s="145">
        <v>5821318</v>
      </c>
      <c r="C14" s="145">
        <v>10232</v>
      </c>
      <c r="D14" s="145">
        <v>10232</v>
      </c>
    </row>
    <row r="15" spans="1:4" x14ac:dyDescent="0.3">
      <c r="A15" s="144">
        <v>45090</v>
      </c>
      <c r="B15" s="145">
        <v>5831790</v>
      </c>
      <c r="C15" s="145">
        <v>10472</v>
      </c>
      <c r="D15" s="145">
        <v>10472</v>
      </c>
    </row>
    <row r="16" spans="1:4" x14ac:dyDescent="0.3">
      <c r="A16" s="144">
        <v>45091</v>
      </c>
      <c r="B16" s="145">
        <v>5837060</v>
      </c>
      <c r="C16" s="145">
        <v>5270</v>
      </c>
      <c r="D16" s="145">
        <v>5270</v>
      </c>
    </row>
    <row r="17" spans="1:4" x14ac:dyDescent="0.3">
      <c r="A17" s="144">
        <v>45092</v>
      </c>
      <c r="B17" s="145">
        <v>5853799</v>
      </c>
      <c r="C17" s="145">
        <v>16739</v>
      </c>
      <c r="D17" s="145">
        <v>16739</v>
      </c>
    </row>
    <row r="18" spans="1:4" x14ac:dyDescent="0.3">
      <c r="A18" s="144">
        <v>45093</v>
      </c>
      <c r="B18" s="145">
        <v>5865726</v>
      </c>
      <c r="C18" s="145">
        <v>11927</v>
      </c>
      <c r="D18" s="145">
        <v>11927</v>
      </c>
    </row>
    <row r="19" spans="1:4" x14ac:dyDescent="0.3">
      <c r="A19" s="144">
        <v>45094</v>
      </c>
      <c r="B19" s="145">
        <v>5871200</v>
      </c>
      <c r="C19" s="145">
        <v>5474</v>
      </c>
      <c r="D19" s="145">
        <v>5474</v>
      </c>
    </row>
    <row r="20" spans="1:4" x14ac:dyDescent="0.3">
      <c r="A20" s="144">
        <v>45095</v>
      </c>
      <c r="B20" s="145">
        <v>5871200</v>
      </c>
      <c r="C20" s="145">
        <v>0</v>
      </c>
      <c r="D20" s="145">
        <v>0</v>
      </c>
    </row>
    <row r="21" spans="1:4" x14ac:dyDescent="0.3">
      <c r="A21" s="144">
        <v>45096</v>
      </c>
      <c r="B21" s="145">
        <v>5882063</v>
      </c>
      <c r="C21" s="145">
        <v>10863</v>
      </c>
      <c r="D21" s="145">
        <v>10863</v>
      </c>
    </row>
    <row r="22" spans="1:4" x14ac:dyDescent="0.3">
      <c r="A22" s="144">
        <v>45097</v>
      </c>
      <c r="B22" s="145">
        <v>5893192</v>
      </c>
      <c r="C22" s="145">
        <v>11129</v>
      </c>
      <c r="D22" s="145">
        <v>11129</v>
      </c>
    </row>
    <row r="23" spans="1:4" x14ac:dyDescent="0.3">
      <c r="A23" s="144">
        <v>45098</v>
      </c>
      <c r="B23" s="145">
        <v>5904660</v>
      </c>
      <c r="C23" s="145">
        <v>11468</v>
      </c>
      <c r="D23" s="145">
        <v>11468</v>
      </c>
    </row>
    <row r="24" spans="1:4" x14ac:dyDescent="0.3">
      <c r="A24" s="144">
        <v>45099</v>
      </c>
      <c r="B24" s="145">
        <v>5915867</v>
      </c>
      <c r="C24" s="145">
        <v>11207</v>
      </c>
      <c r="D24" s="145">
        <v>11207</v>
      </c>
    </row>
    <row r="25" spans="1:4" x14ac:dyDescent="0.3">
      <c r="A25" s="144">
        <v>45100</v>
      </c>
      <c r="B25" s="145">
        <v>5921002</v>
      </c>
      <c r="C25" s="145">
        <v>5135</v>
      </c>
      <c r="D25" s="145">
        <v>5135</v>
      </c>
    </row>
    <row r="26" spans="1:4" x14ac:dyDescent="0.3">
      <c r="A26" s="144">
        <v>45101</v>
      </c>
      <c r="B26" s="145">
        <v>5926080</v>
      </c>
      <c r="C26" s="145">
        <v>5078</v>
      </c>
      <c r="D26" s="145">
        <v>5078</v>
      </c>
    </row>
    <row r="27" spans="1:4" x14ac:dyDescent="0.3">
      <c r="A27" s="144">
        <v>45102</v>
      </c>
      <c r="B27" s="145">
        <v>5926080</v>
      </c>
      <c r="C27" s="145">
        <v>0</v>
      </c>
      <c r="D27" s="145">
        <v>0</v>
      </c>
    </row>
    <row r="28" spans="1:4" x14ac:dyDescent="0.3">
      <c r="A28" s="144">
        <v>45103</v>
      </c>
      <c r="B28" s="145">
        <v>5931950</v>
      </c>
      <c r="C28" s="145">
        <v>5870</v>
      </c>
      <c r="D28" s="145">
        <v>5870</v>
      </c>
    </row>
    <row r="29" spans="1:4" x14ac:dyDescent="0.3">
      <c r="A29" s="144">
        <v>45104</v>
      </c>
      <c r="B29" s="145">
        <v>5943978</v>
      </c>
      <c r="C29" s="145">
        <v>12028</v>
      </c>
      <c r="D29" s="145">
        <v>12028</v>
      </c>
    </row>
    <row r="30" spans="1:4" x14ac:dyDescent="0.3">
      <c r="A30" s="144">
        <v>45105</v>
      </c>
      <c r="B30" s="145">
        <v>5950034</v>
      </c>
      <c r="C30" s="145">
        <v>6056</v>
      </c>
      <c r="D30" s="145">
        <v>6056</v>
      </c>
    </row>
    <row r="31" spans="1:4" x14ac:dyDescent="0.3">
      <c r="A31" s="144">
        <v>45106</v>
      </c>
      <c r="B31" s="145">
        <v>5967386</v>
      </c>
      <c r="C31" s="145">
        <v>17352</v>
      </c>
      <c r="D31" s="145">
        <v>17352</v>
      </c>
    </row>
    <row r="32" spans="1:4" x14ac:dyDescent="0.3">
      <c r="A32" s="144">
        <v>45107</v>
      </c>
      <c r="B32" s="145">
        <v>5978521</v>
      </c>
      <c r="C32" s="145">
        <v>11135</v>
      </c>
      <c r="D32" s="145">
        <v>11135</v>
      </c>
    </row>
    <row r="33" spans="1:4" x14ac:dyDescent="0.3">
      <c r="A33" s="146" t="s">
        <v>108</v>
      </c>
      <c r="B33" s="140"/>
      <c r="C33" s="140"/>
      <c r="D33" s="147">
        <f>SUM(D3:D32)</f>
        <v>260132</v>
      </c>
    </row>
    <row r="34" spans="1:4" x14ac:dyDescent="0.3">
      <c r="A34" s="146" t="s">
        <v>109</v>
      </c>
      <c r="B34" s="140"/>
      <c r="C34" s="140"/>
      <c r="D34" s="147">
        <f>ROUND(AVERAGE(D3:D32),0)</f>
        <v>8671</v>
      </c>
    </row>
  </sheetData>
  <mergeCells count="3">
    <mergeCell ref="A1:D1"/>
    <mergeCell ref="A33:C33"/>
    <mergeCell ref="A34:C34"/>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B32F3-D93A-458B-805A-4CB2DD234343}">
  <dimension ref="A1:Z35"/>
  <sheetViews>
    <sheetView workbookViewId="0">
      <selection activeCell="D32" sqref="D32"/>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May 2023 Daily Flow</v>
      </c>
      <c r="B1" s="140"/>
      <c r="C1" s="140"/>
      <c r="D1" s="140"/>
    </row>
    <row r="2" spans="1:4" x14ac:dyDescent="0.3">
      <c r="A2" s="142" t="s">
        <v>104</v>
      </c>
      <c r="B2" s="143" t="s">
        <v>105</v>
      </c>
      <c r="C2" s="143" t="s">
        <v>106</v>
      </c>
      <c r="D2" s="143" t="s">
        <v>107</v>
      </c>
    </row>
    <row r="3" spans="1:4" x14ac:dyDescent="0.3">
      <c r="A3" s="144">
        <v>45047</v>
      </c>
      <c r="B3" s="145">
        <v>5449753</v>
      </c>
      <c r="C3" s="145">
        <v>4172</v>
      </c>
      <c r="D3" s="145">
        <v>4172</v>
      </c>
    </row>
    <row r="4" spans="1:4" x14ac:dyDescent="0.3">
      <c r="A4" s="144">
        <v>45048</v>
      </c>
      <c r="B4" s="145">
        <v>5460844</v>
      </c>
      <c r="C4" s="145">
        <v>11091</v>
      </c>
      <c r="D4" s="145">
        <v>11091</v>
      </c>
    </row>
    <row r="5" spans="1:4" x14ac:dyDescent="0.3">
      <c r="A5" s="144">
        <v>45049</v>
      </c>
      <c r="B5" s="145">
        <v>5471343</v>
      </c>
      <c r="C5" s="145">
        <v>10499</v>
      </c>
      <c r="D5" s="145">
        <v>10499</v>
      </c>
    </row>
    <row r="6" spans="1:4" x14ac:dyDescent="0.3">
      <c r="A6" s="144">
        <v>45050</v>
      </c>
      <c r="B6" s="145">
        <v>5481637</v>
      </c>
      <c r="C6" s="145">
        <v>10294</v>
      </c>
      <c r="D6" s="145">
        <v>10294</v>
      </c>
    </row>
    <row r="7" spans="1:4" x14ac:dyDescent="0.3">
      <c r="A7" s="144">
        <v>45051</v>
      </c>
      <c r="B7" s="145">
        <v>5490042</v>
      </c>
      <c r="C7" s="145">
        <v>8405</v>
      </c>
      <c r="D7" s="145">
        <v>8405</v>
      </c>
    </row>
    <row r="8" spans="1:4" x14ac:dyDescent="0.3">
      <c r="A8" s="144">
        <v>45052</v>
      </c>
      <c r="B8" s="145">
        <v>5501945</v>
      </c>
      <c r="C8" s="145">
        <v>11903</v>
      </c>
      <c r="D8" s="145">
        <v>11903</v>
      </c>
    </row>
    <row r="9" spans="1:4" x14ac:dyDescent="0.3">
      <c r="A9" s="144">
        <v>45053</v>
      </c>
      <c r="B9" s="145">
        <v>5503872</v>
      </c>
      <c r="C9" s="145">
        <v>1927</v>
      </c>
      <c r="D9" s="145">
        <v>1927</v>
      </c>
    </row>
    <row r="10" spans="1:4" x14ac:dyDescent="0.3">
      <c r="A10" s="144">
        <v>45054</v>
      </c>
      <c r="B10" s="145">
        <v>5509984</v>
      </c>
      <c r="C10" s="145">
        <v>6112</v>
      </c>
      <c r="D10" s="145">
        <v>6112</v>
      </c>
    </row>
    <row r="11" spans="1:4" x14ac:dyDescent="0.3">
      <c r="A11" s="144">
        <v>45055</v>
      </c>
      <c r="B11" s="145">
        <v>5520211</v>
      </c>
      <c r="C11" s="145">
        <v>10227</v>
      </c>
      <c r="D11" s="145">
        <v>10227</v>
      </c>
    </row>
    <row r="12" spans="1:4" x14ac:dyDescent="0.3">
      <c r="A12" s="144">
        <v>45056</v>
      </c>
      <c r="B12" s="145">
        <v>5532080</v>
      </c>
      <c r="C12" s="145">
        <v>11869</v>
      </c>
      <c r="D12" s="145">
        <v>11869</v>
      </c>
    </row>
    <row r="13" spans="1:4" x14ac:dyDescent="0.3">
      <c r="A13" s="144">
        <v>45057</v>
      </c>
      <c r="B13" s="145">
        <v>5542045</v>
      </c>
      <c r="C13" s="145">
        <v>9965</v>
      </c>
      <c r="D13" s="145">
        <v>9965</v>
      </c>
    </row>
    <row r="14" spans="1:4" x14ac:dyDescent="0.3">
      <c r="A14" s="144">
        <v>45058</v>
      </c>
      <c r="B14" s="145">
        <v>5553918</v>
      </c>
      <c r="C14" s="145">
        <v>11873</v>
      </c>
      <c r="D14" s="145">
        <v>11873</v>
      </c>
    </row>
    <row r="15" spans="1:4" x14ac:dyDescent="0.3">
      <c r="A15" s="144">
        <v>45059</v>
      </c>
      <c r="B15" s="145">
        <v>5563937</v>
      </c>
      <c r="C15" s="145">
        <v>10019</v>
      </c>
      <c r="D15" s="145">
        <v>10019</v>
      </c>
    </row>
    <row r="16" spans="1:4" x14ac:dyDescent="0.3">
      <c r="A16" s="144">
        <v>45060</v>
      </c>
      <c r="B16" s="145">
        <v>5575692</v>
      </c>
      <c r="C16" s="145">
        <v>11755</v>
      </c>
      <c r="D16" s="145">
        <v>11755</v>
      </c>
    </row>
    <row r="17" spans="1:4" x14ac:dyDescent="0.3">
      <c r="A17" s="144">
        <v>45061</v>
      </c>
      <c r="B17" s="145">
        <v>5585682</v>
      </c>
      <c r="C17" s="145">
        <v>9990</v>
      </c>
      <c r="D17" s="145">
        <v>9990</v>
      </c>
    </row>
    <row r="18" spans="1:4" x14ac:dyDescent="0.3">
      <c r="A18" s="144">
        <v>45062</v>
      </c>
      <c r="B18" s="145">
        <v>5595680</v>
      </c>
      <c r="C18" s="145">
        <v>9998</v>
      </c>
      <c r="D18" s="145">
        <v>9998</v>
      </c>
    </row>
    <row r="19" spans="1:4" x14ac:dyDescent="0.3">
      <c r="A19" s="144">
        <v>45063</v>
      </c>
      <c r="B19" s="145">
        <v>5611945</v>
      </c>
      <c r="C19" s="145">
        <v>16265</v>
      </c>
      <c r="D19" s="145">
        <v>16265</v>
      </c>
    </row>
    <row r="20" spans="1:4" x14ac:dyDescent="0.3">
      <c r="A20" s="144">
        <v>45064</v>
      </c>
      <c r="B20" s="145">
        <v>5622146</v>
      </c>
      <c r="C20" s="145">
        <v>10201</v>
      </c>
      <c r="D20" s="145">
        <v>10201</v>
      </c>
    </row>
    <row r="21" spans="1:4" x14ac:dyDescent="0.3">
      <c r="A21" s="144">
        <v>45065</v>
      </c>
      <c r="B21" s="145">
        <v>5632448</v>
      </c>
      <c r="C21" s="145">
        <v>10302</v>
      </c>
      <c r="D21" s="145">
        <v>10302</v>
      </c>
    </row>
    <row r="22" spans="1:4" x14ac:dyDescent="0.3">
      <c r="A22" s="144">
        <v>45066</v>
      </c>
      <c r="B22" s="145">
        <v>5637664</v>
      </c>
      <c r="C22" s="145">
        <v>5216</v>
      </c>
      <c r="D22" s="145">
        <v>5216</v>
      </c>
    </row>
    <row r="23" spans="1:4" x14ac:dyDescent="0.3">
      <c r="A23" s="144">
        <v>45067</v>
      </c>
      <c r="B23" s="145">
        <v>5642824</v>
      </c>
      <c r="C23" s="145">
        <v>5160</v>
      </c>
      <c r="D23" s="145">
        <v>5160</v>
      </c>
    </row>
    <row r="24" spans="1:4" x14ac:dyDescent="0.3">
      <c r="A24" s="144">
        <v>45068</v>
      </c>
      <c r="B24" s="145">
        <v>5642824</v>
      </c>
      <c r="C24" s="145">
        <v>0</v>
      </c>
      <c r="D24" s="145">
        <v>0</v>
      </c>
    </row>
    <row r="25" spans="1:4" x14ac:dyDescent="0.3">
      <c r="A25" s="144">
        <v>45069</v>
      </c>
      <c r="B25" s="145">
        <v>5647607</v>
      </c>
      <c r="C25" s="145">
        <v>4783</v>
      </c>
      <c r="D25" s="145">
        <v>4783</v>
      </c>
    </row>
    <row r="26" spans="1:4" x14ac:dyDescent="0.3">
      <c r="A26" s="144">
        <v>45070</v>
      </c>
      <c r="B26" s="145">
        <v>5657383</v>
      </c>
      <c r="C26" s="145">
        <v>9776</v>
      </c>
      <c r="D26" s="145">
        <v>9776</v>
      </c>
    </row>
    <row r="27" spans="1:4" x14ac:dyDescent="0.3">
      <c r="A27" s="144">
        <v>45071</v>
      </c>
      <c r="B27" s="145">
        <v>5667602</v>
      </c>
      <c r="C27" s="145">
        <v>10219</v>
      </c>
      <c r="D27" s="145">
        <v>10219</v>
      </c>
    </row>
    <row r="28" spans="1:4" x14ac:dyDescent="0.3">
      <c r="A28" s="144">
        <v>45072</v>
      </c>
      <c r="B28" s="145">
        <v>5678047</v>
      </c>
      <c r="C28" s="145">
        <v>10445</v>
      </c>
      <c r="D28" s="145">
        <v>10445</v>
      </c>
    </row>
    <row r="29" spans="1:4" x14ac:dyDescent="0.3">
      <c r="A29" s="144">
        <v>45073</v>
      </c>
      <c r="B29" s="145">
        <v>5688309</v>
      </c>
      <c r="C29" s="145">
        <v>10262</v>
      </c>
      <c r="D29" s="145">
        <v>10262</v>
      </c>
    </row>
    <row r="30" spans="1:4" x14ac:dyDescent="0.3">
      <c r="A30" s="144">
        <v>45074</v>
      </c>
      <c r="B30" s="145">
        <v>5693396</v>
      </c>
      <c r="C30" s="145">
        <v>5087</v>
      </c>
      <c r="D30" s="145">
        <v>5087</v>
      </c>
    </row>
    <row r="31" spans="1:4" x14ac:dyDescent="0.3">
      <c r="A31" s="144">
        <v>45075</v>
      </c>
      <c r="B31" s="145">
        <v>5698184</v>
      </c>
      <c r="C31" s="145">
        <v>4788</v>
      </c>
      <c r="D31" s="145">
        <v>4788</v>
      </c>
    </row>
    <row r="32" spans="1:4" x14ac:dyDescent="0.3">
      <c r="A32" s="144">
        <v>45076</v>
      </c>
      <c r="B32" s="145">
        <v>5707939</v>
      </c>
      <c r="C32" s="145">
        <v>9755</v>
      </c>
      <c r="D32" s="145">
        <v>9755</v>
      </c>
    </row>
    <row r="33" spans="1:4" x14ac:dyDescent="0.3">
      <c r="A33" s="144">
        <v>45077</v>
      </c>
      <c r="B33" s="145">
        <v>5718389</v>
      </c>
      <c r="C33" s="145">
        <v>10450</v>
      </c>
      <c r="D33" s="145">
        <v>10450</v>
      </c>
    </row>
    <row r="34" spans="1:4" x14ac:dyDescent="0.3">
      <c r="A34" s="146" t="s">
        <v>108</v>
      </c>
      <c r="B34" s="140"/>
      <c r="C34" s="140"/>
      <c r="D34" s="147">
        <f>SUM(D3:D33)</f>
        <v>272808</v>
      </c>
    </row>
    <row r="35" spans="1:4" x14ac:dyDescent="0.3">
      <c r="A35" s="146" t="s">
        <v>109</v>
      </c>
      <c r="B35" s="140"/>
      <c r="C35" s="140"/>
      <c r="D35" s="147">
        <f>ROUND(AVERAGE(D3:D33),0)</f>
        <v>8800</v>
      </c>
    </row>
  </sheetData>
  <mergeCells count="3">
    <mergeCell ref="A1:D1"/>
    <mergeCell ref="A34:C34"/>
    <mergeCell ref="A35:C3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32823-D037-4CB8-87FD-FB586EDFCFF3}">
  <dimension ref="A1:Z34"/>
  <sheetViews>
    <sheetView workbookViewId="0">
      <selection activeCell="D8" sqref="D8"/>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_xlfn.CONCAT(TEXT(OFFSET(A2,2,0), "MMMM YYYY"), " Daily Flow")</f>
        <v>April 2023 Daily Flow</v>
      </c>
      <c r="B1" s="140"/>
      <c r="C1" s="140"/>
      <c r="D1" s="140"/>
    </row>
    <row r="2" spans="1:4" x14ac:dyDescent="0.3">
      <c r="A2" s="142" t="s">
        <v>104</v>
      </c>
      <c r="B2" s="143" t="s">
        <v>105</v>
      </c>
      <c r="C2" s="143" t="s">
        <v>106</v>
      </c>
      <c r="D2" s="143" t="s">
        <v>107</v>
      </c>
    </row>
    <row r="3" spans="1:4" x14ac:dyDescent="0.3">
      <c r="A3" s="144">
        <v>45017</v>
      </c>
      <c r="B3" s="145">
        <v>5250158</v>
      </c>
      <c r="C3" s="145">
        <v>0</v>
      </c>
      <c r="D3" s="145">
        <v>0</v>
      </c>
    </row>
    <row r="4" spans="1:4" x14ac:dyDescent="0.3">
      <c r="A4" s="144">
        <v>45018</v>
      </c>
      <c r="B4" s="145">
        <v>5250158</v>
      </c>
      <c r="C4" s="145">
        <v>0</v>
      </c>
      <c r="D4" s="145">
        <v>0</v>
      </c>
    </row>
    <row r="5" spans="1:4" x14ac:dyDescent="0.3">
      <c r="A5" s="144">
        <v>45019</v>
      </c>
      <c r="B5" s="145">
        <v>5250158</v>
      </c>
      <c r="C5" s="145">
        <v>0</v>
      </c>
      <c r="D5" s="145">
        <v>0</v>
      </c>
    </row>
    <row r="6" spans="1:4" x14ac:dyDescent="0.3">
      <c r="A6" s="144">
        <v>45020</v>
      </c>
      <c r="B6" s="145">
        <v>5250158</v>
      </c>
      <c r="C6" s="145">
        <v>0</v>
      </c>
      <c r="D6" s="145">
        <v>0</v>
      </c>
    </row>
    <row r="7" spans="1:4" x14ac:dyDescent="0.3">
      <c r="A7" s="144">
        <v>45021</v>
      </c>
      <c r="B7" s="145">
        <v>5256279</v>
      </c>
      <c r="C7" s="145">
        <v>6121</v>
      </c>
      <c r="D7" s="145">
        <v>6121</v>
      </c>
    </row>
    <row r="8" spans="1:4" x14ac:dyDescent="0.3">
      <c r="A8" s="144">
        <v>45022</v>
      </c>
      <c r="B8" s="145">
        <v>5263834</v>
      </c>
      <c r="C8" s="145">
        <v>7555</v>
      </c>
      <c r="D8" s="145">
        <v>7555</v>
      </c>
    </row>
    <row r="9" spans="1:4" x14ac:dyDescent="0.3">
      <c r="A9" s="144">
        <v>45023</v>
      </c>
      <c r="B9" s="145">
        <v>5271139</v>
      </c>
      <c r="C9" s="145">
        <v>7305</v>
      </c>
      <c r="D9" s="145">
        <v>7305</v>
      </c>
    </row>
    <row r="10" spans="1:4" x14ac:dyDescent="0.3">
      <c r="A10" s="144">
        <v>45024</v>
      </c>
      <c r="B10" s="145">
        <v>5271139</v>
      </c>
      <c r="C10" s="145">
        <v>0</v>
      </c>
      <c r="D10" s="145">
        <v>0</v>
      </c>
    </row>
    <row r="11" spans="1:4" x14ac:dyDescent="0.3">
      <c r="A11" s="144">
        <v>45025</v>
      </c>
      <c r="B11" s="145">
        <v>5274784</v>
      </c>
      <c r="C11" s="145">
        <v>3645</v>
      </c>
      <c r="D11" s="145">
        <v>3645</v>
      </c>
    </row>
    <row r="12" spans="1:4" x14ac:dyDescent="0.3">
      <c r="A12" s="144">
        <v>45026</v>
      </c>
      <c r="B12" s="145">
        <v>5278430</v>
      </c>
      <c r="C12" s="145">
        <v>3646</v>
      </c>
      <c r="D12" s="145">
        <v>3646</v>
      </c>
    </row>
    <row r="13" spans="1:4" x14ac:dyDescent="0.3">
      <c r="A13" s="144">
        <v>45027</v>
      </c>
      <c r="B13" s="145">
        <v>5285867</v>
      </c>
      <c r="C13" s="145">
        <v>7437</v>
      </c>
      <c r="D13" s="145">
        <v>7437</v>
      </c>
    </row>
    <row r="14" spans="1:4" x14ac:dyDescent="0.3">
      <c r="A14" s="144">
        <v>45028</v>
      </c>
      <c r="B14" s="145">
        <v>5293335</v>
      </c>
      <c r="C14" s="145">
        <v>7468</v>
      </c>
      <c r="D14" s="145">
        <v>7468</v>
      </c>
    </row>
    <row r="15" spans="1:4" x14ac:dyDescent="0.3">
      <c r="A15" s="144">
        <v>45029</v>
      </c>
      <c r="B15" s="145">
        <v>5304549</v>
      </c>
      <c r="C15" s="145">
        <v>11214</v>
      </c>
      <c r="D15" s="145">
        <v>11214</v>
      </c>
    </row>
    <row r="16" spans="1:4" x14ac:dyDescent="0.3">
      <c r="A16" s="144">
        <v>45030</v>
      </c>
      <c r="B16" s="145">
        <v>5304549</v>
      </c>
      <c r="C16" s="145">
        <v>0</v>
      </c>
      <c r="D16" s="145">
        <v>0</v>
      </c>
    </row>
    <row r="17" spans="1:4" x14ac:dyDescent="0.3">
      <c r="A17" s="144">
        <v>45031</v>
      </c>
      <c r="B17" s="145">
        <v>5304549</v>
      </c>
      <c r="C17" s="145">
        <v>0</v>
      </c>
      <c r="D17" s="145">
        <v>0</v>
      </c>
    </row>
    <row r="18" spans="1:4" x14ac:dyDescent="0.3">
      <c r="A18" s="144">
        <v>45032</v>
      </c>
      <c r="B18" s="145">
        <v>5304549</v>
      </c>
      <c r="C18" s="145">
        <v>0</v>
      </c>
      <c r="D18" s="145">
        <v>0</v>
      </c>
    </row>
    <row r="19" spans="1:4" x14ac:dyDescent="0.3">
      <c r="A19" s="144">
        <v>45033</v>
      </c>
      <c r="B19" s="145" t="s">
        <v>42</v>
      </c>
      <c r="C19" s="145">
        <v>-21400</v>
      </c>
      <c r="D19" s="145">
        <v>5640.5</v>
      </c>
    </row>
    <row r="20" spans="1:4" x14ac:dyDescent="0.3">
      <c r="A20" s="144">
        <v>45034</v>
      </c>
      <c r="B20" s="145">
        <v>5315830</v>
      </c>
      <c r="C20" s="145">
        <v>32681</v>
      </c>
      <c r="D20" s="145">
        <v>5640.5</v>
      </c>
    </row>
    <row r="21" spans="1:4" x14ac:dyDescent="0.3">
      <c r="A21" s="144">
        <v>45035</v>
      </c>
      <c r="B21" s="145">
        <v>5336799</v>
      </c>
      <c r="C21" s="145">
        <v>20969</v>
      </c>
      <c r="D21" s="145">
        <v>20969</v>
      </c>
    </row>
    <row r="22" spans="1:4" x14ac:dyDescent="0.3">
      <c r="A22" s="144">
        <v>45036</v>
      </c>
      <c r="B22" s="145">
        <v>5352927</v>
      </c>
      <c r="C22" s="145">
        <v>16128</v>
      </c>
      <c r="D22" s="145">
        <v>16128</v>
      </c>
    </row>
    <row r="23" spans="1:4" x14ac:dyDescent="0.3">
      <c r="A23" s="144">
        <v>45037</v>
      </c>
      <c r="B23" s="145">
        <v>5369223</v>
      </c>
      <c r="C23" s="145">
        <v>16296</v>
      </c>
      <c r="D23" s="145">
        <v>16296</v>
      </c>
    </row>
    <row r="24" spans="1:4" x14ac:dyDescent="0.3">
      <c r="A24" s="144">
        <v>45038</v>
      </c>
      <c r="B24" s="145">
        <v>5383653</v>
      </c>
      <c r="C24" s="145">
        <v>14430</v>
      </c>
      <c r="D24" s="145">
        <v>14430</v>
      </c>
    </row>
    <row r="25" spans="1:4" x14ac:dyDescent="0.3">
      <c r="A25" s="144">
        <v>45039</v>
      </c>
      <c r="B25" s="145">
        <v>5387461</v>
      </c>
      <c r="C25" s="145">
        <v>3808</v>
      </c>
      <c r="D25" s="145">
        <v>3808</v>
      </c>
    </row>
    <row r="26" spans="1:4" x14ac:dyDescent="0.3">
      <c r="A26" s="144">
        <v>45040</v>
      </c>
      <c r="B26" s="145">
        <v>5393476</v>
      </c>
      <c r="C26" s="145">
        <v>6015</v>
      </c>
      <c r="D26" s="145">
        <v>6015</v>
      </c>
    </row>
    <row r="27" spans="1:4" x14ac:dyDescent="0.3">
      <c r="A27" s="144">
        <v>45041</v>
      </c>
      <c r="B27" s="145">
        <v>5405665</v>
      </c>
      <c r="C27" s="145">
        <v>12189</v>
      </c>
      <c r="D27" s="145">
        <v>12189</v>
      </c>
    </row>
    <row r="28" spans="1:4" x14ac:dyDescent="0.3">
      <c r="A28" s="144">
        <v>45042</v>
      </c>
      <c r="B28" s="145">
        <v>5415812</v>
      </c>
      <c r="C28" s="145">
        <v>10147</v>
      </c>
      <c r="D28" s="145">
        <v>10147</v>
      </c>
    </row>
    <row r="29" spans="1:4" x14ac:dyDescent="0.3">
      <c r="A29" s="144">
        <v>45043</v>
      </c>
      <c r="B29" s="145">
        <v>5427684</v>
      </c>
      <c r="C29" s="145">
        <v>11872</v>
      </c>
      <c r="D29" s="145">
        <v>11872</v>
      </c>
    </row>
    <row r="30" spans="1:4" x14ac:dyDescent="0.3">
      <c r="A30" s="144">
        <v>45044</v>
      </c>
      <c r="B30" s="145">
        <v>5437516</v>
      </c>
      <c r="C30" s="145">
        <v>9832</v>
      </c>
      <c r="D30" s="145">
        <v>9832</v>
      </c>
    </row>
    <row r="31" spans="1:4" x14ac:dyDescent="0.3">
      <c r="A31" s="144">
        <v>45045</v>
      </c>
      <c r="B31" s="145">
        <v>5443483</v>
      </c>
      <c r="C31" s="145">
        <v>5967</v>
      </c>
      <c r="D31" s="145">
        <v>5967</v>
      </c>
    </row>
    <row r="32" spans="1:4" x14ac:dyDescent="0.3">
      <c r="A32" s="144">
        <v>45046</v>
      </c>
      <c r="B32" s="145">
        <v>5445581</v>
      </c>
      <c r="C32" s="145">
        <v>2098</v>
      </c>
      <c r="D32" s="145">
        <v>2098</v>
      </c>
    </row>
    <row r="33" spans="1:4" x14ac:dyDescent="0.3">
      <c r="A33" s="146" t="s">
        <v>108</v>
      </c>
      <c r="B33" s="140"/>
      <c r="C33" s="140"/>
      <c r="D33" s="147">
        <f>SUM(D3:D32)</f>
        <v>195423</v>
      </c>
    </row>
    <row r="34" spans="1:4" x14ac:dyDescent="0.3">
      <c r="A34" s="146" t="s">
        <v>109</v>
      </c>
      <c r="B34" s="140"/>
      <c r="C34" s="140"/>
      <c r="D34" s="147">
        <f>ROUND(AVERAGE(D3:D32),0)</f>
        <v>6514</v>
      </c>
    </row>
  </sheetData>
  <mergeCells count="3">
    <mergeCell ref="A1:D1"/>
    <mergeCell ref="A33:C33"/>
    <mergeCell ref="A34:C34"/>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C6A2-153E-412D-BC85-80980BDD11E4}">
  <dimension ref="A1:Z35"/>
  <sheetViews>
    <sheetView workbookViewId="0">
      <selection activeCell="D33" sqref="D33"/>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_xlfn.CONCAT(TEXT(OFFSET(A2,2,0), "MMMM YYYY"), " Daily Flow")</f>
        <v>March 2023 Daily Flow</v>
      </c>
      <c r="B1" s="140"/>
      <c r="C1" s="140"/>
      <c r="D1" s="140"/>
    </row>
    <row r="2" spans="1:4" x14ac:dyDescent="0.3">
      <c r="A2" s="142" t="s">
        <v>104</v>
      </c>
      <c r="B2" s="143" t="s">
        <v>105</v>
      </c>
      <c r="C2" s="143" t="s">
        <v>106</v>
      </c>
      <c r="D2" s="143" t="s">
        <v>107</v>
      </c>
    </row>
    <row r="3" spans="1:4" x14ac:dyDescent="0.3">
      <c r="A3" s="144">
        <v>44986</v>
      </c>
      <c r="B3" s="145">
        <v>4974301</v>
      </c>
      <c r="C3" s="145">
        <v>7871</v>
      </c>
      <c r="D3" s="145">
        <v>7871</v>
      </c>
    </row>
    <row r="4" spans="1:4" x14ac:dyDescent="0.3">
      <c r="A4" s="144">
        <v>44987</v>
      </c>
      <c r="B4" s="145">
        <v>4982238</v>
      </c>
      <c r="C4" s="145">
        <v>7937</v>
      </c>
      <c r="D4" s="145">
        <v>7937</v>
      </c>
    </row>
    <row r="5" spans="1:4" x14ac:dyDescent="0.3">
      <c r="A5" s="144">
        <v>44988</v>
      </c>
      <c r="B5" s="145">
        <v>4990247</v>
      </c>
      <c r="C5" s="145">
        <v>8009</v>
      </c>
      <c r="D5" s="145">
        <v>8009</v>
      </c>
    </row>
    <row r="6" spans="1:4" x14ac:dyDescent="0.3">
      <c r="A6" s="144">
        <v>44989</v>
      </c>
      <c r="B6" s="145">
        <v>4998213</v>
      </c>
      <c r="C6" s="145">
        <v>7966</v>
      </c>
      <c r="D6" s="145">
        <v>7966</v>
      </c>
    </row>
    <row r="7" spans="1:4" x14ac:dyDescent="0.3">
      <c r="A7" s="144">
        <v>44990</v>
      </c>
      <c r="B7" s="145">
        <v>5002029</v>
      </c>
      <c r="C7" s="145">
        <v>3816</v>
      </c>
      <c r="D7" s="145">
        <v>3816</v>
      </c>
    </row>
    <row r="8" spans="1:4" x14ac:dyDescent="0.3">
      <c r="A8" s="144">
        <v>44991</v>
      </c>
      <c r="B8" s="145">
        <v>5009523</v>
      </c>
      <c r="C8" s="145">
        <v>7494</v>
      </c>
      <c r="D8" s="145">
        <v>7494</v>
      </c>
    </row>
    <row r="9" spans="1:4" x14ac:dyDescent="0.3">
      <c r="A9" s="144">
        <v>44992</v>
      </c>
      <c r="B9" s="145">
        <v>5016726</v>
      </c>
      <c r="C9" s="145">
        <v>7203</v>
      </c>
      <c r="D9" s="145">
        <v>7203</v>
      </c>
    </row>
    <row r="10" spans="1:4" x14ac:dyDescent="0.3">
      <c r="A10" s="144">
        <v>44993</v>
      </c>
      <c r="B10" s="145">
        <v>5027887</v>
      </c>
      <c r="C10" s="145">
        <v>11161</v>
      </c>
      <c r="D10" s="145">
        <v>11161</v>
      </c>
    </row>
    <row r="11" spans="1:4" x14ac:dyDescent="0.3">
      <c r="A11" s="144">
        <v>44994</v>
      </c>
      <c r="B11" s="145">
        <v>5039078</v>
      </c>
      <c r="C11" s="145">
        <v>11191</v>
      </c>
      <c r="D11" s="145">
        <v>11191</v>
      </c>
    </row>
    <row r="12" spans="1:4" x14ac:dyDescent="0.3">
      <c r="A12" s="144">
        <v>44995</v>
      </c>
      <c r="B12" s="145">
        <v>5050265</v>
      </c>
      <c r="C12" s="145">
        <v>11187</v>
      </c>
      <c r="D12" s="145">
        <v>11187</v>
      </c>
    </row>
    <row r="13" spans="1:4" x14ac:dyDescent="0.3">
      <c r="A13" s="144">
        <v>44996</v>
      </c>
      <c r="B13" s="145">
        <v>5053981</v>
      </c>
      <c r="C13" s="145">
        <v>3716</v>
      </c>
      <c r="D13" s="145">
        <v>3716</v>
      </c>
    </row>
    <row r="14" spans="1:4" x14ac:dyDescent="0.3">
      <c r="A14" s="144">
        <v>44997</v>
      </c>
      <c r="B14" s="145">
        <v>5057560</v>
      </c>
      <c r="C14" s="145">
        <v>3579</v>
      </c>
      <c r="D14" s="145">
        <v>3579</v>
      </c>
    </row>
    <row r="15" spans="1:4" x14ac:dyDescent="0.3">
      <c r="A15" s="144">
        <v>44998</v>
      </c>
      <c r="B15" s="145">
        <v>5064995</v>
      </c>
      <c r="C15" s="145">
        <v>7435</v>
      </c>
      <c r="D15" s="145">
        <v>7435</v>
      </c>
    </row>
    <row r="16" spans="1:4" x14ac:dyDescent="0.3">
      <c r="A16" s="144">
        <v>44999</v>
      </c>
      <c r="B16" s="145">
        <v>5072537</v>
      </c>
      <c r="C16" s="145">
        <v>7542</v>
      </c>
      <c r="D16" s="145">
        <v>7542</v>
      </c>
    </row>
    <row r="17" spans="1:4" x14ac:dyDescent="0.3">
      <c r="A17" s="144">
        <v>45000</v>
      </c>
      <c r="B17" s="145">
        <v>5079870</v>
      </c>
      <c r="C17" s="145">
        <v>7333</v>
      </c>
      <c r="D17" s="145">
        <v>7333</v>
      </c>
    </row>
    <row r="18" spans="1:4" x14ac:dyDescent="0.3">
      <c r="A18" s="144">
        <v>45001</v>
      </c>
      <c r="B18" s="145">
        <v>5087384</v>
      </c>
      <c r="C18" s="145">
        <v>7514</v>
      </c>
      <c r="D18" s="145">
        <v>7514</v>
      </c>
    </row>
    <row r="19" spans="1:4" x14ac:dyDescent="0.3">
      <c r="A19" s="144">
        <v>45002</v>
      </c>
      <c r="B19" s="145">
        <v>5094651</v>
      </c>
      <c r="C19" s="145">
        <v>7267</v>
      </c>
      <c r="D19" s="145">
        <v>7267</v>
      </c>
    </row>
    <row r="20" spans="1:4" x14ac:dyDescent="0.3">
      <c r="A20" s="144">
        <v>45003</v>
      </c>
      <c r="B20" s="145">
        <v>5098317</v>
      </c>
      <c r="C20" s="145">
        <v>3666</v>
      </c>
      <c r="D20" s="145">
        <v>3666</v>
      </c>
    </row>
    <row r="21" spans="1:4" x14ac:dyDescent="0.3">
      <c r="A21" s="144">
        <v>45004</v>
      </c>
      <c r="B21" s="145">
        <v>5098317</v>
      </c>
      <c r="C21" s="145">
        <v>0</v>
      </c>
      <c r="D21" s="145">
        <v>0</v>
      </c>
    </row>
    <row r="22" spans="1:4" x14ac:dyDescent="0.3">
      <c r="A22" s="144">
        <v>45005</v>
      </c>
      <c r="B22" s="145">
        <v>5105629</v>
      </c>
      <c r="C22" s="145">
        <v>7312</v>
      </c>
      <c r="D22" s="145">
        <v>7312</v>
      </c>
    </row>
    <row r="23" spans="1:4" x14ac:dyDescent="0.3">
      <c r="A23" s="144">
        <v>45006</v>
      </c>
      <c r="B23" s="145">
        <v>5113008</v>
      </c>
      <c r="C23" s="145">
        <v>7379</v>
      </c>
      <c r="D23" s="145">
        <v>7379</v>
      </c>
    </row>
    <row r="24" spans="1:4" x14ac:dyDescent="0.3">
      <c r="A24" s="144">
        <v>45007</v>
      </c>
      <c r="B24" s="145">
        <v>5120328</v>
      </c>
      <c r="C24" s="145">
        <v>7320</v>
      </c>
      <c r="D24" s="145">
        <v>7320</v>
      </c>
    </row>
    <row r="25" spans="1:4" x14ac:dyDescent="0.3">
      <c r="A25" s="144">
        <v>45008</v>
      </c>
      <c r="B25" s="145">
        <v>5127504</v>
      </c>
      <c r="C25" s="145">
        <v>7176</v>
      </c>
      <c r="D25" s="145">
        <v>7176</v>
      </c>
    </row>
    <row r="26" spans="1:4" x14ac:dyDescent="0.3">
      <c r="A26" s="144">
        <v>45009</v>
      </c>
      <c r="B26" s="145">
        <v>5137876</v>
      </c>
      <c r="C26" s="145">
        <v>10372</v>
      </c>
      <c r="D26" s="145">
        <v>10372</v>
      </c>
    </row>
    <row r="27" spans="1:4" x14ac:dyDescent="0.3">
      <c r="A27" s="144">
        <v>45010</v>
      </c>
      <c r="B27" s="145">
        <v>5144975</v>
      </c>
      <c r="C27" s="145">
        <v>7099</v>
      </c>
      <c r="D27" s="145">
        <v>7099</v>
      </c>
    </row>
    <row r="28" spans="1:4" x14ac:dyDescent="0.3">
      <c r="A28" s="144">
        <v>45011</v>
      </c>
      <c r="B28" s="145">
        <v>5149760</v>
      </c>
      <c r="C28" s="145">
        <v>4785</v>
      </c>
      <c r="D28" s="145">
        <v>4785</v>
      </c>
    </row>
    <row r="29" spans="1:4" x14ac:dyDescent="0.3">
      <c r="A29" s="144">
        <v>45012</v>
      </c>
      <c r="B29" s="145">
        <v>5177029</v>
      </c>
      <c r="C29" s="145">
        <v>27269</v>
      </c>
      <c r="D29" s="145">
        <v>27269</v>
      </c>
    </row>
    <row r="30" spans="1:4" x14ac:dyDescent="0.3">
      <c r="A30" s="144">
        <v>45013</v>
      </c>
      <c r="B30" s="145">
        <v>5219401</v>
      </c>
      <c r="C30" s="145">
        <v>42372</v>
      </c>
      <c r="D30" s="145">
        <v>42372</v>
      </c>
    </row>
    <row r="31" spans="1:4" x14ac:dyDescent="0.3">
      <c r="A31" s="144">
        <v>45014</v>
      </c>
      <c r="B31" s="145">
        <v>5243624</v>
      </c>
      <c r="C31" s="145">
        <v>24223</v>
      </c>
      <c r="D31" s="145">
        <v>24223</v>
      </c>
    </row>
    <row r="32" spans="1:4" x14ac:dyDescent="0.3">
      <c r="A32" s="144">
        <v>45015</v>
      </c>
      <c r="B32" s="145">
        <v>5250158</v>
      </c>
      <c r="C32" s="145">
        <v>6534</v>
      </c>
      <c r="D32" s="145">
        <v>6534</v>
      </c>
    </row>
    <row r="33" spans="1:4" x14ac:dyDescent="0.3">
      <c r="A33" s="144">
        <v>45016</v>
      </c>
      <c r="B33" s="145">
        <v>5250158</v>
      </c>
      <c r="C33" s="145">
        <v>0</v>
      </c>
      <c r="D33" s="145">
        <v>0</v>
      </c>
    </row>
    <row r="34" spans="1:4" x14ac:dyDescent="0.3">
      <c r="A34" s="146" t="s">
        <v>108</v>
      </c>
      <c r="B34" s="140"/>
      <c r="C34" s="140"/>
      <c r="D34" s="147">
        <f>SUM(D3:D33)</f>
        <v>283728</v>
      </c>
    </row>
    <row r="35" spans="1:4" x14ac:dyDescent="0.3">
      <c r="A35" s="146" t="s">
        <v>109</v>
      </c>
      <c r="B35" s="140"/>
      <c r="C35" s="140"/>
      <c r="D35" s="147">
        <f>ROUND(AVERAGE(D3:D33),0)</f>
        <v>9153</v>
      </c>
    </row>
  </sheetData>
  <mergeCells count="3">
    <mergeCell ref="A1:D1"/>
    <mergeCell ref="A34:C34"/>
    <mergeCell ref="A35:C35"/>
  </mergeCells>
  <pageMargins left="0.7" right="0.7" top="0.75" bottom="0.75" header="0.3" footer="0.3"/>
  <pageSetup orientation="portrait" horizontalDpi="1200" verticalDpi="12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6CB3C-E16B-4DAF-887A-9A9112B3B501}">
  <dimension ref="A1:Z32"/>
  <sheetViews>
    <sheetView workbookViewId="0">
      <selection sqref="A1:D32"/>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_xlfn.CONCAT(TEXT(OFFSET(A2,2,0), "MMMM YYYY"), " Daily Flow")</f>
        <v>February 2023 Daily Flow</v>
      </c>
      <c r="B1" s="140"/>
      <c r="C1" s="140"/>
      <c r="D1" s="140"/>
    </row>
    <row r="2" spans="1:4" x14ac:dyDescent="0.3">
      <c r="A2" s="142" t="s">
        <v>104</v>
      </c>
      <c r="B2" s="143" t="s">
        <v>105</v>
      </c>
      <c r="C2" s="143" t="s">
        <v>106</v>
      </c>
      <c r="D2" s="143" t="s">
        <v>107</v>
      </c>
    </row>
    <row r="3" spans="1:4" x14ac:dyDescent="0.3">
      <c r="A3" s="144">
        <v>44958</v>
      </c>
      <c r="B3" s="145">
        <v>4776214</v>
      </c>
      <c r="C3" s="145">
        <v>8808</v>
      </c>
      <c r="D3" s="145">
        <v>8808</v>
      </c>
    </row>
    <row r="4" spans="1:4" x14ac:dyDescent="0.3">
      <c r="A4" s="144">
        <v>44959</v>
      </c>
      <c r="B4" s="145">
        <v>4785939</v>
      </c>
      <c r="C4" s="145">
        <v>9725</v>
      </c>
      <c r="D4" s="145">
        <v>9725</v>
      </c>
    </row>
    <row r="5" spans="1:4" x14ac:dyDescent="0.3">
      <c r="A5" s="144">
        <v>44960</v>
      </c>
      <c r="B5" s="145">
        <v>4785939</v>
      </c>
      <c r="C5" s="145">
        <v>0</v>
      </c>
      <c r="D5" s="145">
        <v>0</v>
      </c>
    </row>
    <row r="6" spans="1:4" x14ac:dyDescent="0.3">
      <c r="A6" s="144">
        <v>44961</v>
      </c>
      <c r="B6" s="145">
        <v>4790138</v>
      </c>
      <c r="C6" s="145">
        <v>4199</v>
      </c>
      <c r="D6" s="145">
        <v>4199</v>
      </c>
    </row>
    <row r="7" spans="1:4" x14ac:dyDescent="0.3">
      <c r="A7" s="144">
        <v>44962</v>
      </c>
      <c r="B7" s="145">
        <v>4794755</v>
      </c>
      <c r="C7" s="145">
        <v>4617</v>
      </c>
      <c r="D7" s="145">
        <v>4617</v>
      </c>
    </row>
    <row r="8" spans="1:4" x14ac:dyDescent="0.3">
      <c r="A8" s="144">
        <v>44963</v>
      </c>
      <c r="B8" s="145">
        <v>4804478</v>
      </c>
      <c r="C8" s="145">
        <v>9723</v>
      </c>
      <c r="D8" s="145">
        <v>9723</v>
      </c>
    </row>
    <row r="9" spans="1:4" x14ac:dyDescent="0.3">
      <c r="A9" s="144">
        <v>44964</v>
      </c>
      <c r="B9" s="145">
        <v>4813573</v>
      </c>
      <c r="C9" s="145">
        <v>9095</v>
      </c>
      <c r="D9" s="145">
        <v>9095</v>
      </c>
    </row>
    <row r="10" spans="1:4" x14ac:dyDescent="0.3">
      <c r="A10" s="144">
        <v>44965</v>
      </c>
      <c r="B10" s="145">
        <v>4827945</v>
      </c>
      <c r="C10" s="145">
        <v>14372</v>
      </c>
      <c r="D10" s="145">
        <v>14372</v>
      </c>
    </row>
    <row r="11" spans="1:4" x14ac:dyDescent="0.3">
      <c r="A11" s="144">
        <v>44966</v>
      </c>
      <c r="B11" s="145">
        <v>4841939</v>
      </c>
      <c r="C11" s="145">
        <v>13994</v>
      </c>
      <c r="D11" s="145">
        <v>13994</v>
      </c>
    </row>
    <row r="12" spans="1:4" x14ac:dyDescent="0.3">
      <c r="A12" s="144">
        <v>44967</v>
      </c>
      <c r="B12" s="145">
        <v>4846760</v>
      </c>
      <c r="C12" s="145">
        <v>4821</v>
      </c>
      <c r="D12" s="145">
        <v>4821</v>
      </c>
    </row>
    <row r="13" spans="1:4" x14ac:dyDescent="0.3">
      <c r="A13" s="144">
        <v>44968</v>
      </c>
      <c r="B13" s="145">
        <v>4855798</v>
      </c>
      <c r="C13" s="145">
        <v>9038</v>
      </c>
      <c r="D13" s="145">
        <v>9038</v>
      </c>
    </row>
    <row r="14" spans="1:4" x14ac:dyDescent="0.3">
      <c r="A14" s="144">
        <v>44969</v>
      </c>
      <c r="B14" s="145">
        <v>4860400</v>
      </c>
      <c r="C14" s="145">
        <v>4602</v>
      </c>
      <c r="D14" s="145">
        <v>4602</v>
      </c>
    </row>
    <row r="15" spans="1:4" x14ac:dyDescent="0.3">
      <c r="A15" s="144">
        <v>44970</v>
      </c>
      <c r="B15" s="145">
        <v>4865204</v>
      </c>
      <c r="C15" s="145">
        <v>4804</v>
      </c>
      <c r="D15" s="145">
        <v>4804</v>
      </c>
    </row>
    <row r="16" spans="1:4" x14ac:dyDescent="0.3">
      <c r="A16" s="144">
        <v>44971</v>
      </c>
      <c r="B16" s="145">
        <v>4874820</v>
      </c>
      <c r="C16" s="145">
        <v>9616</v>
      </c>
      <c r="D16" s="145">
        <v>9616</v>
      </c>
    </row>
    <row r="17" spans="1:4" x14ac:dyDescent="0.3">
      <c r="A17" s="144">
        <v>44972</v>
      </c>
      <c r="B17" s="145">
        <v>4883592</v>
      </c>
      <c r="C17" s="145">
        <v>8772</v>
      </c>
      <c r="D17" s="145">
        <v>8772</v>
      </c>
    </row>
    <row r="18" spans="1:4" x14ac:dyDescent="0.3">
      <c r="A18" s="144">
        <v>44973</v>
      </c>
      <c r="B18" s="145">
        <v>4897762</v>
      </c>
      <c r="C18" s="145">
        <v>14170</v>
      </c>
      <c r="D18" s="145">
        <v>14170</v>
      </c>
    </row>
    <row r="19" spans="1:4" x14ac:dyDescent="0.3">
      <c r="A19" s="144">
        <v>44974</v>
      </c>
      <c r="B19" s="145">
        <v>4902383</v>
      </c>
      <c r="C19" s="145">
        <v>4621</v>
      </c>
      <c r="D19" s="145">
        <v>4621</v>
      </c>
    </row>
    <row r="20" spans="1:4" x14ac:dyDescent="0.3">
      <c r="A20" s="144">
        <v>44975</v>
      </c>
      <c r="B20" s="145">
        <v>4906894</v>
      </c>
      <c r="C20" s="145">
        <v>4511</v>
      </c>
      <c r="D20" s="145">
        <v>4511</v>
      </c>
    </row>
    <row r="21" spans="1:4" x14ac:dyDescent="0.3">
      <c r="A21" s="144">
        <v>44976</v>
      </c>
      <c r="B21" s="145">
        <v>4910867</v>
      </c>
      <c r="C21" s="145">
        <v>3973</v>
      </c>
      <c r="D21" s="145">
        <v>3973</v>
      </c>
    </row>
    <row r="22" spans="1:4" x14ac:dyDescent="0.3">
      <c r="A22" s="144">
        <v>44977</v>
      </c>
      <c r="B22" s="145">
        <v>4910867</v>
      </c>
      <c r="C22" s="145">
        <v>0</v>
      </c>
      <c r="D22" s="145">
        <v>0</v>
      </c>
    </row>
    <row r="23" spans="1:4" x14ac:dyDescent="0.3">
      <c r="A23" s="144">
        <v>44978</v>
      </c>
      <c r="B23" s="145">
        <v>4919955</v>
      </c>
      <c r="C23" s="145">
        <v>9088</v>
      </c>
      <c r="D23" s="145">
        <v>9088</v>
      </c>
    </row>
    <row r="24" spans="1:4" x14ac:dyDescent="0.3">
      <c r="A24" s="144">
        <v>44979</v>
      </c>
      <c r="B24" s="145">
        <v>4929072</v>
      </c>
      <c r="C24" s="145">
        <v>9117</v>
      </c>
      <c r="D24" s="145">
        <v>9117</v>
      </c>
    </row>
    <row r="25" spans="1:4" x14ac:dyDescent="0.3">
      <c r="A25" s="144">
        <v>44980</v>
      </c>
      <c r="B25" s="145">
        <v>4938079</v>
      </c>
      <c r="C25" s="145">
        <v>9007</v>
      </c>
      <c r="D25" s="145">
        <v>9007</v>
      </c>
    </row>
    <row r="26" spans="1:4" x14ac:dyDescent="0.3">
      <c r="A26" s="144">
        <v>44981</v>
      </c>
      <c r="B26" s="145">
        <v>4942489</v>
      </c>
      <c r="C26" s="145">
        <v>4410</v>
      </c>
      <c r="D26" s="145">
        <v>4410</v>
      </c>
    </row>
    <row r="27" spans="1:4" x14ac:dyDescent="0.3">
      <c r="A27" s="144">
        <v>44982</v>
      </c>
      <c r="B27" s="145">
        <v>4946863</v>
      </c>
      <c r="C27" s="145">
        <v>4374</v>
      </c>
      <c r="D27" s="145">
        <v>4374</v>
      </c>
    </row>
    <row r="28" spans="1:4" x14ac:dyDescent="0.3">
      <c r="A28" s="144">
        <v>44983</v>
      </c>
      <c r="B28" s="145">
        <v>4954556</v>
      </c>
      <c r="C28" s="145">
        <v>7693</v>
      </c>
      <c r="D28" s="145">
        <v>7693</v>
      </c>
    </row>
    <row r="29" spans="1:4" x14ac:dyDescent="0.3">
      <c r="A29" s="144">
        <v>44984</v>
      </c>
      <c r="B29" s="145">
        <v>4962472</v>
      </c>
      <c r="C29" s="145">
        <v>7916</v>
      </c>
      <c r="D29" s="145">
        <v>7916</v>
      </c>
    </row>
    <row r="30" spans="1:4" x14ac:dyDescent="0.3">
      <c r="A30" s="144">
        <v>44985</v>
      </c>
      <c r="B30" s="145">
        <v>4966430</v>
      </c>
      <c r="C30" s="145">
        <v>3958</v>
      </c>
      <c r="D30" s="145">
        <v>3958</v>
      </c>
    </row>
    <row r="31" spans="1:4" x14ac:dyDescent="0.3">
      <c r="A31" s="146" t="s">
        <v>108</v>
      </c>
      <c r="B31" s="140"/>
      <c r="C31" s="140"/>
      <c r="D31" s="147">
        <f>SUM(D3:D30)</f>
        <v>199024</v>
      </c>
    </row>
    <row r="32" spans="1:4" x14ac:dyDescent="0.3">
      <c r="A32" s="146" t="s">
        <v>109</v>
      </c>
      <c r="B32" s="140"/>
      <c r="C32" s="140"/>
      <c r="D32" s="147">
        <f>ROUND(AVERAGE(D3:D30),0)</f>
        <v>7108</v>
      </c>
    </row>
  </sheetData>
  <mergeCells count="3">
    <mergeCell ref="A1:D1"/>
    <mergeCell ref="A31:C31"/>
    <mergeCell ref="A32:C32"/>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7B5D-7258-475F-A91D-3D5247786BAF}">
  <dimension ref="A1:Z35"/>
  <sheetViews>
    <sheetView workbookViewId="0">
      <selection sqref="A1:D35"/>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_xlfn.CONCAT(TEXT(OFFSET(A2,2,0), "MMMM YYYY"), " Daily Flow")</f>
        <v>January 2023 Daily Flow</v>
      </c>
      <c r="B1" s="140"/>
      <c r="C1" s="140"/>
      <c r="D1" s="140"/>
    </row>
    <row r="2" spans="1:4" x14ac:dyDescent="0.3">
      <c r="A2" s="142" t="s">
        <v>104</v>
      </c>
      <c r="B2" s="143" t="s">
        <v>105</v>
      </c>
      <c r="C2" s="143" t="s">
        <v>106</v>
      </c>
      <c r="D2" s="143" t="s">
        <v>107</v>
      </c>
    </row>
    <row r="3" spans="1:4" x14ac:dyDescent="0.3">
      <c r="A3" s="144">
        <v>44927</v>
      </c>
      <c r="B3" s="145">
        <v>4552702</v>
      </c>
      <c r="C3" s="145">
        <v>4208</v>
      </c>
      <c r="D3" s="145">
        <v>4208</v>
      </c>
    </row>
    <row r="4" spans="1:4" x14ac:dyDescent="0.3">
      <c r="A4" s="144">
        <v>44928</v>
      </c>
      <c r="B4" s="145">
        <v>4552702</v>
      </c>
      <c r="C4" s="145">
        <v>0</v>
      </c>
      <c r="D4" s="145">
        <v>0</v>
      </c>
    </row>
    <row r="5" spans="1:4" x14ac:dyDescent="0.3">
      <c r="A5" s="144">
        <v>44929</v>
      </c>
      <c r="B5" s="145">
        <v>4557250</v>
      </c>
      <c r="C5" s="145">
        <v>4548</v>
      </c>
      <c r="D5" s="145">
        <v>4548</v>
      </c>
    </row>
    <row r="6" spans="1:4" x14ac:dyDescent="0.3">
      <c r="A6" s="144">
        <v>44930</v>
      </c>
      <c r="B6" s="145">
        <v>4561918</v>
      </c>
      <c r="C6" s="145">
        <v>4668</v>
      </c>
      <c r="D6" s="145">
        <v>4668</v>
      </c>
    </row>
    <row r="7" spans="1:4" x14ac:dyDescent="0.3">
      <c r="A7" s="144">
        <v>44931</v>
      </c>
      <c r="B7" s="145">
        <v>4571230</v>
      </c>
      <c r="C7" s="145">
        <v>9312</v>
      </c>
      <c r="D7" s="145">
        <v>9312</v>
      </c>
    </row>
    <row r="8" spans="1:4" x14ac:dyDescent="0.3">
      <c r="A8" s="144">
        <v>44932</v>
      </c>
      <c r="B8" s="145">
        <v>4575880</v>
      </c>
      <c r="C8" s="145">
        <v>4650</v>
      </c>
      <c r="D8" s="145">
        <v>4650</v>
      </c>
    </row>
    <row r="9" spans="1:4" x14ac:dyDescent="0.3">
      <c r="A9" s="144">
        <v>44933</v>
      </c>
      <c r="B9" s="145">
        <v>4578558</v>
      </c>
      <c r="C9" s="145">
        <v>2678</v>
      </c>
      <c r="D9" s="145">
        <v>2678</v>
      </c>
    </row>
    <row r="10" spans="1:4" x14ac:dyDescent="0.3">
      <c r="A10" s="144">
        <v>44934</v>
      </c>
      <c r="B10" s="145">
        <v>4584264</v>
      </c>
      <c r="C10" s="145">
        <v>5706</v>
      </c>
      <c r="D10" s="145">
        <v>5706</v>
      </c>
    </row>
    <row r="11" spans="1:4" x14ac:dyDescent="0.3">
      <c r="A11" s="144">
        <v>44935</v>
      </c>
      <c r="B11" s="145">
        <v>4589016</v>
      </c>
      <c r="C11" s="145">
        <v>4752</v>
      </c>
      <c r="D11" s="145">
        <v>4752</v>
      </c>
    </row>
    <row r="12" spans="1:4" x14ac:dyDescent="0.3">
      <c r="A12" s="144">
        <v>44936</v>
      </c>
      <c r="B12" s="145">
        <v>4598164</v>
      </c>
      <c r="C12" s="145">
        <v>9148</v>
      </c>
      <c r="D12" s="145">
        <v>9148</v>
      </c>
    </row>
    <row r="13" spans="1:4" x14ac:dyDescent="0.3">
      <c r="A13" s="144">
        <v>44937</v>
      </c>
      <c r="B13" s="145">
        <v>4612037</v>
      </c>
      <c r="C13" s="145">
        <v>13873</v>
      </c>
      <c r="D13" s="145">
        <v>13873</v>
      </c>
    </row>
    <row r="14" spans="1:4" x14ac:dyDescent="0.3">
      <c r="A14" s="144">
        <v>44938</v>
      </c>
      <c r="B14" s="145">
        <v>4621353</v>
      </c>
      <c r="C14" s="145">
        <v>9316</v>
      </c>
      <c r="D14" s="145">
        <v>9316</v>
      </c>
    </row>
    <row r="15" spans="1:4" x14ac:dyDescent="0.3">
      <c r="A15" s="144">
        <v>44939</v>
      </c>
      <c r="B15" s="145">
        <v>4630783</v>
      </c>
      <c r="C15" s="145">
        <v>9430</v>
      </c>
      <c r="D15" s="145">
        <v>9430</v>
      </c>
    </row>
    <row r="16" spans="1:4" x14ac:dyDescent="0.3">
      <c r="A16" s="144">
        <v>44940</v>
      </c>
      <c r="B16" s="145">
        <v>4635435</v>
      </c>
      <c r="C16" s="145">
        <v>4652</v>
      </c>
      <c r="D16" s="145">
        <v>4652</v>
      </c>
    </row>
    <row r="17" spans="1:4" x14ac:dyDescent="0.3">
      <c r="A17" s="144">
        <v>44941</v>
      </c>
      <c r="B17" s="145">
        <v>4640195</v>
      </c>
      <c r="C17" s="145">
        <v>4760</v>
      </c>
      <c r="D17" s="145">
        <v>4760</v>
      </c>
    </row>
    <row r="18" spans="1:4" x14ac:dyDescent="0.3">
      <c r="A18" s="144">
        <v>44942</v>
      </c>
      <c r="B18" s="145">
        <v>4649436</v>
      </c>
      <c r="C18" s="145">
        <v>9241</v>
      </c>
      <c r="D18" s="145">
        <v>9241</v>
      </c>
    </row>
    <row r="19" spans="1:4" x14ac:dyDescent="0.3">
      <c r="A19" s="144">
        <v>44943</v>
      </c>
      <c r="B19" s="145">
        <v>4659005</v>
      </c>
      <c r="C19" s="145">
        <v>9569</v>
      </c>
      <c r="D19" s="145">
        <v>9569</v>
      </c>
    </row>
    <row r="20" spans="1:4" x14ac:dyDescent="0.3">
      <c r="A20" s="144">
        <v>44944</v>
      </c>
      <c r="B20" s="145">
        <v>4672776</v>
      </c>
      <c r="C20" s="145">
        <v>13771</v>
      </c>
      <c r="D20" s="145">
        <v>13771</v>
      </c>
    </row>
    <row r="21" spans="1:4" x14ac:dyDescent="0.3">
      <c r="A21" s="144">
        <v>44945</v>
      </c>
      <c r="B21" s="145">
        <v>4682625</v>
      </c>
      <c r="C21" s="145">
        <v>9849</v>
      </c>
      <c r="D21" s="145">
        <v>9849</v>
      </c>
    </row>
    <row r="22" spans="1:4" x14ac:dyDescent="0.3">
      <c r="A22" s="144">
        <v>44946</v>
      </c>
      <c r="B22" s="145">
        <v>4691891</v>
      </c>
      <c r="C22" s="145">
        <v>9266</v>
      </c>
      <c r="D22" s="145">
        <v>9266</v>
      </c>
    </row>
    <row r="23" spans="1:4" x14ac:dyDescent="0.3">
      <c r="A23" s="144">
        <v>44947</v>
      </c>
      <c r="B23" s="145">
        <v>4696739</v>
      </c>
      <c r="C23" s="145">
        <v>4848</v>
      </c>
      <c r="D23" s="145">
        <v>4848</v>
      </c>
    </row>
    <row r="24" spans="1:4" x14ac:dyDescent="0.3">
      <c r="A24" s="144">
        <v>44948</v>
      </c>
      <c r="B24" s="145">
        <v>4701097</v>
      </c>
      <c r="C24" s="145">
        <v>4358</v>
      </c>
      <c r="D24" s="145">
        <v>4358</v>
      </c>
    </row>
    <row r="25" spans="1:4" x14ac:dyDescent="0.3">
      <c r="A25" s="144">
        <v>44949</v>
      </c>
      <c r="B25" s="145">
        <v>4705855</v>
      </c>
      <c r="C25" s="145">
        <v>4758</v>
      </c>
      <c r="D25" s="145">
        <v>4758</v>
      </c>
    </row>
    <row r="26" spans="1:4" x14ac:dyDescent="0.3">
      <c r="A26" s="144">
        <v>44950</v>
      </c>
      <c r="B26" s="145">
        <v>4715846</v>
      </c>
      <c r="C26" s="145">
        <v>9991</v>
      </c>
      <c r="D26" s="145">
        <v>9991</v>
      </c>
    </row>
    <row r="27" spans="1:4" x14ac:dyDescent="0.3">
      <c r="A27" s="144">
        <v>44951</v>
      </c>
      <c r="B27" s="145">
        <v>4725812</v>
      </c>
      <c r="C27" s="145">
        <v>9966</v>
      </c>
      <c r="D27" s="145">
        <v>9966</v>
      </c>
    </row>
    <row r="28" spans="1:4" x14ac:dyDescent="0.3">
      <c r="A28" s="144">
        <v>44952</v>
      </c>
      <c r="B28" s="145">
        <v>4735300</v>
      </c>
      <c r="C28" s="145">
        <v>9488</v>
      </c>
      <c r="D28" s="145">
        <v>9488</v>
      </c>
    </row>
    <row r="29" spans="1:4" x14ac:dyDescent="0.3">
      <c r="A29" s="144">
        <v>44953</v>
      </c>
      <c r="B29" s="145">
        <v>4740865</v>
      </c>
      <c r="C29" s="145">
        <v>5565</v>
      </c>
      <c r="D29" s="145">
        <v>5565</v>
      </c>
    </row>
    <row r="30" spans="1:4" x14ac:dyDescent="0.3">
      <c r="A30" s="144">
        <v>44954</v>
      </c>
      <c r="B30" s="145">
        <v>4748452</v>
      </c>
      <c r="C30" s="145">
        <v>7587</v>
      </c>
      <c r="D30" s="145">
        <v>7587</v>
      </c>
    </row>
    <row r="31" spans="1:4" x14ac:dyDescent="0.3">
      <c r="A31" s="144">
        <v>44955</v>
      </c>
      <c r="B31" s="145">
        <v>4748452</v>
      </c>
      <c r="C31" s="145">
        <v>0</v>
      </c>
      <c r="D31" s="145">
        <v>0</v>
      </c>
    </row>
    <row r="32" spans="1:4" x14ac:dyDescent="0.3">
      <c r="A32" s="144">
        <v>44956</v>
      </c>
      <c r="B32" s="145">
        <v>4757773</v>
      </c>
      <c r="C32" s="145">
        <v>9321</v>
      </c>
      <c r="D32" s="145">
        <v>9321</v>
      </c>
    </row>
    <row r="33" spans="1:4" x14ac:dyDescent="0.3">
      <c r="A33" s="144">
        <v>44957</v>
      </c>
      <c r="B33" s="145">
        <v>4767406</v>
      </c>
      <c r="C33" s="145">
        <v>9633</v>
      </c>
      <c r="D33" s="145">
        <v>9633</v>
      </c>
    </row>
    <row r="34" spans="1:4" x14ac:dyDescent="0.3">
      <c r="A34" s="146" t="s">
        <v>108</v>
      </c>
      <c r="B34" s="140"/>
      <c r="C34" s="140"/>
      <c r="D34" s="147">
        <f>SUM(D3:D33)</f>
        <v>218912</v>
      </c>
    </row>
    <row r="35" spans="1:4" x14ac:dyDescent="0.3">
      <c r="A35" s="146" t="s">
        <v>109</v>
      </c>
      <c r="B35" s="140"/>
      <c r="C35" s="140"/>
      <c r="D35" s="147">
        <f>ROUND(AVERAGE(D3:D33),0)</f>
        <v>7062</v>
      </c>
    </row>
  </sheetData>
  <mergeCells count="3">
    <mergeCell ref="A1:D1"/>
    <mergeCell ref="A34:C34"/>
    <mergeCell ref="A35:C35"/>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1CFAC-57A1-4FFF-BF8C-C89E26ACDD56}">
  <dimension ref="A1:Z35"/>
  <sheetViews>
    <sheetView topLeftCell="A3" workbookViewId="0">
      <selection sqref="A1:D35"/>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_xlfn.CONCAT(TEXT(OFFSET(A2,2,0), "MMMM YYYY"), " Daily Flow")</f>
        <v>December 2022 Daily Flow</v>
      </c>
      <c r="B1" s="140"/>
      <c r="C1" s="140"/>
      <c r="D1" s="140"/>
    </row>
    <row r="2" spans="1:4" x14ac:dyDescent="0.3">
      <c r="A2" s="142" t="s">
        <v>104</v>
      </c>
      <c r="B2" s="143" t="s">
        <v>105</v>
      </c>
      <c r="C2" s="143" t="s">
        <v>106</v>
      </c>
      <c r="D2" s="143" t="s">
        <v>107</v>
      </c>
    </row>
    <row r="3" spans="1:4" x14ac:dyDescent="0.3">
      <c r="A3" s="144">
        <v>44896</v>
      </c>
      <c r="B3" s="145">
        <v>4353091</v>
      </c>
      <c r="C3" s="145">
        <v>8927</v>
      </c>
      <c r="D3" s="145">
        <v>8927</v>
      </c>
    </row>
    <row r="4" spans="1:4" x14ac:dyDescent="0.3">
      <c r="A4" s="144">
        <v>44897</v>
      </c>
      <c r="B4" s="145">
        <v>4362360</v>
      </c>
      <c r="C4" s="145">
        <v>9269</v>
      </c>
      <c r="D4" s="145">
        <v>9269</v>
      </c>
    </row>
    <row r="5" spans="1:4" x14ac:dyDescent="0.3">
      <c r="A5" s="144">
        <v>44898</v>
      </c>
      <c r="B5" s="145">
        <v>4371827</v>
      </c>
      <c r="C5" s="145">
        <v>9467</v>
      </c>
      <c r="D5" s="145">
        <v>9467</v>
      </c>
    </row>
    <row r="6" spans="1:4" x14ac:dyDescent="0.3">
      <c r="A6" s="144">
        <v>44899</v>
      </c>
      <c r="B6" s="145">
        <v>4376448</v>
      </c>
      <c r="C6" s="145">
        <v>4621</v>
      </c>
      <c r="D6" s="145">
        <v>4621</v>
      </c>
    </row>
    <row r="7" spans="1:4" x14ac:dyDescent="0.3">
      <c r="A7" s="144">
        <v>44900</v>
      </c>
      <c r="B7" s="145">
        <v>4380727</v>
      </c>
      <c r="C7" s="145">
        <v>4279</v>
      </c>
      <c r="D7" s="145">
        <v>4279</v>
      </c>
    </row>
    <row r="8" spans="1:4" x14ac:dyDescent="0.3">
      <c r="A8" s="144">
        <v>44901</v>
      </c>
      <c r="B8" s="145">
        <v>4389844</v>
      </c>
      <c r="C8" s="145">
        <v>9117</v>
      </c>
      <c r="D8" s="145">
        <v>9117</v>
      </c>
    </row>
    <row r="9" spans="1:4" x14ac:dyDescent="0.3">
      <c r="A9" s="144">
        <v>44902</v>
      </c>
      <c r="B9" s="145">
        <v>4398830</v>
      </c>
      <c r="C9" s="145">
        <v>8986</v>
      </c>
      <c r="D9" s="145">
        <v>8986</v>
      </c>
    </row>
    <row r="10" spans="1:4" x14ac:dyDescent="0.3">
      <c r="A10" s="144">
        <v>44903</v>
      </c>
      <c r="B10" s="145">
        <v>4412733</v>
      </c>
      <c r="C10" s="145">
        <v>13903</v>
      </c>
      <c r="D10" s="145">
        <v>13903</v>
      </c>
    </row>
    <row r="11" spans="1:4" x14ac:dyDescent="0.3">
      <c r="A11" s="144">
        <v>44904</v>
      </c>
      <c r="B11" s="145">
        <v>4421724</v>
      </c>
      <c r="C11" s="145">
        <v>8991</v>
      </c>
      <c r="D11" s="145">
        <v>8991</v>
      </c>
    </row>
    <row r="12" spans="1:4" x14ac:dyDescent="0.3">
      <c r="A12" s="144">
        <v>44905</v>
      </c>
      <c r="B12" s="145">
        <v>4430362</v>
      </c>
      <c r="C12" s="145">
        <v>8638</v>
      </c>
      <c r="D12" s="145">
        <v>8638</v>
      </c>
    </row>
    <row r="13" spans="1:4" x14ac:dyDescent="0.3">
      <c r="A13" s="144">
        <v>44906</v>
      </c>
      <c r="B13" s="145">
        <v>4434582</v>
      </c>
      <c r="C13" s="145">
        <v>4220</v>
      </c>
      <c r="D13" s="145">
        <v>4220</v>
      </c>
    </row>
    <row r="14" spans="1:4" x14ac:dyDescent="0.3">
      <c r="A14" s="144">
        <v>44907</v>
      </c>
      <c r="B14" s="145">
        <v>4439176</v>
      </c>
      <c r="C14" s="145">
        <v>4594</v>
      </c>
      <c r="D14" s="145">
        <v>4594</v>
      </c>
    </row>
    <row r="15" spans="1:4" x14ac:dyDescent="0.3">
      <c r="A15" s="144">
        <v>44908</v>
      </c>
      <c r="B15" s="145">
        <v>4448396</v>
      </c>
      <c r="C15" s="145">
        <v>9220</v>
      </c>
      <c r="D15" s="145">
        <v>9220</v>
      </c>
    </row>
    <row r="16" spans="1:4" x14ac:dyDescent="0.3">
      <c r="A16" s="144">
        <v>44909</v>
      </c>
      <c r="B16" s="145">
        <v>4461890</v>
      </c>
      <c r="C16" s="145">
        <v>13494</v>
      </c>
      <c r="D16" s="145">
        <v>13494</v>
      </c>
    </row>
    <row r="17" spans="1:4" x14ac:dyDescent="0.3">
      <c r="A17" s="144">
        <v>44910</v>
      </c>
      <c r="B17" s="145">
        <v>4470939</v>
      </c>
      <c r="C17" s="145">
        <v>9049</v>
      </c>
      <c r="D17" s="145">
        <v>9049</v>
      </c>
    </row>
    <row r="18" spans="1:4" x14ac:dyDescent="0.3">
      <c r="A18" s="144">
        <v>44911</v>
      </c>
      <c r="B18" s="145">
        <v>4475255</v>
      </c>
      <c r="C18" s="145">
        <v>4316</v>
      </c>
      <c r="D18" s="145">
        <v>4316</v>
      </c>
    </row>
    <row r="19" spans="1:4" x14ac:dyDescent="0.3">
      <c r="A19" s="144">
        <v>44912</v>
      </c>
      <c r="B19" s="145">
        <v>4479675</v>
      </c>
      <c r="C19" s="145">
        <v>4420</v>
      </c>
      <c r="D19" s="145">
        <v>4420</v>
      </c>
    </row>
    <row r="20" spans="1:4" x14ac:dyDescent="0.3">
      <c r="A20" s="144">
        <v>44913</v>
      </c>
      <c r="B20" s="145">
        <v>4484176</v>
      </c>
      <c r="C20" s="145">
        <v>4501</v>
      </c>
      <c r="D20" s="145">
        <v>4501</v>
      </c>
    </row>
    <row r="21" spans="1:4" x14ac:dyDescent="0.3">
      <c r="A21" s="144">
        <v>44914</v>
      </c>
      <c r="B21" s="145">
        <v>4492984</v>
      </c>
      <c r="C21" s="145">
        <v>8808</v>
      </c>
      <c r="D21" s="145">
        <v>8808</v>
      </c>
    </row>
    <row r="22" spans="1:4" x14ac:dyDescent="0.3">
      <c r="A22" s="144">
        <v>44915</v>
      </c>
      <c r="B22" s="145">
        <v>4501956</v>
      </c>
      <c r="C22" s="145">
        <v>8972</v>
      </c>
      <c r="D22" s="145">
        <v>8972</v>
      </c>
    </row>
    <row r="23" spans="1:4" x14ac:dyDescent="0.3">
      <c r="A23" s="144">
        <v>44916</v>
      </c>
      <c r="B23" s="145">
        <v>4510716</v>
      </c>
      <c r="C23" s="145">
        <v>8760</v>
      </c>
      <c r="D23" s="145">
        <v>8760</v>
      </c>
    </row>
    <row r="24" spans="1:4" x14ac:dyDescent="0.3">
      <c r="A24" s="144">
        <v>44917</v>
      </c>
      <c r="B24" s="145">
        <v>4510716</v>
      </c>
      <c r="C24" s="145">
        <v>0</v>
      </c>
      <c r="D24" s="145">
        <v>0</v>
      </c>
    </row>
    <row r="25" spans="1:4" x14ac:dyDescent="0.3">
      <c r="A25" s="144">
        <v>44918</v>
      </c>
      <c r="B25" s="145">
        <v>4510716</v>
      </c>
      <c r="C25" s="145">
        <v>0</v>
      </c>
      <c r="D25" s="145">
        <v>0</v>
      </c>
    </row>
    <row r="26" spans="1:4" x14ac:dyDescent="0.3">
      <c r="A26" s="144">
        <v>44919</v>
      </c>
      <c r="B26" s="145">
        <v>4510716</v>
      </c>
      <c r="C26" s="145">
        <v>0</v>
      </c>
      <c r="D26" s="145">
        <v>0</v>
      </c>
    </row>
    <row r="27" spans="1:4" x14ac:dyDescent="0.3">
      <c r="A27" s="144">
        <v>44920</v>
      </c>
      <c r="B27" s="145">
        <v>4510716</v>
      </c>
      <c r="C27" s="145">
        <v>0</v>
      </c>
      <c r="D27" s="145">
        <v>0</v>
      </c>
    </row>
    <row r="28" spans="1:4" x14ac:dyDescent="0.3">
      <c r="A28" s="144">
        <v>44921</v>
      </c>
      <c r="B28" s="145">
        <v>4510716</v>
      </c>
      <c r="C28" s="145">
        <v>0</v>
      </c>
      <c r="D28" s="145">
        <v>0</v>
      </c>
    </row>
    <row r="29" spans="1:4" x14ac:dyDescent="0.3">
      <c r="A29" s="144">
        <v>44922</v>
      </c>
      <c r="B29" s="145">
        <v>4510716</v>
      </c>
      <c r="C29" s="145">
        <v>0</v>
      </c>
      <c r="D29" s="145">
        <v>0</v>
      </c>
    </row>
    <row r="30" spans="1:4" x14ac:dyDescent="0.3">
      <c r="A30" s="144">
        <v>44923</v>
      </c>
      <c r="B30" s="145">
        <v>4510716</v>
      </c>
      <c r="C30" s="145">
        <v>0</v>
      </c>
      <c r="D30" s="145">
        <v>0</v>
      </c>
    </row>
    <row r="31" spans="1:4" x14ac:dyDescent="0.3">
      <c r="A31" s="144">
        <v>44924</v>
      </c>
      <c r="B31" s="145">
        <v>4524931</v>
      </c>
      <c r="C31" s="145">
        <v>14215</v>
      </c>
      <c r="D31" s="145">
        <v>14215</v>
      </c>
    </row>
    <row r="32" spans="1:4" x14ac:dyDescent="0.3">
      <c r="A32" s="144">
        <v>44925</v>
      </c>
      <c r="B32" s="145">
        <v>4543809</v>
      </c>
      <c r="C32" s="145">
        <v>18878</v>
      </c>
      <c r="D32" s="145">
        <v>18878</v>
      </c>
    </row>
    <row r="33" spans="1:4" x14ac:dyDescent="0.3">
      <c r="A33" s="144">
        <v>44926</v>
      </c>
      <c r="B33" s="145">
        <v>4548494</v>
      </c>
      <c r="C33" s="145">
        <v>4685</v>
      </c>
      <c r="D33" s="145">
        <v>4685</v>
      </c>
    </row>
    <row r="34" spans="1:4" x14ac:dyDescent="0.3">
      <c r="A34" s="146" t="s">
        <v>108</v>
      </c>
      <c r="B34" s="140"/>
      <c r="C34" s="140"/>
      <c r="D34" s="147">
        <f>SUM(D3:D33)</f>
        <v>204330</v>
      </c>
    </row>
    <row r="35" spans="1:4" x14ac:dyDescent="0.3">
      <c r="A35" s="146" t="s">
        <v>109</v>
      </c>
      <c r="B35" s="140"/>
      <c r="C35" s="140"/>
      <c r="D35" s="147">
        <f>ROUND(AVERAGE(D3:D33),0)</f>
        <v>6591</v>
      </c>
    </row>
  </sheetData>
  <mergeCells count="3">
    <mergeCell ref="A1:D1"/>
    <mergeCell ref="A34:C34"/>
    <mergeCell ref="A35:C35"/>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A308B-E5A4-4130-BC05-09F074BA93E6}">
  <dimension ref="A1:Z34"/>
  <sheetViews>
    <sheetView workbookViewId="0">
      <selection activeCell="A33" sqref="A33:XFD33"/>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November 2022 Daily Flow</v>
      </c>
      <c r="B1" s="140"/>
      <c r="C1" s="140"/>
      <c r="D1" s="140"/>
    </row>
    <row r="2" spans="1:4" x14ac:dyDescent="0.3">
      <c r="A2" s="142" t="s">
        <v>104</v>
      </c>
      <c r="B2" s="143" t="s">
        <v>119</v>
      </c>
      <c r="C2" s="143" t="s">
        <v>106</v>
      </c>
      <c r="D2" s="143" t="s">
        <v>107</v>
      </c>
    </row>
    <row r="3" spans="1:4" x14ac:dyDescent="0.3">
      <c r="A3" s="144">
        <v>44866</v>
      </c>
      <c r="B3" s="145">
        <v>3871405</v>
      </c>
      <c r="C3" s="145">
        <v>9835</v>
      </c>
      <c r="D3" s="145">
        <v>9835</v>
      </c>
    </row>
    <row r="4" spans="1:4" x14ac:dyDescent="0.3">
      <c r="A4" s="144">
        <v>44867</v>
      </c>
      <c r="B4" s="145">
        <v>3881042</v>
      </c>
      <c r="C4" s="145">
        <v>9637</v>
      </c>
      <c r="D4" s="145">
        <v>9637</v>
      </c>
    </row>
    <row r="5" spans="1:4" x14ac:dyDescent="0.3">
      <c r="A5" s="144">
        <v>44868</v>
      </c>
      <c r="B5" s="145">
        <v>3890749</v>
      </c>
      <c r="C5" s="145">
        <v>9707</v>
      </c>
      <c r="D5" s="145">
        <v>9707</v>
      </c>
    </row>
    <row r="6" spans="1:4" x14ac:dyDescent="0.3">
      <c r="A6" s="144">
        <v>44869</v>
      </c>
      <c r="B6" s="145">
        <v>3900815</v>
      </c>
      <c r="C6" s="145">
        <v>10066</v>
      </c>
      <c r="D6" s="145">
        <v>10066</v>
      </c>
    </row>
    <row r="7" spans="1:4" x14ac:dyDescent="0.3">
      <c r="A7" s="144">
        <v>44870</v>
      </c>
      <c r="B7" s="145">
        <v>3905766</v>
      </c>
      <c r="C7" s="145">
        <v>4951</v>
      </c>
      <c r="D7" s="145">
        <v>4951</v>
      </c>
    </row>
    <row r="8" spans="1:4" x14ac:dyDescent="0.3">
      <c r="A8" s="144">
        <v>44871</v>
      </c>
      <c r="B8" s="145">
        <v>3905766</v>
      </c>
      <c r="C8" s="145">
        <v>0</v>
      </c>
      <c r="D8" s="145">
        <v>0</v>
      </c>
    </row>
    <row r="9" spans="1:4" x14ac:dyDescent="0.3">
      <c r="A9" s="144">
        <v>44872</v>
      </c>
      <c r="B9" s="145">
        <v>3910630</v>
      </c>
      <c r="C9" s="145">
        <v>4864</v>
      </c>
      <c r="D9" s="145">
        <v>4864</v>
      </c>
    </row>
    <row r="10" spans="1:4" x14ac:dyDescent="0.3">
      <c r="A10" s="144">
        <v>44873</v>
      </c>
      <c r="B10" s="145">
        <v>3920648</v>
      </c>
      <c r="C10" s="145">
        <v>10018</v>
      </c>
      <c r="D10" s="145">
        <v>10018</v>
      </c>
    </row>
    <row r="11" spans="1:4" x14ac:dyDescent="0.3">
      <c r="A11" s="144">
        <v>44874</v>
      </c>
      <c r="B11" s="145">
        <v>3930565</v>
      </c>
      <c r="C11" s="145">
        <v>9917</v>
      </c>
      <c r="D11" s="145">
        <v>9917</v>
      </c>
    </row>
    <row r="12" spans="1:4" x14ac:dyDescent="0.3">
      <c r="A12" s="144">
        <v>44875</v>
      </c>
      <c r="B12" s="145">
        <v>3944526</v>
      </c>
      <c r="C12" s="145">
        <v>13961</v>
      </c>
      <c r="D12" s="145">
        <v>13961</v>
      </c>
    </row>
    <row r="13" spans="1:4" x14ac:dyDescent="0.3">
      <c r="A13" s="144">
        <v>44876</v>
      </c>
      <c r="B13" s="145">
        <v>3949004</v>
      </c>
      <c r="C13" s="145">
        <v>4478</v>
      </c>
      <c r="D13" s="145">
        <v>4478</v>
      </c>
    </row>
    <row r="14" spans="1:4" x14ac:dyDescent="0.3">
      <c r="A14" s="144">
        <v>44877</v>
      </c>
      <c r="B14" s="145">
        <v>3953591</v>
      </c>
      <c r="C14" s="145">
        <v>4587</v>
      </c>
      <c r="D14" s="145">
        <v>4587</v>
      </c>
    </row>
    <row r="15" spans="1:4" x14ac:dyDescent="0.3">
      <c r="A15" s="144">
        <v>44878</v>
      </c>
      <c r="B15" s="145">
        <v>3958297</v>
      </c>
      <c r="C15" s="145">
        <v>4706</v>
      </c>
      <c r="D15" s="145">
        <v>4706</v>
      </c>
    </row>
    <row r="16" spans="1:4" x14ac:dyDescent="0.3">
      <c r="A16" s="144">
        <v>44879</v>
      </c>
      <c r="B16" s="145">
        <v>3982953</v>
      </c>
      <c r="C16" s="145">
        <v>24656</v>
      </c>
      <c r="D16" s="145">
        <v>24656</v>
      </c>
    </row>
    <row r="17" spans="1:4" x14ac:dyDescent="0.3">
      <c r="A17" s="144">
        <v>44880</v>
      </c>
      <c r="B17" s="145">
        <v>4060718</v>
      </c>
      <c r="C17" s="145">
        <v>77765</v>
      </c>
      <c r="D17" s="145">
        <v>77765</v>
      </c>
    </row>
    <row r="18" spans="1:4" x14ac:dyDescent="0.3">
      <c r="A18" s="144">
        <v>44881</v>
      </c>
      <c r="B18" s="145">
        <v>4128601</v>
      </c>
      <c r="C18" s="145">
        <v>67883</v>
      </c>
      <c r="D18" s="145">
        <v>67883</v>
      </c>
    </row>
    <row r="19" spans="1:4" x14ac:dyDescent="0.3">
      <c r="A19" s="144">
        <v>44882</v>
      </c>
      <c r="B19" s="145">
        <v>4198581</v>
      </c>
      <c r="C19" s="145">
        <v>69980</v>
      </c>
      <c r="D19" s="145">
        <v>69980</v>
      </c>
    </row>
    <row r="20" spans="1:4" x14ac:dyDescent="0.3">
      <c r="A20" s="144">
        <v>44883</v>
      </c>
      <c r="B20" s="145">
        <v>4223496</v>
      </c>
      <c r="C20" s="145">
        <v>24915</v>
      </c>
      <c r="D20" s="145">
        <v>24915</v>
      </c>
    </row>
    <row r="21" spans="1:4" x14ac:dyDescent="0.3">
      <c r="A21" s="144">
        <v>44884</v>
      </c>
      <c r="B21" s="145">
        <v>4233268</v>
      </c>
      <c r="C21" s="145">
        <v>9772</v>
      </c>
      <c r="D21" s="145">
        <v>9772</v>
      </c>
    </row>
    <row r="22" spans="1:4" x14ac:dyDescent="0.3">
      <c r="A22" s="144">
        <v>44885</v>
      </c>
      <c r="B22" s="145">
        <v>4242683</v>
      </c>
      <c r="C22" s="145">
        <v>9415</v>
      </c>
      <c r="D22" s="145">
        <v>9415</v>
      </c>
    </row>
    <row r="23" spans="1:4" x14ac:dyDescent="0.3">
      <c r="A23" s="144">
        <v>44886</v>
      </c>
      <c r="B23" s="145">
        <v>4257182</v>
      </c>
      <c r="C23" s="145">
        <v>14499</v>
      </c>
      <c r="D23" s="145">
        <v>14499</v>
      </c>
    </row>
    <row r="24" spans="1:4" x14ac:dyDescent="0.3">
      <c r="A24" s="144">
        <v>44887</v>
      </c>
      <c r="B24" s="145">
        <v>4267073</v>
      </c>
      <c r="C24" s="145">
        <v>9891</v>
      </c>
      <c r="D24" s="145">
        <v>9891</v>
      </c>
    </row>
    <row r="25" spans="1:4" x14ac:dyDescent="0.3">
      <c r="A25" s="144">
        <v>44888</v>
      </c>
      <c r="B25" s="145">
        <v>4281021</v>
      </c>
      <c r="C25" s="145">
        <v>13948</v>
      </c>
      <c r="D25" s="145">
        <v>13948</v>
      </c>
    </row>
    <row r="26" spans="1:4" x14ac:dyDescent="0.3">
      <c r="A26" s="144">
        <v>44889</v>
      </c>
      <c r="B26" s="145">
        <v>4294413</v>
      </c>
      <c r="C26" s="145">
        <v>13392</v>
      </c>
      <c r="D26" s="145">
        <v>13392</v>
      </c>
    </row>
    <row r="27" spans="1:4" x14ac:dyDescent="0.3">
      <c r="A27" s="144">
        <v>44890</v>
      </c>
      <c r="B27" s="145">
        <v>4303600</v>
      </c>
      <c r="C27" s="145">
        <v>9187</v>
      </c>
      <c r="D27" s="145">
        <v>9187</v>
      </c>
    </row>
    <row r="28" spans="1:4" x14ac:dyDescent="0.3">
      <c r="A28" s="144">
        <v>44891</v>
      </c>
      <c r="B28" s="145">
        <v>4312608</v>
      </c>
      <c r="C28" s="145">
        <v>9008</v>
      </c>
      <c r="D28" s="145">
        <v>9008</v>
      </c>
    </row>
    <row r="29" spans="1:4" x14ac:dyDescent="0.3">
      <c r="A29" s="144">
        <v>44892</v>
      </c>
      <c r="B29" s="145">
        <v>4317223</v>
      </c>
      <c r="C29" s="145">
        <v>4615</v>
      </c>
      <c r="D29" s="145">
        <v>4615</v>
      </c>
    </row>
    <row r="30" spans="1:4" x14ac:dyDescent="0.3">
      <c r="A30" s="144">
        <v>44893</v>
      </c>
      <c r="B30" s="145">
        <v>4321892</v>
      </c>
      <c r="C30" s="145">
        <v>4669</v>
      </c>
      <c r="D30" s="145">
        <v>4669</v>
      </c>
    </row>
    <row r="31" spans="1:4" x14ac:dyDescent="0.3">
      <c r="A31" s="144">
        <v>44894</v>
      </c>
      <c r="B31" s="145">
        <v>4330496</v>
      </c>
      <c r="C31" s="145">
        <v>8604</v>
      </c>
      <c r="D31" s="145">
        <v>8604</v>
      </c>
    </row>
    <row r="32" spans="1:4" x14ac:dyDescent="0.3">
      <c r="A32" s="144">
        <v>44895</v>
      </c>
      <c r="B32" s="145">
        <v>4344164</v>
      </c>
      <c r="C32" s="145">
        <v>13668</v>
      </c>
      <c r="D32" s="145">
        <v>13668</v>
      </c>
    </row>
    <row r="33" spans="1:4" x14ac:dyDescent="0.3">
      <c r="A33" s="146" t="s">
        <v>108</v>
      </c>
      <c r="B33" s="140"/>
      <c r="C33" s="140"/>
      <c r="D33" s="147">
        <f>SUM(D3:D32)</f>
        <v>482594</v>
      </c>
    </row>
    <row r="34" spans="1:4" x14ac:dyDescent="0.3">
      <c r="A34" s="146" t="s">
        <v>109</v>
      </c>
      <c r="B34" s="140"/>
      <c r="C34" s="140"/>
      <c r="D34" s="147">
        <f>ROUND(AVERAGE(D3:D32),0)</f>
        <v>16086</v>
      </c>
    </row>
  </sheetData>
  <mergeCells count="3">
    <mergeCell ref="A1:D1"/>
    <mergeCell ref="A33:C33"/>
    <mergeCell ref="A34:C34"/>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4A2DD-2A6F-4A52-8109-6B5FCE72613E}">
  <dimension ref="A1:Z35"/>
  <sheetViews>
    <sheetView topLeftCell="A11" workbookViewId="0">
      <selection sqref="A1:D35"/>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October 2022 Daily Flow</v>
      </c>
      <c r="B1" s="140"/>
      <c r="C1" s="140"/>
      <c r="D1" s="140"/>
    </row>
    <row r="2" spans="1:4" x14ac:dyDescent="0.3">
      <c r="A2" s="142" t="s">
        <v>104</v>
      </c>
      <c r="B2" s="143" t="s">
        <v>119</v>
      </c>
      <c r="C2" s="143" t="s">
        <v>106</v>
      </c>
      <c r="D2" s="143" t="s">
        <v>107</v>
      </c>
    </row>
    <row r="3" spans="1:4" x14ac:dyDescent="0.3">
      <c r="A3" s="144">
        <v>44835</v>
      </c>
      <c r="B3" s="145">
        <v>3618796</v>
      </c>
      <c r="C3" s="145">
        <v>4815</v>
      </c>
      <c r="D3" s="145">
        <v>4815</v>
      </c>
    </row>
    <row r="4" spans="1:4" x14ac:dyDescent="0.3">
      <c r="A4" s="144">
        <v>44836</v>
      </c>
      <c r="B4" s="145">
        <v>3618796</v>
      </c>
      <c r="C4" s="145">
        <v>0</v>
      </c>
      <c r="D4" s="145">
        <v>0</v>
      </c>
    </row>
    <row r="5" spans="1:4" x14ac:dyDescent="0.3">
      <c r="A5" s="144">
        <v>44837</v>
      </c>
      <c r="B5" s="145">
        <v>3628824</v>
      </c>
      <c r="C5" s="145">
        <v>10028</v>
      </c>
      <c r="D5" s="145">
        <v>10028</v>
      </c>
    </row>
    <row r="6" spans="1:4" x14ac:dyDescent="0.3">
      <c r="A6" s="144">
        <v>44838</v>
      </c>
      <c r="B6" s="145">
        <v>3638229</v>
      </c>
      <c r="C6" s="145">
        <v>9405</v>
      </c>
      <c r="D6" s="145">
        <v>9405</v>
      </c>
    </row>
    <row r="7" spans="1:4" x14ac:dyDescent="0.3">
      <c r="A7" s="144">
        <v>44839</v>
      </c>
      <c r="B7" s="145">
        <v>3649668</v>
      </c>
      <c r="C7" s="145">
        <v>11439</v>
      </c>
      <c r="D7" s="145">
        <v>11439</v>
      </c>
    </row>
    <row r="8" spans="1:4" x14ac:dyDescent="0.3">
      <c r="A8" s="144">
        <v>44840</v>
      </c>
      <c r="B8" s="145">
        <v>3660310</v>
      </c>
      <c r="C8" s="145">
        <v>10642</v>
      </c>
      <c r="D8" s="145">
        <v>10642</v>
      </c>
    </row>
    <row r="9" spans="1:4" x14ac:dyDescent="0.3">
      <c r="A9" s="144">
        <v>44841</v>
      </c>
      <c r="B9" s="145">
        <v>3670250</v>
      </c>
      <c r="C9" s="145">
        <v>9940</v>
      </c>
      <c r="D9" s="145">
        <v>9940</v>
      </c>
    </row>
    <row r="10" spans="1:4" x14ac:dyDescent="0.3">
      <c r="A10" s="144">
        <v>44842</v>
      </c>
      <c r="B10" s="145">
        <v>3675557</v>
      </c>
      <c r="C10" s="145">
        <v>5307</v>
      </c>
      <c r="D10" s="145">
        <v>5307</v>
      </c>
    </row>
    <row r="11" spans="1:4" x14ac:dyDescent="0.3">
      <c r="A11" s="144">
        <v>44843</v>
      </c>
      <c r="B11" s="145">
        <v>3675557</v>
      </c>
      <c r="C11" s="145">
        <v>0</v>
      </c>
      <c r="D11" s="145">
        <v>0</v>
      </c>
    </row>
    <row r="12" spans="1:4" x14ac:dyDescent="0.3">
      <c r="A12" s="144">
        <v>44844</v>
      </c>
      <c r="B12" s="145">
        <v>3680218</v>
      </c>
      <c r="C12" s="145">
        <v>4661</v>
      </c>
      <c r="D12" s="145">
        <v>4661</v>
      </c>
    </row>
    <row r="13" spans="1:4" x14ac:dyDescent="0.3">
      <c r="A13" s="144">
        <v>44845</v>
      </c>
      <c r="B13" s="145">
        <v>3685606</v>
      </c>
      <c r="C13" s="145">
        <v>5388</v>
      </c>
      <c r="D13" s="145">
        <v>5388</v>
      </c>
    </row>
    <row r="14" spans="1:4" x14ac:dyDescent="0.3">
      <c r="A14" s="144">
        <v>44846</v>
      </c>
      <c r="B14" s="145">
        <v>3695605</v>
      </c>
      <c r="C14" s="145">
        <v>9999</v>
      </c>
      <c r="D14" s="145">
        <v>9999</v>
      </c>
    </row>
    <row r="15" spans="1:4" x14ac:dyDescent="0.3">
      <c r="A15" s="144">
        <v>44847</v>
      </c>
      <c r="B15" s="145">
        <v>3708211</v>
      </c>
      <c r="C15" s="145">
        <v>12606</v>
      </c>
      <c r="D15" s="145">
        <v>12606</v>
      </c>
    </row>
    <row r="16" spans="1:4" x14ac:dyDescent="0.3">
      <c r="A16" s="144">
        <v>44848</v>
      </c>
      <c r="B16" s="145">
        <v>3721794</v>
      </c>
      <c r="C16" s="145">
        <v>13583</v>
      </c>
      <c r="D16" s="145">
        <v>13583</v>
      </c>
    </row>
    <row r="17" spans="1:4" x14ac:dyDescent="0.3">
      <c r="A17" s="144">
        <v>44849</v>
      </c>
      <c r="B17" s="145">
        <v>3726441</v>
      </c>
      <c r="C17" s="145">
        <v>4647</v>
      </c>
      <c r="D17" s="145">
        <v>4647</v>
      </c>
    </row>
    <row r="18" spans="1:4" x14ac:dyDescent="0.3">
      <c r="A18" s="144">
        <v>44850</v>
      </c>
      <c r="B18" s="145">
        <v>3731353</v>
      </c>
      <c r="C18" s="145">
        <v>4912</v>
      </c>
      <c r="D18" s="145">
        <v>4912</v>
      </c>
    </row>
    <row r="19" spans="1:4" x14ac:dyDescent="0.3">
      <c r="A19" s="144">
        <v>44851</v>
      </c>
      <c r="B19" s="145">
        <v>3741521</v>
      </c>
      <c r="C19" s="145">
        <v>10168</v>
      </c>
      <c r="D19" s="145">
        <v>10168</v>
      </c>
    </row>
    <row r="20" spans="1:4" x14ac:dyDescent="0.3">
      <c r="A20" s="144">
        <v>44852</v>
      </c>
      <c r="B20" s="145">
        <v>3746722</v>
      </c>
      <c r="C20" s="145">
        <v>5201</v>
      </c>
      <c r="D20" s="145">
        <v>5201</v>
      </c>
    </row>
    <row r="21" spans="1:4" x14ac:dyDescent="0.3">
      <c r="A21" s="144">
        <v>44853</v>
      </c>
      <c r="B21" s="145">
        <v>3761906</v>
      </c>
      <c r="C21" s="145">
        <v>15184</v>
      </c>
      <c r="D21" s="145">
        <v>15184</v>
      </c>
    </row>
    <row r="22" spans="1:4" x14ac:dyDescent="0.3">
      <c r="A22" s="144">
        <v>44854</v>
      </c>
      <c r="B22" s="145">
        <v>3771956</v>
      </c>
      <c r="C22" s="145">
        <v>10050</v>
      </c>
      <c r="D22" s="145">
        <v>10050</v>
      </c>
    </row>
    <row r="23" spans="1:4" x14ac:dyDescent="0.3">
      <c r="A23" s="144">
        <v>44855</v>
      </c>
      <c r="B23" s="145">
        <v>3782251</v>
      </c>
      <c r="C23" s="145">
        <v>10295</v>
      </c>
      <c r="D23" s="145">
        <v>10295</v>
      </c>
    </row>
    <row r="24" spans="1:4" x14ac:dyDescent="0.3">
      <c r="A24" s="144">
        <v>44856</v>
      </c>
      <c r="B24" s="145">
        <v>3787480</v>
      </c>
      <c r="C24" s="145">
        <v>5229</v>
      </c>
      <c r="D24" s="145">
        <v>5229</v>
      </c>
    </row>
    <row r="25" spans="1:4" x14ac:dyDescent="0.3">
      <c r="A25" s="144">
        <v>44857</v>
      </c>
      <c r="B25" s="145">
        <v>3792354</v>
      </c>
      <c r="C25" s="145">
        <v>4874</v>
      </c>
      <c r="D25" s="145">
        <v>4874</v>
      </c>
    </row>
    <row r="26" spans="1:4" x14ac:dyDescent="0.3">
      <c r="A26" s="144">
        <v>44858</v>
      </c>
      <c r="B26" s="145">
        <v>3802328</v>
      </c>
      <c r="C26" s="145">
        <v>9974</v>
      </c>
      <c r="D26" s="145">
        <v>9974</v>
      </c>
    </row>
    <row r="27" spans="1:4" x14ac:dyDescent="0.3">
      <c r="A27" s="144">
        <v>44859</v>
      </c>
      <c r="B27" s="145">
        <v>3812509</v>
      </c>
      <c r="C27" s="145">
        <v>10181</v>
      </c>
      <c r="D27" s="145">
        <v>10181</v>
      </c>
    </row>
    <row r="28" spans="1:4" x14ac:dyDescent="0.3">
      <c r="A28" s="144">
        <v>44860</v>
      </c>
      <c r="B28" s="145">
        <v>3822423</v>
      </c>
      <c r="C28" s="145">
        <v>9914</v>
      </c>
      <c r="D28" s="145">
        <v>9914</v>
      </c>
    </row>
    <row r="29" spans="1:4" x14ac:dyDescent="0.3">
      <c r="A29" s="144">
        <v>44861</v>
      </c>
      <c r="B29" s="145">
        <v>3837628</v>
      </c>
      <c r="C29" s="145">
        <v>15205</v>
      </c>
      <c r="D29" s="145">
        <v>15205</v>
      </c>
    </row>
    <row r="30" spans="1:4" x14ac:dyDescent="0.3">
      <c r="A30" s="144">
        <v>44862</v>
      </c>
      <c r="B30" s="145">
        <v>3842293</v>
      </c>
      <c r="C30" s="145">
        <v>4665</v>
      </c>
      <c r="D30" s="145">
        <v>4665</v>
      </c>
    </row>
    <row r="31" spans="1:4" x14ac:dyDescent="0.3">
      <c r="A31" s="144">
        <v>44863</v>
      </c>
      <c r="B31" s="145">
        <v>3847035</v>
      </c>
      <c r="C31" s="145">
        <v>4742</v>
      </c>
      <c r="D31" s="145">
        <v>4742</v>
      </c>
    </row>
    <row r="32" spans="1:4" x14ac:dyDescent="0.3">
      <c r="A32" s="144">
        <v>44864</v>
      </c>
      <c r="B32" s="145">
        <v>3851812</v>
      </c>
      <c r="C32" s="145">
        <v>4777</v>
      </c>
      <c r="D32" s="145">
        <v>4777</v>
      </c>
    </row>
    <row r="33" spans="1:4" x14ac:dyDescent="0.3">
      <c r="A33" s="144">
        <v>44865</v>
      </c>
      <c r="B33" s="145">
        <v>3861570</v>
      </c>
      <c r="C33" s="145">
        <v>9758</v>
      </c>
      <c r="D33" s="145">
        <v>9758</v>
      </c>
    </row>
    <row r="34" spans="1:4" x14ac:dyDescent="0.3">
      <c r="A34" s="146" t="s">
        <v>108</v>
      </c>
      <c r="B34" s="140"/>
      <c r="C34" s="140"/>
      <c r="D34" s="147">
        <f>SUM(D3:D33)</f>
        <v>247589</v>
      </c>
    </row>
    <row r="35" spans="1:4" x14ac:dyDescent="0.3">
      <c r="A35" s="146" t="s">
        <v>109</v>
      </c>
      <c r="B35" s="140"/>
      <c r="C35" s="140"/>
      <c r="D35" s="147">
        <f>ROUND(AVERAGE(D3:D33),0)</f>
        <v>7987</v>
      </c>
    </row>
  </sheetData>
  <mergeCells count="3">
    <mergeCell ref="A1:D1"/>
    <mergeCell ref="A34:C34"/>
    <mergeCell ref="A35:C35"/>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97682-2572-4AFF-AEE5-C6DB1E26BBB3}">
  <dimension ref="A1:Z34"/>
  <sheetViews>
    <sheetView workbookViewId="0">
      <selection activeCell="A22" sqref="A22"/>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September 2022 Daily Flow</v>
      </c>
      <c r="B1" s="140"/>
      <c r="C1" s="140"/>
      <c r="D1" s="140"/>
    </row>
    <row r="2" spans="1:4" x14ac:dyDescent="0.3">
      <c r="A2" s="142" t="s">
        <v>104</v>
      </c>
      <c r="B2" s="143" t="s">
        <v>105</v>
      </c>
      <c r="C2" s="143" t="s">
        <v>106</v>
      </c>
      <c r="D2" s="143" t="s">
        <v>107</v>
      </c>
    </row>
    <row r="3" spans="1:4" x14ac:dyDescent="0.3">
      <c r="A3" s="144">
        <v>44805</v>
      </c>
      <c r="B3" s="145">
        <v>3423077</v>
      </c>
      <c r="C3" s="145">
        <v>5387</v>
      </c>
      <c r="D3" s="145">
        <v>5387</v>
      </c>
    </row>
    <row r="4" spans="1:4" x14ac:dyDescent="0.3">
      <c r="A4" s="144">
        <v>44806</v>
      </c>
      <c r="B4" s="145">
        <v>3428137</v>
      </c>
      <c r="C4" s="145">
        <v>5060</v>
      </c>
      <c r="D4" s="145">
        <v>5060</v>
      </c>
    </row>
    <row r="5" spans="1:4" x14ac:dyDescent="0.3">
      <c r="A5" s="144">
        <v>44807</v>
      </c>
      <c r="B5" s="145">
        <v>3432818</v>
      </c>
      <c r="C5" s="145">
        <v>4681</v>
      </c>
      <c r="D5" s="145">
        <v>4681</v>
      </c>
    </row>
    <row r="6" spans="1:4" x14ac:dyDescent="0.3">
      <c r="A6" s="144">
        <v>44808</v>
      </c>
      <c r="B6" s="145">
        <v>3432818</v>
      </c>
      <c r="C6" s="145">
        <v>0</v>
      </c>
      <c r="D6" s="145">
        <v>0</v>
      </c>
    </row>
    <row r="7" spans="1:4" x14ac:dyDescent="0.3">
      <c r="A7" s="144">
        <v>44809</v>
      </c>
      <c r="B7" s="145">
        <v>3432818</v>
      </c>
      <c r="C7" s="145">
        <v>0</v>
      </c>
      <c r="D7" s="145">
        <v>0</v>
      </c>
    </row>
    <row r="8" spans="1:4" x14ac:dyDescent="0.3">
      <c r="A8" s="144">
        <v>44810</v>
      </c>
      <c r="B8" s="145">
        <v>3438067</v>
      </c>
      <c r="C8" s="145">
        <v>5249</v>
      </c>
      <c r="D8" s="145">
        <v>5249</v>
      </c>
    </row>
    <row r="9" spans="1:4" x14ac:dyDescent="0.3">
      <c r="A9" s="144">
        <v>44811</v>
      </c>
      <c r="B9" s="145">
        <v>3443539</v>
      </c>
      <c r="C9" s="145">
        <v>5472</v>
      </c>
      <c r="D9" s="145">
        <v>5472</v>
      </c>
    </row>
    <row r="10" spans="1:4" x14ac:dyDescent="0.3">
      <c r="A10" s="144">
        <v>44812</v>
      </c>
      <c r="B10" s="145">
        <v>3459260</v>
      </c>
      <c r="C10" s="145">
        <v>15721</v>
      </c>
      <c r="D10" s="145">
        <v>15721</v>
      </c>
    </row>
    <row r="11" spans="1:4" x14ac:dyDescent="0.3">
      <c r="A11" s="144">
        <v>44813</v>
      </c>
      <c r="B11" s="145">
        <v>3464448</v>
      </c>
      <c r="C11" s="145">
        <v>5188</v>
      </c>
      <c r="D11" s="145">
        <v>5188</v>
      </c>
    </row>
    <row r="12" spans="1:4" x14ac:dyDescent="0.3">
      <c r="A12" s="144">
        <v>44814</v>
      </c>
      <c r="B12" s="145">
        <v>3469206</v>
      </c>
      <c r="C12" s="145">
        <v>4758</v>
      </c>
      <c r="D12" s="145">
        <v>4758</v>
      </c>
    </row>
    <row r="13" spans="1:4" x14ac:dyDescent="0.3">
      <c r="A13" s="144">
        <v>44815</v>
      </c>
      <c r="B13" s="145">
        <v>3469206</v>
      </c>
      <c r="C13" s="145">
        <v>0</v>
      </c>
      <c r="D13" s="145">
        <v>0</v>
      </c>
    </row>
    <row r="14" spans="1:4" x14ac:dyDescent="0.3">
      <c r="A14" s="144">
        <v>44816</v>
      </c>
      <c r="B14" s="145">
        <v>3474575</v>
      </c>
      <c r="C14" s="145">
        <v>5369</v>
      </c>
      <c r="D14" s="145">
        <v>5369</v>
      </c>
    </row>
    <row r="15" spans="1:4" x14ac:dyDescent="0.3">
      <c r="A15" s="144">
        <v>44817</v>
      </c>
      <c r="B15" s="145">
        <v>3484822</v>
      </c>
      <c r="C15" s="145">
        <v>10247</v>
      </c>
      <c r="D15" s="145">
        <v>10247</v>
      </c>
    </row>
    <row r="16" spans="1:4" x14ac:dyDescent="0.3">
      <c r="A16" s="144">
        <v>44818</v>
      </c>
      <c r="B16" s="145">
        <v>3494969</v>
      </c>
      <c r="C16" s="145">
        <v>10147</v>
      </c>
      <c r="D16" s="145">
        <v>10147</v>
      </c>
    </row>
    <row r="17" spans="1:4" x14ac:dyDescent="0.3">
      <c r="A17" s="144">
        <v>44819</v>
      </c>
      <c r="B17" s="145">
        <v>3510444</v>
      </c>
      <c r="C17" s="145">
        <v>15475</v>
      </c>
      <c r="D17" s="145">
        <v>15475</v>
      </c>
    </row>
    <row r="18" spans="1:4" x14ac:dyDescent="0.3">
      <c r="A18" s="144">
        <v>44820</v>
      </c>
      <c r="B18" s="145">
        <v>3515884</v>
      </c>
      <c r="C18" s="145">
        <v>5440</v>
      </c>
      <c r="D18" s="145">
        <v>5440</v>
      </c>
    </row>
    <row r="19" spans="1:4" x14ac:dyDescent="0.3">
      <c r="A19" s="144">
        <v>44821</v>
      </c>
      <c r="B19" s="145">
        <v>3515884</v>
      </c>
      <c r="C19" s="145">
        <v>0</v>
      </c>
      <c r="D19" s="145">
        <v>0</v>
      </c>
    </row>
    <row r="20" spans="1:4" x14ac:dyDescent="0.3">
      <c r="A20" s="144">
        <v>44822</v>
      </c>
      <c r="B20" s="145">
        <v>3520891</v>
      </c>
      <c r="C20" s="145">
        <v>5007</v>
      </c>
      <c r="D20" s="145">
        <v>5007</v>
      </c>
    </row>
    <row r="21" spans="1:4" x14ac:dyDescent="0.3">
      <c r="A21" s="144">
        <v>44823</v>
      </c>
      <c r="B21" s="145">
        <v>3526255</v>
      </c>
      <c r="C21" s="145">
        <v>5364</v>
      </c>
      <c r="D21" s="145">
        <v>5364</v>
      </c>
    </row>
    <row r="22" spans="1:4" x14ac:dyDescent="0.3">
      <c r="A22" s="144">
        <v>44824</v>
      </c>
      <c r="B22" s="145">
        <v>3536485</v>
      </c>
      <c r="C22" s="145">
        <v>10230</v>
      </c>
      <c r="D22" s="145">
        <v>10230</v>
      </c>
    </row>
    <row r="23" spans="1:4" x14ac:dyDescent="0.3">
      <c r="A23" s="144">
        <v>44825</v>
      </c>
      <c r="B23" s="145">
        <v>3546759</v>
      </c>
      <c r="C23" s="145">
        <v>10274</v>
      </c>
      <c r="D23" s="145">
        <v>10274</v>
      </c>
    </row>
    <row r="24" spans="1:4" x14ac:dyDescent="0.3">
      <c r="A24" s="144">
        <v>44826</v>
      </c>
      <c r="B24" s="145">
        <v>3556891</v>
      </c>
      <c r="C24" s="145">
        <v>10132</v>
      </c>
      <c r="D24" s="145">
        <v>10132</v>
      </c>
    </row>
    <row r="25" spans="1:4" x14ac:dyDescent="0.3">
      <c r="A25" s="144">
        <v>44827</v>
      </c>
      <c r="B25" s="145">
        <v>3561772</v>
      </c>
      <c r="C25" s="145">
        <v>4881</v>
      </c>
      <c r="D25" s="145">
        <v>4881</v>
      </c>
    </row>
    <row r="26" spans="1:4" x14ac:dyDescent="0.3">
      <c r="A26" s="144">
        <v>44828</v>
      </c>
      <c r="B26" s="145">
        <v>3567097</v>
      </c>
      <c r="C26" s="145">
        <v>5325</v>
      </c>
      <c r="D26" s="145">
        <v>5325</v>
      </c>
    </row>
    <row r="27" spans="1:4" x14ac:dyDescent="0.3">
      <c r="A27" s="144">
        <v>44829</v>
      </c>
      <c r="B27" s="145">
        <v>3567097</v>
      </c>
      <c r="C27" s="145">
        <v>0</v>
      </c>
      <c r="D27" s="145">
        <v>0</v>
      </c>
    </row>
    <row r="28" spans="1:4" x14ac:dyDescent="0.3">
      <c r="A28" s="144">
        <v>44830</v>
      </c>
      <c r="B28" s="145">
        <v>3572438</v>
      </c>
      <c r="C28" s="145">
        <v>5341</v>
      </c>
      <c r="D28" s="145">
        <v>5341</v>
      </c>
    </row>
    <row r="29" spans="1:4" x14ac:dyDescent="0.3">
      <c r="A29" s="144">
        <v>44831</v>
      </c>
      <c r="B29" s="145">
        <v>3583243</v>
      </c>
      <c r="C29" s="145">
        <v>10805</v>
      </c>
      <c r="D29" s="145">
        <v>10805</v>
      </c>
    </row>
    <row r="30" spans="1:4" x14ac:dyDescent="0.3">
      <c r="A30" s="144">
        <v>44832</v>
      </c>
      <c r="B30" s="145">
        <v>3598698</v>
      </c>
      <c r="C30" s="145">
        <v>15455</v>
      </c>
      <c r="D30" s="145">
        <v>15455</v>
      </c>
    </row>
    <row r="31" spans="1:4" x14ac:dyDescent="0.3">
      <c r="A31" s="144">
        <v>44833</v>
      </c>
      <c r="B31" s="145">
        <v>3609045</v>
      </c>
      <c r="C31" s="145">
        <v>10347</v>
      </c>
      <c r="D31" s="145">
        <v>10347</v>
      </c>
    </row>
    <row r="32" spans="1:4" x14ac:dyDescent="0.3">
      <c r="A32" s="144">
        <v>44834</v>
      </c>
      <c r="B32" s="145">
        <v>3613981</v>
      </c>
      <c r="C32" s="145">
        <v>4936</v>
      </c>
      <c r="D32" s="145">
        <v>4936</v>
      </c>
    </row>
    <row r="33" spans="1:4" x14ac:dyDescent="0.3">
      <c r="A33" s="146" t="s">
        <v>108</v>
      </c>
      <c r="B33" s="140"/>
      <c r="C33" s="140"/>
      <c r="D33" s="147">
        <f>SUM(D3:D32)</f>
        <v>196291</v>
      </c>
    </row>
    <row r="34" spans="1:4" x14ac:dyDescent="0.3">
      <c r="A34" s="146" t="s">
        <v>109</v>
      </c>
      <c r="B34" s="140"/>
      <c r="C34" s="140"/>
      <c r="D34" s="147">
        <f>ROUND(AVERAGE(D3:D32),0)</f>
        <v>6543</v>
      </c>
    </row>
  </sheetData>
  <mergeCells count="3">
    <mergeCell ref="A1:D1"/>
    <mergeCell ref="A33:C33"/>
    <mergeCell ref="A34:C34"/>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0E19-B3F5-4BB7-9DD7-4A7E7233FB87}">
  <dimension ref="A1:Z35"/>
  <sheetViews>
    <sheetView workbookViewId="0">
      <selection activeCell="A25" sqref="A25"/>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August 2022 Daily Flow</v>
      </c>
      <c r="B1" s="140"/>
      <c r="C1" s="140"/>
      <c r="D1" s="140"/>
    </row>
    <row r="2" spans="1:4" x14ac:dyDescent="0.3">
      <c r="A2" s="142" t="s">
        <v>104</v>
      </c>
      <c r="B2" s="143" t="s">
        <v>105</v>
      </c>
      <c r="C2" s="143" t="s">
        <v>106</v>
      </c>
      <c r="D2" s="143" t="s">
        <v>107</v>
      </c>
    </row>
    <row r="3" spans="1:4" x14ac:dyDescent="0.3">
      <c r="A3" s="144">
        <v>44774</v>
      </c>
      <c r="B3" s="145">
        <v>3294796</v>
      </c>
      <c r="C3" s="145">
        <v>0</v>
      </c>
      <c r="D3" s="145">
        <v>0</v>
      </c>
    </row>
    <row r="4" spans="1:4" x14ac:dyDescent="0.3">
      <c r="A4" s="144">
        <v>44775</v>
      </c>
      <c r="B4" s="145">
        <v>3294796</v>
      </c>
      <c r="C4" s="145">
        <v>0</v>
      </c>
      <c r="D4" s="145">
        <v>0</v>
      </c>
    </row>
    <row r="5" spans="1:4" x14ac:dyDescent="0.3">
      <c r="A5" s="144">
        <v>44776</v>
      </c>
      <c r="B5" s="145">
        <v>3299995</v>
      </c>
      <c r="C5" s="145">
        <v>5199</v>
      </c>
      <c r="D5" s="145">
        <v>5199</v>
      </c>
    </row>
    <row r="6" spans="1:4" x14ac:dyDescent="0.3">
      <c r="A6" s="144">
        <v>44777</v>
      </c>
      <c r="B6" s="145">
        <v>3305150</v>
      </c>
      <c r="C6" s="145">
        <v>5155</v>
      </c>
      <c r="D6" s="145">
        <v>5155</v>
      </c>
    </row>
    <row r="7" spans="1:4" x14ac:dyDescent="0.3">
      <c r="A7" s="144">
        <v>44778</v>
      </c>
      <c r="B7" s="145">
        <v>3305150</v>
      </c>
      <c r="C7" s="145">
        <v>0</v>
      </c>
      <c r="D7" s="145">
        <v>0</v>
      </c>
    </row>
    <row r="8" spans="1:4" x14ac:dyDescent="0.3">
      <c r="A8" s="144">
        <v>44779</v>
      </c>
      <c r="B8" s="145">
        <v>3310213</v>
      </c>
      <c r="C8" s="145">
        <v>5063</v>
      </c>
      <c r="D8" s="145">
        <v>5063</v>
      </c>
    </row>
    <row r="9" spans="1:4" x14ac:dyDescent="0.3">
      <c r="A9" s="144">
        <v>44780</v>
      </c>
      <c r="B9" s="145">
        <v>3310213</v>
      </c>
      <c r="C9" s="145">
        <v>0</v>
      </c>
      <c r="D9" s="145">
        <v>0</v>
      </c>
    </row>
    <row r="10" spans="1:4" x14ac:dyDescent="0.3">
      <c r="A10" s="144">
        <v>44781</v>
      </c>
      <c r="B10" s="145">
        <v>3310248</v>
      </c>
      <c r="C10" s="145">
        <v>35</v>
      </c>
      <c r="D10" s="145">
        <v>35</v>
      </c>
    </row>
    <row r="11" spans="1:4" x14ac:dyDescent="0.3">
      <c r="A11" s="144">
        <v>44782</v>
      </c>
      <c r="B11" s="145">
        <v>3314917</v>
      </c>
      <c r="C11" s="145">
        <v>4669</v>
      </c>
      <c r="D11" s="145">
        <v>4669</v>
      </c>
    </row>
    <row r="12" spans="1:4" x14ac:dyDescent="0.3">
      <c r="A12" s="144">
        <v>44783</v>
      </c>
      <c r="B12" s="145">
        <v>3315089</v>
      </c>
      <c r="C12" s="145">
        <v>172</v>
      </c>
      <c r="D12" s="145">
        <v>172</v>
      </c>
    </row>
    <row r="13" spans="1:4" x14ac:dyDescent="0.3">
      <c r="A13" s="144">
        <v>44784</v>
      </c>
      <c r="B13" s="145">
        <v>3324568</v>
      </c>
      <c r="C13" s="145">
        <v>9479</v>
      </c>
      <c r="D13" s="145">
        <v>9479</v>
      </c>
    </row>
    <row r="14" spans="1:4" x14ac:dyDescent="0.3">
      <c r="A14" s="144">
        <v>44785</v>
      </c>
      <c r="B14" s="145">
        <v>3324568</v>
      </c>
      <c r="C14" s="145">
        <v>0</v>
      </c>
      <c r="D14" s="145">
        <v>0</v>
      </c>
    </row>
    <row r="15" spans="1:4" x14ac:dyDescent="0.3">
      <c r="A15" s="144">
        <v>44786</v>
      </c>
      <c r="B15" s="145">
        <v>3329247</v>
      </c>
      <c r="C15" s="145">
        <v>4679</v>
      </c>
      <c r="D15" s="145">
        <v>4679</v>
      </c>
    </row>
    <row r="16" spans="1:4" x14ac:dyDescent="0.3">
      <c r="A16" s="144">
        <v>44787</v>
      </c>
      <c r="B16" s="145">
        <v>3329247</v>
      </c>
      <c r="C16" s="145">
        <v>0</v>
      </c>
      <c r="D16" s="145">
        <v>0</v>
      </c>
    </row>
    <row r="17" spans="1:4" x14ac:dyDescent="0.3">
      <c r="A17" s="144">
        <v>44788</v>
      </c>
      <c r="B17" s="145">
        <v>3334477</v>
      </c>
      <c r="C17" s="145">
        <v>5230</v>
      </c>
      <c r="D17" s="145">
        <v>5230</v>
      </c>
    </row>
    <row r="18" spans="1:4" x14ac:dyDescent="0.3">
      <c r="A18" s="144">
        <v>44789</v>
      </c>
      <c r="B18" s="145">
        <v>3339982</v>
      </c>
      <c r="C18" s="145">
        <v>5505</v>
      </c>
      <c r="D18" s="145">
        <v>5505</v>
      </c>
    </row>
    <row r="19" spans="1:4" x14ac:dyDescent="0.3">
      <c r="A19" s="144">
        <v>44790</v>
      </c>
      <c r="B19" s="145">
        <v>3345097</v>
      </c>
      <c r="C19" s="145">
        <v>5115</v>
      </c>
      <c r="D19" s="145">
        <v>5115</v>
      </c>
    </row>
    <row r="20" spans="1:4" x14ac:dyDescent="0.3">
      <c r="A20" s="144">
        <v>44791</v>
      </c>
      <c r="B20" s="145">
        <v>3350139</v>
      </c>
      <c r="C20" s="145">
        <v>5042</v>
      </c>
      <c r="D20" s="145">
        <v>5042</v>
      </c>
    </row>
    <row r="21" spans="1:4" x14ac:dyDescent="0.3">
      <c r="A21" s="144">
        <v>44792</v>
      </c>
      <c r="B21" s="145">
        <v>3354824</v>
      </c>
      <c r="C21" s="145">
        <v>4685</v>
      </c>
      <c r="D21" s="145">
        <v>4685</v>
      </c>
    </row>
    <row r="22" spans="1:4" x14ac:dyDescent="0.3">
      <c r="A22" s="144">
        <v>44793</v>
      </c>
      <c r="B22" s="145">
        <v>3354842</v>
      </c>
      <c r="C22" s="145">
        <v>18</v>
      </c>
      <c r="D22" s="145">
        <v>18</v>
      </c>
    </row>
    <row r="23" spans="1:4" x14ac:dyDescent="0.3">
      <c r="A23" s="144">
        <v>44794</v>
      </c>
      <c r="B23" s="145">
        <v>3354842</v>
      </c>
      <c r="C23" s="145">
        <v>0</v>
      </c>
      <c r="D23" s="145">
        <v>0</v>
      </c>
    </row>
    <row r="24" spans="1:4" x14ac:dyDescent="0.3">
      <c r="A24" s="144">
        <v>44795</v>
      </c>
      <c r="B24" s="145">
        <v>3360329</v>
      </c>
      <c r="C24" s="145">
        <v>5487</v>
      </c>
      <c r="D24" s="145">
        <v>5487</v>
      </c>
    </row>
    <row r="25" spans="1:4" x14ac:dyDescent="0.3">
      <c r="A25" s="144">
        <v>44796</v>
      </c>
      <c r="B25" s="145">
        <v>3370932</v>
      </c>
      <c r="C25" s="145">
        <v>10603</v>
      </c>
      <c r="D25" s="145">
        <v>10603</v>
      </c>
    </row>
    <row r="26" spans="1:4" x14ac:dyDescent="0.3">
      <c r="A26" s="144">
        <v>44797</v>
      </c>
      <c r="B26" s="145">
        <v>3381695</v>
      </c>
      <c r="C26" s="145">
        <v>10763</v>
      </c>
      <c r="D26" s="145">
        <v>10763</v>
      </c>
    </row>
    <row r="27" spans="1:4" x14ac:dyDescent="0.3">
      <c r="A27" s="144">
        <v>44798</v>
      </c>
      <c r="B27" s="145">
        <v>3386414</v>
      </c>
      <c r="C27" s="145">
        <v>4719</v>
      </c>
      <c r="D27" s="145">
        <v>4719</v>
      </c>
    </row>
    <row r="28" spans="1:4" x14ac:dyDescent="0.3">
      <c r="A28" s="144">
        <v>44799</v>
      </c>
      <c r="B28" s="145" t="s">
        <v>42</v>
      </c>
      <c r="C28" s="145"/>
      <c r="D28" s="145">
        <v>3768</v>
      </c>
    </row>
    <row r="29" spans="1:4" x14ac:dyDescent="0.3">
      <c r="A29" s="144">
        <v>44800</v>
      </c>
      <c r="B29" s="145" t="s">
        <v>42</v>
      </c>
      <c r="C29" s="145"/>
      <c r="D29" s="145">
        <v>3768</v>
      </c>
    </row>
    <row r="30" spans="1:4" x14ac:dyDescent="0.3">
      <c r="A30" s="144">
        <v>44801</v>
      </c>
      <c r="B30" s="145" t="s">
        <v>42</v>
      </c>
      <c r="C30" s="145" t="s">
        <v>42</v>
      </c>
      <c r="D30" s="145">
        <v>3768</v>
      </c>
    </row>
    <row r="31" spans="1:4" x14ac:dyDescent="0.3">
      <c r="A31" s="144">
        <v>44802</v>
      </c>
      <c r="B31" s="145">
        <v>3401487</v>
      </c>
      <c r="C31" s="145" t="s">
        <v>42</v>
      </c>
      <c r="D31" s="145">
        <v>3768</v>
      </c>
    </row>
    <row r="32" spans="1:4" x14ac:dyDescent="0.3">
      <c r="A32" s="144">
        <v>44803</v>
      </c>
      <c r="B32" s="145">
        <v>3412255</v>
      </c>
      <c r="C32" s="145">
        <v>10768</v>
      </c>
      <c r="D32" s="145">
        <v>10768</v>
      </c>
    </row>
    <row r="33" spans="1:4" x14ac:dyDescent="0.3">
      <c r="A33" s="144">
        <v>44804</v>
      </c>
      <c r="B33" s="145">
        <v>3417690</v>
      </c>
      <c r="C33" s="145">
        <v>5435</v>
      </c>
      <c r="D33" s="145">
        <v>5435</v>
      </c>
    </row>
    <row r="34" spans="1:4" x14ac:dyDescent="0.3">
      <c r="A34" s="146" t="s">
        <v>108</v>
      </c>
      <c r="B34" s="140"/>
      <c r="C34" s="140"/>
      <c r="D34" s="147">
        <f>SUM(D3:D33)</f>
        <v>122893</v>
      </c>
    </row>
    <row r="35" spans="1:4" x14ac:dyDescent="0.3">
      <c r="A35" s="146" t="s">
        <v>109</v>
      </c>
      <c r="B35" s="140"/>
      <c r="C35" s="140"/>
      <c r="D35" s="147">
        <f>ROUND(AVERAGE(D3:D33),0)</f>
        <v>3964</v>
      </c>
    </row>
  </sheetData>
  <mergeCells count="3">
    <mergeCell ref="A1:D1"/>
    <mergeCell ref="A34:C34"/>
    <mergeCell ref="A35:C35"/>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303ED-94D5-4466-99E8-5F8E834CF1FD}">
  <dimension ref="A1:Z35"/>
  <sheetViews>
    <sheetView workbookViewId="0">
      <selection activeCell="B24" sqref="B24"/>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July 2022 Daily Flow</v>
      </c>
      <c r="B1" s="140"/>
      <c r="C1" s="140"/>
      <c r="D1" s="140"/>
    </row>
    <row r="2" spans="1:4" x14ac:dyDescent="0.3">
      <c r="A2" s="142" t="s">
        <v>104</v>
      </c>
      <c r="B2" s="143" t="s">
        <v>105</v>
      </c>
      <c r="C2" s="143" t="s">
        <v>106</v>
      </c>
      <c r="D2" s="143" t="s">
        <v>107</v>
      </c>
    </row>
    <row r="3" spans="1:4" x14ac:dyDescent="0.3">
      <c r="A3" s="144">
        <v>44743</v>
      </c>
      <c r="B3" s="145">
        <v>3181739</v>
      </c>
      <c r="C3" s="145">
        <v>4448</v>
      </c>
      <c r="D3" s="145">
        <v>4448</v>
      </c>
    </row>
    <row r="4" spans="1:4" x14ac:dyDescent="0.3">
      <c r="A4" s="144">
        <v>44744</v>
      </c>
      <c r="B4" s="145">
        <v>3181739</v>
      </c>
      <c r="C4" s="145">
        <v>0</v>
      </c>
      <c r="D4" s="145">
        <v>0</v>
      </c>
    </row>
    <row r="5" spans="1:4" x14ac:dyDescent="0.3">
      <c r="A5" s="144">
        <v>44745</v>
      </c>
      <c r="B5" s="145">
        <v>3181739</v>
      </c>
      <c r="C5" s="145">
        <v>0</v>
      </c>
      <c r="D5" s="145">
        <v>0</v>
      </c>
    </row>
    <row r="6" spans="1:4" x14ac:dyDescent="0.3">
      <c r="A6" s="144">
        <v>44746</v>
      </c>
      <c r="B6" s="145">
        <v>3181739</v>
      </c>
      <c r="C6" s="145">
        <v>0</v>
      </c>
      <c r="D6" s="145">
        <v>0</v>
      </c>
    </row>
    <row r="7" spans="1:4" x14ac:dyDescent="0.3">
      <c r="A7" s="144">
        <v>44747</v>
      </c>
      <c r="B7" s="145">
        <v>3191302</v>
      </c>
      <c r="C7" s="145">
        <v>9563</v>
      </c>
      <c r="D7" s="145">
        <v>9563</v>
      </c>
    </row>
    <row r="8" spans="1:4" x14ac:dyDescent="0.3">
      <c r="A8" s="144">
        <v>44748</v>
      </c>
      <c r="B8" s="145">
        <v>3196437</v>
      </c>
      <c r="C8" s="145">
        <v>5135</v>
      </c>
      <c r="D8" s="145">
        <v>5135</v>
      </c>
    </row>
    <row r="9" spans="1:4" x14ac:dyDescent="0.3">
      <c r="A9" s="144">
        <v>44749</v>
      </c>
      <c r="B9" s="145">
        <v>3201567</v>
      </c>
      <c r="C9" s="145">
        <v>5130</v>
      </c>
      <c r="D9" s="145">
        <v>5130</v>
      </c>
    </row>
    <row r="10" spans="1:4" x14ac:dyDescent="0.3">
      <c r="A10" s="144">
        <v>44750</v>
      </c>
      <c r="B10" s="145">
        <v>3206641</v>
      </c>
      <c r="C10" s="145">
        <v>5074</v>
      </c>
      <c r="D10" s="145">
        <v>5074</v>
      </c>
    </row>
    <row r="11" spans="1:4" x14ac:dyDescent="0.3">
      <c r="A11" s="144">
        <v>44751</v>
      </c>
      <c r="B11" s="145">
        <v>3206641</v>
      </c>
      <c r="C11" s="145">
        <v>0</v>
      </c>
      <c r="D11" s="145">
        <v>0</v>
      </c>
    </row>
    <row r="12" spans="1:4" x14ac:dyDescent="0.3">
      <c r="A12" s="144">
        <v>44752</v>
      </c>
      <c r="B12" s="145">
        <v>3206641</v>
      </c>
      <c r="C12" s="145">
        <v>0</v>
      </c>
      <c r="D12" s="145">
        <v>0</v>
      </c>
    </row>
    <row r="13" spans="1:4" x14ac:dyDescent="0.3">
      <c r="A13" s="144">
        <v>44753</v>
      </c>
      <c r="B13" s="145">
        <v>3211181</v>
      </c>
      <c r="C13" s="145">
        <v>4540</v>
      </c>
      <c r="D13" s="145">
        <v>4540</v>
      </c>
    </row>
    <row r="14" spans="1:4" x14ac:dyDescent="0.3">
      <c r="A14" s="144">
        <v>44754</v>
      </c>
      <c r="B14" s="145">
        <v>3220876</v>
      </c>
      <c r="C14" s="145">
        <v>9695</v>
      </c>
      <c r="D14" s="145">
        <v>9695</v>
      </c>
    </row>
    <row r="15" spans="1:4" x14ac:dyDescent="0.3">
      <c r="A15" s="144">
        <v>44755</v>
      </c>
      <c r="B15" s="145">
        <v>3226053</v>
      </c>
      <c r="C15" s="145">
        <v>5177</v>
      </c>
      <c r="D15" s="145">
        <v>5177</v>
      </c>
    </row>
    <row r="16" spans="1:4" x14ac:dyDescent="0.3">
      <c r="A16" s="144">
        <v>44756</v>
      </c>
      <c r="B16" s="145">
        <v>3231203</v>
      </c>
      <c r="C16" s="145">
        <v>5150</v>
      </c>
      <c r="D16" s="145">
        <v>5150</v>
      </c>
    </row>
    <row r="17" spans="1:4" x14ac:dyDescent="0.3">
      <c r="A17" s="144">
        <v>44757</v>
      </c>
      <c r="B17" s="145">
        <v>3235527</v>
      </c>
      <c r="C17" s="145">
        <v>4324</v>
      </c>
      <c r="D17" s="145">
        <v>4324</v>
      </c>
    </row>
    <row r="18" spans="1:4" x14ac:dyDescent="0.3">
      <c r="A18" s="144">
        <v>44758</v>
      </c>
      <c r="B18" s="145">
        <v>3240581</v>
      </c>
      <c r="C18" s="145">
        <v>5054</v>
      </c>
      <c r="D18" s="145">
        <v>5054</v>
      </c>
    </row>
    <row r="19" spans="1:4" x14ac:dyDescent="0.3">
      <c r="A19" s="144">
        <v>44759</v>
      </c>
      <c r="B19" s="145">
        <v>3240581</v>
      </c>
      <c r="C19" s="145">
        <v>0</v>
      </c>
      <c r="D19" s="145">
        <v>0</v>
      </c>
    </row>
    <row r="20" spans="1:4" x14ac:dyDescent="0.3">
      <c r="A20" s="144">
        <v>44760</v>
      </c>
      <c r="B20" s="145">
        <v>3245840</v>
      </c>
      <c r="C20" s="145">
        <v>5259</v>
      </c>
      <c r="D20" s="145">
        <v>5259</v>
      </c>
    </row>
    <row r="21" spans="1:4" x14ac:dyDescent="0.3">
      <c r="A21" s="144">
        <v>44761</v>
      </c>
      <c r="B21" s="145">
        <v>3251065</v>
      </c>
      <c r="C21" s="145">
        <v>5225</v>
      </c>
      <c r="D21" s="145">
        <v>5225</v>
      </c>
    </row>
    <row r="22" spans="1:4" x14ac:dyDescent="0.3">
      <c r="A22" s="144">
        <v>44762</v>
      </c>
      <c r="B22" s="145">
        <v>3256044</v>
      </c>
      <c r="C22" s="145">
        <v>4979</v>
      </c>
      <c r="D22" s="145">
        <v>4979</v>
      </c>
    </row>
    <row r="23" spans="1:4" x14ac:dyDescent="0.3">
      <c r="A23" s="144">
        <v>44763</v>
      </c>
      <c r="B23" s="145">
        <v>3261141</v>
      </c>
      <c r="C23" s="145">
        <v>5097</v>
      </c>
      <c r="D23" s="145">
        <v>5097</v>
      </c>
    </row>
    <row r="24" spans="1:4" x14ac:dyDescent="0.3">
      <c r="A24" s="144">
        <v>44764</v>
      </c>
      <c r="B24" s="145">
        <v>3265619</v>
      </c>
      <c r="C24" s="145">
        <v>4478</v>
      </c>
      <c r="D24" s="145">
        <v>4478</v>
      </c>
    </row>
    <row r="25" spans="1:4" x14ac:dyDescent="0.3">
      <c r="A25" s="144">
        <v>44765</v>
      </c>
      <c r="B25" s="145">
        <v>3265619</v>
      </c>
      <c r="C25" s="145">
        <v>0</v>
      </c>
      <c r="D25" s="145">
        <v>0</v>
      </c>
    </row>
    <row r="26" spans="1:4" x14ac:dyDescent="0.3">
      <c r="A26" s="144">
        <v>44766</v>
      </c>
      <c r="B26" s="145">
        <v>3270115</v>
      </c>
      <c r="C26" s="145">
        <v>4496</v>
      </c>
      <c r="D26" s="145">
        <v>4496</v>
      </c>
    </row>
    <row r="27" spans="1:4" x14ac:dyDescent="0.3">
      <c r="A27" s="144">
        <v>44767</v>
      </c>
      <c r="B27" s="145">
        <v>3275356</v>
      </c>
      <c r="C27" s="145">
        <v>5241</v>
      </c>
      <c r="D27" s="145">
        <v>5241</v>
      </c>
    </row>
    <row r="28" spans="1:4" x14ac:dyDescent="0.3">
      <c r="A28" s="144">
        <v>44768</v>
      </c>
      <c r="B28" s="145">
        <v>3280276</v>
      </c>
      <c r="C28" s="145">
        <v>4920</v>
      </c>
      <c r="D28" s="145">
        <v>4920</v>
      </c>
    </row>
    <row r="29" spans="1:4" x14ac:dyDescent="0.3">
      <c r="A29" s="144">
        <v>44769</v>
      </c>
      <c r="B29" s="145">
        <v>3284917</v>
      </c>
      <c r="C29" s="145">
        <v>4641</v>
      </c>
      <c r="D29" s="145">
        <v>4641</v>
      </c>
    </row>
    <row r="30" spans="1:4" x14ac:dyDescent="0.3">
      <c r="A30" s="144">
        <v>44770</v>
      </c>
      <c r="B30" s="145">
        <v>3290263</v>
      </c>
      <c r="C30" s="145">
        <v>5346</v>
      </c>
      <c r="D30" s="145">
        <v>5346</v>
      </c>
    </row>
    <row r="31" spans="1:4" x14ac:dyDescent="0.3">
      <c r="A31" s="144">
        <v>44771</v>
      </c>
      <c r="B31" s="145">
        <v>3290263</v>
      </c>
      <c r="C31" s="145">
        <v>0</v>
      </c>
      <c r="D31" s="145">
        <v>0</v>
      </c>
    </row>
    <row r="32" spans="1:4" x14ac:dyDescent="0.3">
      <c r="A32" s="144">
        <v>44772</v>
      </c>
      <c r="B32" s="145">
        <v>3290263</v>
      </c>
      <c r="C32" s="145">
        <v>0</v>
      </c>
      <c r="D32" s="145">
        <v>0</v>
      </c>
    </row>
    <row r="33" spans="1:4" x14ac:dyDescent="0.3">
      <c r="A33" s="144">
        <v>44773</v>
      </c>
      <c r="B33" s="145">
        <v>3294796</v>
      </c>
      <c r="C33" s="145">
        <v>4533</v>
      </c>
      <c r="D33" s="145">
        <v>4533</v>
      </c>
    </row>
    <row r="34" spans="1:4" x14ac:dyDescent="0.3">
      <c r="A34" s="146" t="s">
        <v>108</v>
      </c>
      <c r="B34" s="140"/>
      <c r="C34" s="140"/>
      <c r="D34" s="147">
        <f>SUM(D3:D33)</f>
        <v>117505</v>
      </c>
    </row>
    <row r="35" spans="1:4" x14ac:dyDescent="0.3">
      <c r="A35" s="146" t="s">
        <v>109</v>
      </c>
      <c r="B35" s="140"/>
      <c r="C35" s="140"/>
      <c r="D35" s="147">
        <f>ROUND(AVERAGE(D3:D33),0)</f>
        <v>3790</v>
      </c>
    </row>
  </sheetData>
  <mergeCells count="3">
    <mergeCell ref="A1:D1"/>
    <mergeCell ref="A34:C34"/>
    <mergeCell ref="A35:C35"/>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16653-7FD1-4904-A64E-18BBE5810329}">
  <dimension ref="A1:Z34"/>
  <sheetViews>
    <sheetView workbookViewId="0">
      <selection activeCell="D30" sqref="D30"/>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June 2022 Daily Flow</v>
      </c>
      <c r="B1" s="140"/>
      <c r="C1" s="140"/>
      <c r="D1" s="140"/>
    </row>
    <row r="2" spans="1:4" x14ac:dyDescent="0.3">
      <c r="A2" s="142" t="s">
        <v>104</v>
      </c>
      <c r="B2" s="143" t="s">
        <v>105</v>
      </c>
      <c r="C2" s="143" t="s">
        <v>106</v>
      </c>
      <c r="D2" s="143" t="s">
        <v>107</v>
      </c>
    </row>
    <row r="3" spans="1:4" x14ac:dyDescent="0.3">
      <c r="A3" s="144">
        <v>44713</v>
      </c>
      <c r="B3" s="145">
        <v>2986315</v>
      </c>
      <c r="C3" s="145">
        <v>10113</v>
      </c>
      <c r="D3" s="145">
        <v>10113</v>
      </c>
    </row>
    <row r="4" spans="1:4" x14ac:dyDescent="0.3">
      <c r="A4" s="144">
        <v>44714</v>
      </c>
      <c r="B4" s="145">
        <v>2995819</v>
      </c>
      <c r="C4" s="145">
        <v>9504</v>
      </c>
      <c r="D4" s="145">
        <v>9504</v>
      </c>
    </row>
    <row r="5" spans="1:4" x14ac:dyDescent="0.3">
      <c r="A5" s="144">
        <v>44715</v>
      </c>
      <c r="B5" s="145">
        <v>3000337</v>
      </c>
      <c r="C5" s="145">
        <v>4518</v>
      </c>
      <c r="D5" s="145">
        <v>4518</v>
      </c>
    </row>
    <row r="6" spans="1:4" x14ac:dyDescent="0.3">
      <c r="A6" s="144">
        <v>44716</v>
      </c>
      <c r="B6" s="145">
        <v>3004738</v>
      </c>
      <c r="C6" s="145">
        <v>4401</v>
      </c>
      <c r="D6" s="145">
        <v>4401</v>
      </c>
    </row>
    <row r="7" spans="1:4" x14ac:dyDescent="0.3">
      <c r="A7" s="144">
        <v>44717</v>
      </c>
      <c r="B7" s="145">
        <v>3009137</v>
      </c>
      <c r="C7" s="145">
        <v>4399</v>
      </c>
      <c r="D7" s="145">
        <v>4399</v>
      </c>
    </row>
    <row r="8" spans="1:4" x14ac:dyDescent="0.3">
      <c r="A8" s="144">
        <v>44718</v>
      </c>
      <c r="B8" s="145">
        <v>3014026</v>
      </c>
      <c r="C8" s="145">
        <v>4889</v>
      </c>
      <c r="D8" s="145">
        <v>4889</v>
      </c>
    </row>
    <row r="9" spans="1:4" x14ac:dyDescent="0.3">
      <c r="A9" s="144">
        <v>44719</v>
      </c>
      <c r="B9" s="145">
        <v>3023858</v>
      </c>
      <c r="C9" s="145">
        <v>9832</v>
      </c>
      <c r="D9" s="145">
        <v>9832</v>
      </c>
    </row>
    <row r="10" spans="1:4" x14ac:dyDescent="0.3">
      <c r="A10" s="144">
        <v>44720</v>
      </c>
      <c r="B10" s="145">
        <v>3033830</v>
      </c>
      <c r="C10" s="145">
        <v>9972</v>
      </c>
      <c r="D10" s="145">
        <v>9972</v>
      </c>
    </row>
    <row r="11" spans="1:4" x14ac:dyDescent="0.3">
      <c r="A11" s="144">
        <v>44721</v>
      </c>
      <c r="B11" s="145">
        <v>3048252</v>
      </c>
      <c r="C11" s="145">
        <v>14422</v>
      </c>
      <c r="D11" s="145">
        <v>14422</v>
      </c>
    </row>
    <row r="12" spans="1:4" x14ac:dyDescent="0.3">
      <c r="A12" s="144">
        <v>44722</v>
      </c>
      <c r="B12" s="145">
        <v>3053057</v>
      </c>
      <c r="C12" s="145">
        <v>4805</v>
      </c>
      <c r="D12" s="145">
        <v>4805</v>
      </c>
    </row>
    <row r="13" spans="1:4" x14ac:dyDescent="0.3">
      <c r="A13" s="144">
        <v>44723</v>
      </c>
      <c r="B13" s="145">
        <v>3057607</v>
      </c>
      <c r="C13" s="145">
        <v>4550</v>
      </c>
      <c r="D13" s="145">
        <v>4550</v>
      </c>
    </row>
    <row r="14" spans="1:4" x14ac:dyDescent="0.3">
      <c r="A14" s="144">
        <v>44724</v>
      </c>
      <c r="B14" s="145">
        <v>3062251</v>
      </c>
      <c r="C14" s="145">
        <v>4644</v>
      </c>
      <c r="D14" s="145">
        <v>4644</v>
      </c>
    </row>
    <row r="15" spans="1:4" x14ac:dyDescent="0.3">
      <c r="A15" s="144">
        <v>44725</v>
      </c>
      <c r="B15" s="145">
        <v>3072134</v>
      </c>
      <c r="C15" s="145">
        <v>9883</v>
      </c>
      <c r="D15" s="145">
        <v>9883</v>
      </c>
    </row>
    <row r="16" spans="1:4" x14ac:dyDescent="0.3">
      <c r="A16" s="144">
        <v>44726</v>
      </c>
      <c r="B16" s="145">
        <v>3081635</v>
      </c>
      <c r="C16" s="145">
        <v>9501</v>
      </c>
      <c r="D16" s="145">
        <v>9501</v>
      </c>
    </row>
    <row r="17" spans="1:4" x14ac:dyDescent="0.3">
      <c r="A17" s="144">
        <v>44727</v>
      </c>
      <c r="B17" s="145">
        <v>3091102</v>
      </c>
      <c r="C17" s="145">
        <v>9467</v>
      </c>
      <c r="D17" s="145">
        <v>9467</v>
      </c>
    </row>
    <row r="18" spans="1:4" x14ac:dyDescent="0.3">
      <c r="A18" s="144">
        <v>44728</v>
      </c>
      <c r="B18" s="145">
        <v>3101134</v>
      </c>
      <c r="C18" s="145">
        <v>10032</v>
      </c>
      <c r="D18" s="145">
        <v>10032</v>
      </c>
    </row>
    <row r="19" spans="1:4" x14ac:dyDescent="0.3">
      <c r="A19" s="144">
        <v>44729</v>
      </c>
      <c r="B19" s="145">
        <v>3110135</v>
      </c>
      <c r="C19" s="145">
        <v>9001</v>
      </c>
      <c r="D19" s="145">
        <v>9001</v>
      </c>
    </row>
    <row r="20" spans="1:4" x14ac:dyDescent="0.3">
      <c r="A20" s="144">
        <v>44730</v>
      </c>
      <c r="B20" s="145">
        <v>3110135</v>
      </c>
      <c r="C20" s="145">
        <v>0</v>
      </c>
      <c r="D20" s="145">
        <v>0</v>
      </c>
    </row>
    <row r="21" spans="1:4" x14ac:dyDescent="0.3">
      <c r="A21" s="144">
        <v>44731</v>
      </c>
      <c r="B21" s="145">
        <v>3114303</v>
      </c>
      <c r="C21" s="145">
        <v>4168</v>
      </c>
      <c r="D21" s="145">
        <v>4168</v>
      </c>
    </row>
    <row r="22" spans="1:4" x14ac:dyDescent="0.3">
      <c r="A22" s="144">
        <v>44732</v>
      </c>
      <c r="B22" s="145">
        <v>3119237</v>
      </c>
      <c r="C22" s="145">
        <v>4934</v>
      </c>
      <c r="D22" s="145">
        <v>4934</v>
      </c>
    </row>
    <row r="23" spans="1:4" x14ac:dyDescent="0.3">
      <c r="A23" s="144">
        <v>44733</v>
      </c>
      <c r="B23" s="145">
        <v>3124254</v>
      </c>
      <c r="C23" s="145">
        <v>5017</v>
      </c>
      <c r="D23" s="145">
        <v>5017</v>
      </c>
    </row>
    <row r="24" spans="1:4" x14ac:dyDescent="0.3">
      <c r="A24" s="144">
        <v>44734</v>
      </c>
      <c r="B24" s="145">
        <v>3134320</v>
      </c>
      <c r="C24" s="145">
        <v>10066</v>
      </c>
      <c r="D24" s="145">
        <v>10066</v>
      </c>
    </row>
    <row r="25" spans="1:4" x14ac:dyDescent="0.3">
      <c r="A25" s="144">
        <v>44735</v>
      </c>
      <c r="B25" s="145">
        <v>3139260</v>
      </c>
      <c r="C25" s="145">
        <v>4940</v>
      </c>
      <c r="D25" s="145">
        <v>4940</v>
      </c>
    </row>
    <row r="26" spans="1:4" x14ac:dyDescent="0.3">
      <c r="A26" s="144">
        <v>44736</v>
      </c>
      <c r="B26" s="145">
        <v>3143655</v>
      </c>
      <c r="C26" s="145">
        <v>4395</v>
      </c>
      <c r="D26" s="145">
        <v>4395</v>
      </c>
    </row>
    <row r="27" spans="1:4" x14ac:dyDescent="0.3">
      <c r="A27" s="144">
        <v>44737</v>
      </c>
      <c r="B27" s="145">
        <v>3148300</v>
      </c>
      <c r="C27" s="145">
        <v>4645</v>
      </c>
      <c r="D27" s="145">
        <v>4645</v>
      </c>
    </row>
    <row r="28" spans="1:4" x14ac:dyDescent="0.3">
      <c r="A28" s="144">
        <v>44738</v>
      </c>
      <c r="B28" s="145">
        <v>3148300</v>
      </c>
      <c r="C28" s="145">
        <v>0</v>
      </c>
      <c r="D28" s="145">
        <v>0</v>
      </c>
    </row>
    <row r="29" spans="1:4" x14ac:dyDescent="0.3">
      <c r="A29" s="144">
        <v>44739</v>
      </c>
      <c r="B29" s="145">
        <v>3157682</v>
      </c>
      <c r="C29" s="145">
        <v>9382</v>
      </c>
      <c r="D29" s="145">
        <v>9382</v>
      </c>
    </row>
    <row r="30" spans="1:4" x14ac:dyDescent="0.3">
      <c r="A30" s="144">
        <v>44740</v>
      </c>
      <c r="B30" s="145">
        <v>3162798</v>
      </c>
      <c r="C30" s="145">
        <v>5116</v>
      </c>
      <c r="D30" s="145">
        <v>5116</v>
      </c>
    </row>
    <row r="31" spans="1:4" x14ac:dyDescent="0.3">
      <c r="A31" s="144">
        <v>44741</v>
      </c>
      <c r="B31" s="145">
        <v>3172778</v>
      </c>
      <c r="C31" s="145">
        <v>9980</v>
      </c>
      <c r="D31" s="145">
        <v>9980</v>
      </c>
    </row>
    <row r="32" spans="1:4" x14ac:dyDescent="0.3">
      <c r="A32" s="144">
        <v>44742</v>
      </c>
      <c r="B32" s="145">
        <v>3177291</v>
      </c>
      <c r="C32" s="145">
        <v>4513</v>
      </c>
      <c r="D32" s="145">
        <v>4513</v>
      </c>
    </row>
    <row r="33" spans="1:4" x14ac:dyDescent="0.3">
      <c r="A33" s="146" t="s">
        <v>108</v>
      </c>
      <c r="B33" s="140"/>
      <c r="C33" s="140"/>
      <c r="D33" s="147">
        <f>SUM(D3:D32)</f>
        <v>201089</v>
      </c>
    </row>
    <row r="34" spans="1:4" x14ac:dyDescent="0.3">
      <c r="A34" s="146" t="s">
        <v>109</v>
      </c>
      <c r="B34" s="140"/>
      <c r="C34" s="140"/>
      <c r="D34" s="147">
        <f>ROUND(AVERAGE(D3:D32),0)</f>
        <v>6703</v>
      </c>
    </row>
  </sheetData>
  <mergeCells count="3">
    <mergeCell ref="A1:D1"/>
    <mergeCell ref="A33:C33"/>
    <mergeCell ref="A34:C34"/>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94708-1D8B-4B7B-82B3-5F42F09B8F79}">
  <dimension ref="A1:Z35"/>
  <sheetViews>
    <sheetView workbookViewId="0">
      <selection activeCell="A25" sqref="A25"/>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May 2022 Daily Flow</v>
      </c>
      <c r="B1" s="140"/>
      <c r="C1" s="140"/>
      <c r="D1" s="140"/>
    </row>
    <row r="2" spans="1:4" x14ac:dyDescent="0.3">
      <c r="A2" s="142" t="s">
        <v>104</v>
      </c>
      <c r="B2" s="143" t="s">
        <v>105</v>
      </c>
      <c r="C2" s="143" t="s">
        <v>106</v>
      </c>
      <c r="D2" s="143" t="s">
        <v>107</v>
      </c>
    </row>
    <row r="3" spans="1:4" x14ac:dyDescent="0.3">
      <c r="A3" s="144">
        <v>44682</v>
      </c>
      <c r="B3" s="145">
        <v>2784717</v>
      </c>
      <c r="C3" s="145">
        <v>1713</v>
      </c>
      <c r="D3" s="145">
        <v>1713</v>
      </c>
    </row>
    <row r="4" spans="1:4" x14ac:dyDescent="0.3">
      <c r="A4" s="144">
        <v>44683</v>
      </c>
      <c r="B4" s="145">
        <v>2790233</v>
      </c>
      <c r="C4" s="145">
        <v>5516</v>
      </c>
      <c r="D4" s="145">
        <v>5516</v>
      </c>
    </row>
    <row r="5" spans="1:4" x14ac:dyDescent="0.3">
      <c r="A5" s="144">
        <v>44684</v>
      </c>
      <c r="B5" s="145">
        <v>2797775</v>
      </c>
      <c r="C5" s="145">
        <v>7542</v>
      </c>
      <c r="D5" s="145">
        <v>7542</v>
      </c>
    </row>
    <row r="6" spans="1:4" x14ac:dyDescent="0.3">
      <c r="A6" s="144">
        <v>44685</v>
      </c>
      <c r="B6" s="145">
        <v>2808532</v>
      </c>
      <c r="C6" s="145">
        <v>10757</v>
      </c>
      <c r="D6" s="145">
        <v>10757</v>
      </c>
    </row>
    <row r="7" spans="1:4" x14ac:dyDescent="0.3">
      <c r="A7" s="144">
        <v>44686</v>
      </c>
      <c r="B7" s="145">
        <v>2822131</v>
      </c>
      <c r="C7" s="145">
        <v>13599</v>
      </c>
      <c r="D7" s="145">
        <v>13599</v>
      </c>
    </row>
    <row r="8" spans="1:4" x14ac:dyDescent="0.3">
      <c r="A8" s="144">
        <v>44687</v>
      </c>
      <c r="B8" s="145">
        <v>2827085</v>
      </c>
      <c r="C8" s="145">
        <v>4954</v>
      </c>
      <c r="D8" s="145">
        <v>4954</v>
      </c>
    </row>
    <row r="9" spans="1:4" x14ac:dyDescent="0.3">
      <c r="A9" s="144">
        <v>44688</v>
      </c>
      <c r="B9" s="145">
        <v>2831190</v>
      </c>
      <c r="C9" s="145">
        <v>4105</v>
      </c>
      <c r="D9" s="145">
        <v>4105</v>
      </c>
    </row>
    <row r="10" spans="1:4" x14ac:dyDescent="0.3">
      <c r="A10" s="144">
        <v>44689</v>
      </c>
      <c r="B10" s="145">
        <v>2831712</v>
      </c>
      <c r="C10" s="145">
        <v>522</v>
      </c>
      <c r="D10" s="145">
        <v>522</v>
      </c>
    </row>
    <row r="11" spans="1:4" x14ac:dyDescent="0.3">
      <c r="A11" s="144">
        <v>44690</v>
      </c>
      <c r="B11" s="145">
        <v>2836946</v>
      </c>
      <c r="C11" s="145">
        <v>5234</v>
      </c>
      <c r="D11" s="145">
        <v>5234</v>
      </c>
    </row>
    <row r="12" spans="1:4" x14ac:dyDescent="0.3">
      <c r="A12" s="144">
        <v>44691</v>
      </c>
      <c r="B12" s="145">
        <v>2846809</v>
      </c>
      <c r="C12" s="145">
        <v>9863</v>
      </c>
      <c r="D12" s="145">
        <v>9863</v>
      </c>
    </row>
    <row r="13" spans="1:4" x14ac:dyDescent="0.3">
      <c r="A13" s="144">
        <v>44692</v>
      </c>
      <c r="B13" s="145">
        <v>2857039</v>
      </c>
      <c r="C13" s="145">
        <v>10230</v>
      </c>
      <c r="D13" s="145">
        <v>10230</v>
      </c>
    </row>
    <row r="14" spans="1:4" x14ac:dyDescent="0.3">
      <c r="A14" s="144">
        <v>44693</v>
      </c>
      <c r="B14" s="145">
        <v>2867062</v>
      </c>
      <c r="C14" s="145">
        <v>10023</v>
      </c>
      <c r="D14" s="145">
        <v>10023</v>
      </c>
    </row>
    <row r="15" spans="1:4" x14ac:dyDescent="0.3">
      <c r="A15" s="144">
        <v>44694</v>
      </c>
      <c r="B15" s="145">
        <v>2871428</v>
      </c>
      <c r="C15" s="145">
        <v>4366</v>
      </c>
      <c r="D15" s="145">
        <v>4366</v>
      </c>
    </row>
    <row r="16" spans="1:4" x14ac:dyDescent="0.3">
      <c r="A16" s="144">
        <v>44695</v>
      </c>
      <c r="B16" s="145">
        <v>2875963</v>
      </c>
      <c r="C16" s="145">
        <v>4535</v>
      </c>
      <c r="D16" s="145">
        <v>4535</v>
      </c>
    </row>
    <row r="17" spans="1:4" x14ac:dyDescent="0.3">
      <c r="A17" s="144">
        <v>44696</v>
      </c>
      <c r="B17" s="145">
        <v>2880774</v>
      </c>
      <c r="C17" s="145">
        <v>4811</v>
      </c>
      <c r="D17" s="145">
        <v>4811</v>
      </c>
    </row>
    <row r="18" spans="1:4" x14ac:dyDescent="0.3">
      <c r="A18" s="144">
        <v>44697</v>
      </c>
      <c r="B18" s="145">
        <v>2885671</v>
      </c>
      <c r="C18" s="145">
        <v>4897</v>
      </c>
      <c r="D18" s="145">
        <v>4897</v>
      </c>
    </row>
    <row r="19" spans="1:4" x14ac:dyDescent="0.3">
      <c r="A19" s="144">
        <v>44698</v>
      </c>
      <c r="B19" s="145">
        <v>2895686</v>
      </c>
      <c r="C19" s="145">
        <v>10015</v>
      </c>
      <c r="D19" s="145">
        <v>10015</v>
      </c>
    </row>
    <row r="20" spans="1:4" x14ac:dyDescent="0.3">
      <c r="A20" s="144">
        <v>44699</v>
      </c>
      <c r="B20" s="145">
        <v>2905226</v>
      </c>
      <c r="C20" s="145">
        <v>9540</v>
      </c>
      <c r="D20" s="145">
        <v>9540</v>
      </c>
    </row>
    <row r="21" spans="1:4" x14ac:dyDescent="0.3">
      <c r="A21" s="144">
        <v>44700</v>
      </c>
      <c r="B21" s="145">
        <v>2914649</v>
      </c>
      <c r="C21" s="145">
        <v>9423</v>
      </c>
      <c r="D21" s="145">
        <v>9423</v>
      </c>
    </row>
    <row r="22" spans="1:4" x14ac:dyDescent="0.3">
      <c r="A22" s="144">
        <v>44701</v>
      </c>
      <c r="B22" s="145">
        <v>2923439</v>
      </c>
      <c r="C22" s="145">
        <v>8790</v>
      </c>
      <c r="D22" s="145">
        <v>8790</v>
      </c>
    </row>
    <row r="23" spans="1:4" x14ac:dyDescent="0.3">
      <c r="A23" s="144">
        <v>44702</v>
      </c>
      <c r="B23" s="145">
        <v>2923439</v>
      </c>
      <c r="C23" s="145">
        <v>0</v>
      </c>
      <c r="D23" s="145">
        <v>0</v>
      </c>
    </row>
    <row r="24" spans="1:4" x14ac:dyDescent="0.3">
      <c r="A24" s="144">
        <v>44703</v>
      </c>
      <c r="B24" s="145">
        <v>2923439</v>
      </c>
      <c r="C24" s="145">
        <v>0</v>
      </c>
      <c r="D24" s="145">
        <v>0</v>
      </c>
    </row>
    <row r="25" spans="1:4" x14ac:dyDescent="0.3">
      <c r="A25" s="144">
        <v>44704</v>
      </c>
      <c r="B25" s="145">
        <v>2927746</v>
      </c>
      <c r="C25" s="145">
        <v>4307</v>
      </c>
      <c r="D25" s="145">
        <v>4307</v>
      </c>
    </row>
    <row r="26" spans="1:4" x14ac:dyDescent="0.3">
      <c r="A26" s="144">
        <v>44705</v>
      </c>
      <c r="B26" s="145">
        <v>2932678</v>
      </c>
      <c r="C26" s="145">
        <v>4932</v>
      </c>
      <c r="D26" s="145">
        <v>4932</v>
      </c>
    </row>
    <row r="27" spans="1:4" x14ac:dyDescent="0.3">
      <c r="A27" s="144">
        <v>44706</v>
      </c>
      <c r="B27" s="145">
        <v>2942440</v>
      </c>
      <c r="C27" s="145">
        <v>9762</v>
      </c>
      <c r="D27" s="145">
        <v>9762</v>
      </c>
    </row>
    <row r="28" spans="1:4" x14ac:dyDescent="0.3">
      <c r="A28" s="144">
        <v>44707</v>
      </c>
      <c r="B28" s="145">
        <v>2952239</v>
      </c>
      <c r="C28" s="145">
        <v>9799</v>
      </c>
      <c r="D28" s="145">
        <v>9799</v>
      </c>
    </row>
    <row r="29" spans="1:4" x14ac:dyDescent="0.3">
      <c r="A29" s="144">
        <v>44708</v>
      </c>
      <c r="B29" s="145">
        <v>2956545</v>
      </c>
      <c r="C29" s="145">
        <v>4306</v>
      </c>
      <c r="D29" s="145">
        <v>4306</v>
      </c>
    </row>
    <row r="30" spans="1:4" x14ac:dyDescent="0.3">
      <c r="A30" s="144">
        <v>44709</v>
      </c>
      <c r="B30" s="145">
        <v>2961270</v>
      </c>
      <c r="C30" s="145">
        <v>4725</v>
      </c>
      <c r="D30" s="145">
        <v>4725</v>
      </c>
    </row>
    <row r="31" spans="1:4" x14ac:dyDescent="0.3">
      <c r="A31" s="144">
        <v>44710</v>
      </c>
      <c r="B31" s="145">
        <v>2961270</v>
      </c>
      <c r="C31" s="145">
        <v>0</v>
      </c>
      <c r="D31" s="145">
        <v>0</v>
      </c>
    </row>
    <row r="32" spans="1:4" x14ac:dyDescent="0.3">
      <c r="A32" s="144">
        <v>44711</v>
      </c>
      <c r="B32" s="145">
        <v>2966225</v>
      </c>
      <c r="C32" s="145">
        <v>4955</v>
      </c>
      <c r="D32" s="145">
        <v>4955</v>
      </c>
    </row>
    <row r="33" spans="1:4" x14ac:dyDescent="0.3">
      <c r="A33" s="144">
        <v>44712</v>
      </c>
      <c r="B33" s="145">
        <v>2976202</v>
      </c>
      <c r="C33" s="145">
        <v>9977</v>
      </c>
      <c r="D33" s="145">
        <v>9977</v>
      </c>
    </row>
    <row r="34" spans="1:4" x14ac:dyDescent="0.3">
      <c r="A34" s="146" t="s">
        <v>108</v>
      </c>
      <c r="B34" s="140"/>
      <c r="C34" s="140"/>
      <c r="D34" s="147">
        <f>SUM(D3:D33)</f>
        <v>193198</v>
      </c>
    </row>
    <row r="35" spans="1:4" x14ac:dyDescent="0.3">
      <c r="A35" s="146" t="s">
        <v>109</v>
      </c>
      <c r="B35" s="140"/>
      <c r="C35" s="140"/>
      <c r="D35" s="147">
        <f>ROUND(AVERAGE(D3:D33),0)</f>
        <v>6232</v>
      </c>
    </row>
  </sheetData>
  <mergeCells count="3">
    <mergeCell ref="A1:D1"/>
    <mergeCell ref="A34:C34"/>
    <mergeCell ref="A35:C35"/>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AE219-24B6-467D-88C3-A96FA6AB4975}">
  <dimension ref="A1:Z34"/>
  <sheetViews>
    <sheetView workbookViewId="0">
      <selection activeCell="A24" sqref="A24"/>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April 2022 Daily Flow</v>
      </c>
      <c r="B1" s="140"/>
      <c r="C1" s="140"/>
      <c r="D1" s="140"/>
    </row>
    <row r="2" spans="1:4" x14ac:dyDescent="0.3">
      <c r="A2" s="142" t="s">
        <v>104</v>
      </c>
      <c r="B2" s="143" t="s">
        <v>105</v>
      </c>
      <c r="C2" s="143" t="s">
        <v>106</v>
      </c>
      <c r="D2" s="143" t="s">
        <v>107</v>
      </c>
    </row>
    <row r="3" spans="1:4" x14ac:dyDescent="0.3">
      <c r="A3" s="144">
        <v>44652</v>
      </c>
      <c r="B3" s="145">
        <v>2593653</v>
      </c>
      <c r="C3" s="145">
        <v>8073</v>
      </c>
      <c r="D3" s="145">
        <v>8073</v>
      </c>
    </row>
    <row r="4" spans="1:4" x14ac:dyDescent="0.3">
      <c r="A4" s="144">
        <v>44653</v>
      </c>
      <c r="B4" s="145">
        <v>2595873</v>
      </c>
      <c r="C4" s="145">
        <v>2220</v>
      </c>
      <c r="D4" s="145">
        <v>2220</v>
      </c>
    </row>
    <row r="5" spans="1:4" x14ac:dyDescent="0.3">
      <c r="A5" s="144">
        <v>44654</v>
      </c>
      <c r="B5" s="145">
        <v>2600313</v>
      </c>
      <c r="C5" s="145">
        <v>4440</v>
      </c>
      <c r="D5" s="145">
        <v>4440</v>
      </c>
    </row>
    <row r="6" spans="1:4" x14ac:dyDescent="0.3">
      <c r="A6" s="144">
        <v>44655</v>
      </c>
      <c r="B6" s="145">
        <v>2605110</v>
      </c>
      <c r="C6" s="145">
        <v>4797</v>
      </c>
      <c r="D6" s="145">
        <v>4797</v>
      </c>
    </row>
    <row r="7" spans="1:4" x14ac:dyDescent="0.3">
      <c r="A7" s="144">
        <v>44656</v>
      </c>
      <c r="B7" s="145">
        <v>2615174</v>
      </c>
      <c r="C7" s="145">
        <v>10064</v>
      </c>
      <c r="D7" s="145">
        <v>10064</v>
      </c>
    </row>
    <row r="8" spans="1:4" x14ac:dyDescent="0.3">
      <c r="A8" s="144">
        <v>44657</v>
      </c>
      <c r="B8" s="145">
        <v>2625556</v>
      </c>
      <c r="C8" s="145">
        <v>10382</v>
      </c>
      <c r="D8" s="145">
        <v>10382</v>
      </c>
    </row>
    <row r="9" spans="1:4" x14ac:dyDescent="0.3">
      <c r="A9" s="144">
        <v>44658</v>
      </c>
      <c r="B9" s="145">
        <v>2636926</v>
      </c>
      <c r="C9" s="145">
        <v>11370</v>
      </c>
      <c r="D9" s="145">
        <v>11370</v>
      </c>
    </row>
    <row r="10" spans="1:4" x14ac:dyDescent="0.3">
      <c r="A10" s="144">
        <v>44659</v>
      </c>
      <c r="B10" s="145">
        <v>2648356</v>
      </c>
      <c r="C10" s="145">
        <v>11430</v>
      </c>
      <c r="D10" s="145">
        <v>11430</v>
      </c>
    </row>
    <row r="11" spans="1:4" x14ac:dyDescent="0.3">
      <c r="A11" s="144">
        <v>44660</v>
      </c>
      <c r="B11" s="145">
        <v>2648356</v>
      </c>
      <c r="C11" s="145">
        <v>0</v>
      </c>
      <c r="D11" s="145">
        <v>0</v>
      </c>
    </row>
    <row r="12" spans="1:4" x14ac:dyDescent="0.3">
      <c r="A12" s="144">
        <v>44661</v>
      </c>
      <c r="B12" s="145">
        <v>2651482</v>
      </c>
      <c r="C12" s="145">
        <v>3126</v>
      </c>
      <c r="D12" s="145">
        <v>3126</v>
      </c>
    </row>
    <row r="13" spans="1:4" x14ac:dyDescent="0.3">
      <c r="A13" s="144">
        <v>44662</v>
      </c>
      <c r="B13" s="145">
        <v>2660005</v>
      </c>
      <c r="C13" s="145">
        <v>8523</v>
      </c>
      <c r="D13" s="145">
        <v>8523</v>
      </c>
    </row>
    <row r="14" spans="1:4" x14ac:dyDescent="0.3">
      <c r="A14" s="144">
        <v>44663</v>
      </c>
      <c r="B14" s="145">
        <v>2672175</v>
      </c>
      <c r="C14" s="145">
        <v>12170</v>
      </c>
      <c r="D14" s="145">
        <v>12170</v>
      </c>
    </row>
    <row r="15" spans="1:4" x14ac:dyDescent="0.3">
      <c r="A15" s="144">
        <v>44664</v>
      </c>
      <c r="B15" s="145">
        <v>2683431</v>
      </c>
      <c r="C15" s="145">
        <v>11256</v>
      </c>
      <c r="D15" s="145">
        <v>11256</v>
      </c>
    </row>
    <row r="16" spans="1:4" x14ac:dyDescent="0.3">
      <c r="A16" s="144">
        <v>44665</v>
      </c>
      <c r="B16" s="145">
        <v>2695012</v>
      </c>
      <c r="C16" s="145">
        <v>11581</v>
      </c>
      <c r="D16" s="145">
        <v>11581</v>
      </c>
    </row>
    <row r="17" spans="1:4" x14ac:dyDescent="0.3">
      <c r="A17" s="144">
        <v>44666</v>
      </c>
      <c r="B17" s="145">
        <v>2700928</v>
      </c>
      <c r="C17" s="145">
        <v>5916</v>
      </c>
      <c r="D17" s="145">
        <v>5916</v>
      </c>
    </row>
    <row r="18" spans="1:4" x14ac:dyDescent="0.3">
      <c r="A18" s="144">
        <v>44667</v>
      </c>
      <c r="B18" s="145">
        <v>2700928</v>
      </c>
      <c r="C18" s="145">
        <v>0</v>
      </c>
      <c r="D18" s="145">
        <v>0</v>
      </c>
    </row>
    <row r="19" spans="1:4" x14ac:dyDescent="0.3">
      <c r="A19" s="144">
        <v>44668</v>
      </c>
      <c r="B19" s="145">
        <v>2705976</v>
      </c>
      <c r="C19" s="145">
        <v>5048</v>
      </c>
      <c r="D19" s="145">
        <v>5048</v>
      </c>
    </row>
    <row r="20" spans="1:4" x14ac:dyDescent="0.3">
      <c r="A20" s="144">
        <v>44669</v>
      </c>
      <c r="B20" s="145">
        <v>2707197</v>
      </c>
      <c r="C20" s="145">
        <v>1221</v>
      </c>
      <c r="D20" s="145">
        <v>1221</v>
      </c>
    </row>
    <row r="21" spans="1:4" x14ac:dyDescent="0.3">
      <c r="A21" s="144">
        <v>44670</v>
      </c>
      <c r="B21" s="145">
        <v>2711188</v>
      </c>
      <c r="C21" s="145">
        <v>3991</v>
      </c>
      <c r="D21" s="145">
        <v>3991</v>
      </c>
    </row>
    <row r="22" spans="1:4" x14ac:dyDescent="0.3">
      <c r="A22" s="144">
        <v>44671</v>
      </c>
      <c r="B22" s="145">
        <v>2719603</v>
      </c>
      <c r="C22" s="145">
        <v>8415</v>
      </c>
      <c r="D22" s="145">
        <v>8415</v>
      </c>
    </row>
    <row r="23" spans="1:4" x14ac:dyDescent="0.3">
      <c r="A23" s="144">
        <v>44672</v>
      </c>
      <c r="B23" s="145">
        <v>2731554</v>
      </c>
      <c r="C23" s="145">
        <v>11951</v>
      </c>
      <c r="D23" s="145">
        <v>11951</v>
      </c>
    </row>
    <row r="24" spans="1:4" x14ac:dyDescent="0.3">
      <c r="A24" s="144">
        <v>44673</v>
      </c>
      <c r="B24" s="145">
        <v>2735597</v>
      </c>
      <c r="C24" s="145">
        <v>4043</v>
      </c>
      <c r="D24" s="145">
        <v>4043</v>
      </c>
    </row>
    <row r="25" spans="1:4" x14ac:dyDescent="0.3">
      <c r="A25" s="144">
        <v>44674</v>
      </c>
      <c r="B25" s="145">
        <v>2739332</v>
      </c>
      <c r="C25" s="145">
        <v>3735</v>
      </c>
      <c r="D25" s="145">
        <v>3735</v>
      </c>
    </row>
    <row r="26" spans="1:4" x14ac:dyDescent="0.3">
      <c r="A26" s="144">
        <v>44675</v>
      </c>
      <c r="B26" s="145">
        <v>2739332</v>
      </c>
      <c r="C26" s="145">
        <v>0</v>
      </c>
      <c r="D26" s="145">
        <v>0</v>
      </c>
    </row>
    <row r="27" spans="1:4" x14ac:dyDescent="0.3">
      <c r="A27" s="144">
        <v>44676</v>
      </c>
      <c r="B27" s="145">
        <v>2749142</v>
      </c>
      <c r="C27" s="145">
        <v>9810</v>
      </c>
      <c r="D27" s="145">
        <v>9810</v>
      </c>
    </row>
    <row r="28" spans="1:4" x14ac:dyDescent="0.3">
      <c r="A28" s="144">
        <v>44677</v>
      </c>
      <c r="B28" s="145">
        <v>2757054</v>
      </c>
      <c r="C28" s="145">
        <v>7912</v>
      </c>
      <c r="D28" s="145">
        <v>7912</v>
      </c>
    </row>
    <row r="29" spans="1:4" x14ac:dyDescent="0.3">
      <c r="A29" s="144">
        <v>44678</v>
      </c>
      <c r="B29" s="145">
        <v>2764658</v>
      </c>
      <c r="C29" s="145">
        <v>7604</v>
      </c>
      <c r="D29" s="145">
        <v>7604</v>
      </c>
    </row>
    <row r="30" spans="1:4" x14ac:dyDescent="0.3">
      <c r="A30" s="144">
        <v>44679</v>
      </c>
      <c r="B30" s="145">
        <v>2775628</v>
      </c>
      <c r="C30" s="145">
        <v>10970</v>
      </c>
      <c r="D30" s="145">
        <v>10970</v>
      </c>
    </row>
    <row r="31" spans="1:4" x14ac:dyDescent="0.3">
      <c r="A31" s="144">
        <v>44680</v>
      </c>
      <c r="B31" s="145">
        <v>2779641</v>
      </c>
      <c r="C31" s="145">
        <v>4013</v>
      </c>
      <c r="D31" s="145">
        <v>4013</v>
      </c>
    </row>
    <row r="32" spans="1:4" x14ac:dyDescent="0.3">
      <c r="A32" s="144">
        <v>44681</v>
      </c>
      <c r="B32" s="145">
        <v>2783004</v>
      </c>
      <c r="C32" s="145">
        <v>3363</v>
      </c>
      <c r="D32" s="145">
        <v>3363</v>
      </c>
    </row>
    <row r="33" spans="1:4" x14ac:dyDescent="0.3">
      <c r="A33" s="146" t="s">
        <v>108</v>
      </c>
      <c r="B33" s="140"/>
      <c r="C33" s="140"/>
      <c r="D33" s="147">
        <f>SUM(D3:D32)</f>
        <v>197424</v>
      </c>
    </row>
    <row r="34" spans="1:4" x14ac:dyDescent="0.3">
      <c r="A34" s="146" t="s">
        <v>109</v>
      </c>
      <c r="B34" s="140"/>
      <c r="C34" s="140"/>
      <c r="D34" s="147">
        <f>ROUND(AVERAGE(D3:D32),0)</f>
        <v>6581</v>
      </c>
    </row>
  </sheetData>
  <mergeCells count="3">
    <mergeCell ref="A1:D1"/>
    <mergeCell ref="A33:C33"/>
    <mergeCell ref="A34:C34"/>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F5DB3-170B-4617-B078-07753FB8F84C}">
  <dimension ref="A1:Z35"/>
  <sheetViews>
    <sheetView workbookViewId="0">
      <selection activeCell="B24" sqref="B24"/>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March 2022 Daily Flow</v>
      </c>
      <c r="B1" s="140"/>
      <c r="C1" s="140"/>
      <c r="D1" s="140"/>
    </row>
    <row r="2" spans="1:4" x14ac:dyDescent="0.3">
      <c r="A2" s="142" t="s">
        <v>104</v>
      </c>
      <c r="B2" s="143" t="s">
        <v>105</v>
      </c>
      <c r="C2" s="143" t="s">
        <v>106</v>
      </c>
      <c r="D2" s="143" t="s">
        <v>107</v>
      </c>
    </row>
    <row r="3" spans="1:4" x14ac:dyDescent="0.3">
      <c r="A3" s="144">
        <v>44621</v>
      </c>
      <c r="B3" s="145">
        <v>2343792</v>
      </c>
      <c r="C3" s="145">
        <v>9837</v>
      </c>
      <c r="D3" s="145">
        <v>9837</v>
      </c>
    </row>
    <row r="4" spans="1:4" x14ac:dyDescent="0.3">
      <c r="A4" s="144">
        <v>44622</v>
      </c>
      <c r="B4" s="145">
        <v>2353867</v>
      </c>
      <c r="C4" s="145">
        <v>10075</v>
      </c>
      <c r="D4" s="145">
        <v>10075</v>
      </c>
    </row>
    <row r="5" spans="1:4" x14ac:dyDescent="0.3">
      <c r="A5" s="144">
        <v>44623</v>
      </c>
      <c r="B5" s="145">
        <v>2363977</v>
      </c>
      <c r="C5" s="145">
        <v>10110</v>
      </c>
      <c r="D5" s="145">
        <v>10110</v>
      </c>
    </row>
    <row r="6" spans="1:4" x14ac:dyDescent="0.3">
      <c r="A6" s="144">
        <v>44624</v>
      </c>
      <c r="B6" s="145">
        <v>2368835</v>
      </c>
      <c r="C6" s="145">
        <v>4858</v>
      </c>
      <c r="D6" s="145">
        <v>4858</v>
      </c>
    </row>
    <row r="7" spans="1:4" x14ac:dyDescent="0.3">
      <c r="A7" s="144">
        <v>44625</v>
      </c>
      <c r="B7" s="145">
        <v>2373430</v>
      </c>
      <c r="C7" s="145">
        <v>4595</v>
      </c>
      <c r="D7" s="145">
        <v>4595</v>
      </c>
    </row>
    <row r="8" spans="1:4" x14ac:dyDescent="0.3">
      <c r="A8" s="144">
        <v>44626</v>
      </c>
      <c r="B8" s="145">
        <v>2388252</v>
      </c>
      <c r="C8" s="145">
        <v>14822</v>
      </c>
      <c r="D8" s="145">
        <v>14822</v>
      </c>
    </row>
    <row r="9" spans="1:4" x14ac:dyDescent="0.3">
      <c r="A9" s="144">
        <v>44627</v>
      </c>
      <c r="B9" s="145">
        <v>2397960</v>
      </c>
      <c r="C9" s="145">
        <v>9708</v>
      </c>
      <c r="D9" s="145">
        <v>9708</v>
      </c>
    </row>
    <row r="10" spans="1:4" x14ac:dyDescent="0.3">
      <c r="A10" s="144">
        <v>44628</v>
      </c>
      <c r="B10" s="145">
        <v>2403980</v>
      </c>
      <c r="C10" s="145">
        <v>6020</v>
      </c>
      <c r="D10" s="145">
        <v>6020</v>
      </c>
    </row>
    <row r="11" spans="1:4" x14ac:dyDescent="0.3">
      <c r="A11" s="144">
        <v>44629</v>
      </c>
      <c r="B11" s="145">
        <v>2417505</v>
      </c>
      <c r="C11" s="145">
        <v>13525</v>
      </c>
      <c r="D11" s="145">
        <v>13525</v>
      </c>
    </row>
    <row r="12" spans="1:4" x14ac:dyDescent="0.3">
      <c r="A12" s="144">
        <v>44630</v>
      </c>
      <c r="B12" s="145">
        <v>2428510</v>
      </c>
      <c r="C12" s="145">
        <v>11005</v>
      </c>
      <c r="D12" s="145">
        <v>11005</v>
      </c>
    </row>
    <row r="13" spans="1:4" x14ac:dyDescent="0.3">
      <c r="A13" s="144">
        <v>44631</v>
      </c>
      <c r="B13" s="145">
        <v>2434360</v>
      </c>
      <c r="C13" s="145">
        <v>5850</v>
      </c>
      <c r="D13" s="145">
        <v>5850</v>
      </c>
    </row>
    <row r="14" spans="1:4" x14ac:dyDescent="0.3">
      <c r="A14" s="144">
        <v>44632</v>
      </c>
      <c r="B14" s="145">
        <v>2439473</v>
      </c>
      <c r="C14" s="145">
        <v>5113</v>
      </c>
      <c r="D14" s="145">
        <v>5113</v>
      </c>
    </row>
    <row r="15" spans="1:4" x14ac:dyDescent="0.3">
      <c r="A15" s="144">
        <v>44633</v>
      </c>
      <c r="B15" s="145">
        <v>2439473</v>
      </c>
      <c r="C15" s="145">
        <v>0</v>
      </c>
      <c r="D15" s="145">
        <v>0</v>
      </c>
    </row>
    <row r="16" spans="1:4" x14ac:dyDescent="0.3">
      <c r="A16" s="144">
        <v>44634</v>
      </c>
      <c r="B16" s="145">
        <v>2451215</v>
      </c>
      <c r="C16" s="145">
        <v>11742</v>
      </c>
      <c r="D16" s="145">
        <v>11742</v>
      </c>
    </row>
    <row r="17" spans="1:4" x14ac:dyDescent="0.3">
      <c r="A17" s="144">
        <v>44635</v>
      </c>
      <c r="B17" s="145">
        <v>2462389</v>
      </c>
      <c r="C17" s="145">
        <v>11174</v>
      </c>
      <c r="D17" s="145">
        <v>11174</v>
      </c>
    </row>
    <row r="18" spans="1:4" x14ac:dyDescent="0.3">
      <c r="A18" s="144">
        <v>44636</v>
      </c>
      <c r="B18" s="145">
        <v>2468296</v>
      </c>
      <c r="C18" s="145">
        <v>5907</v>
      </c>
      <c r="D18" s="145">
        <v>5907</v>
      </c>
    </row>
    <row r="19" spans="1:4" x14ac:dyDescent="0.3">
      <c r="A19" s="144">
        <v>44637</v>
      </c>
      <c r="B19" s="145">
        <v>2479964</v>
      </c>
      <c r="C19" s="145">
        <v>11668</v>
      </c>
      <c r="D19" s="145">
        <v>11668</v>
      </c>
    </row>
    <row r="20" spans="1:4" x14ac:dyDescent="0.3">
      <c r="A20" s="144">
        <v>44638</v>
      </c>
      <c r="B20" s="145">
        <v>2484950</v>
      </c>
      <c r="C20" s="145">
        <v>4986</v>
      </c>
      <c r="D20" s="145">
        <v>4986</v>
      </c>
    </row>
    <row r="21" spans="1:4" x14ac:dyDescent="0.3">
      <c r="A21" s="144">
        <v>44639</v>
      </c>
      <c r="B21" s="145">
        <v>2490301</v>
      </c>
      <c r="C21" s="145">
        <v>5351</v>
      </c>
      <c r="D21" s="145">
        <v>5351</v>
      </c>
    </row>
    <row r="22" spans="1:4" x14ac:dyDescent="0.3">
      <c r="A22" s="144">
        <v>44640</v>
      </c>
      <c r="B22" s="145">
        <v>2495714</v>
      </c>
      <c r="C22" s="145">
        <v>5413</v>
      </c>
      <c r="D22" s="145">
        <v>5413</v>
      </c>
    </row>
    <row r="23" spans="1:4" x14ac:dyDescent="0.3">
      <c r="A23" s="144">
        <v>44641</v>
      </c>
      <c r="B23" s="145">
        <v>2507126</v>
      </c>
      <c r="C23" s="145">
        <v>11412</v>
      </c>
      <c r="D23" s="145">
        <v>11412</v>
      </c>
    </row>
    <row r="24" spans="1:4" x14ac:dyDescent="0.3">
      <c r="A24" s="144">
        <v>44642</v>
      </c>
      <c r="B24" s="145">
        <v>2518387</v>
      </c>
      <c r="C24" s="145">
        <v>11261</v>
      </c>
      <c r="D24" s="145">
        <v>11261</v>
      </c>
    </row>
    <row r="25" spans="1:4" x14ac:dyDescent="0.3">
      <c r="A25" s="144">
        <v>44643</v>
      </c>
      <c r="B25" s="145">
        <v>2524003</v>
      </c>
      <c r="C25" s="145">
        <v>5616</v>
      </c>
      <c r="D25" s="145">
        <v>5616</v>
      </c>
    </row>
    <row r="26" spans="1:4" x14ac:dyDescent="0.3">
      <c r="A26" s="144">
        <v>44644</v>
      </c>
      <c r="B26" s="145">
        <v>2534831</v>
      </c>
      <c r="C26" s="145">
        <v>10828</v>
      </c>
      <c r="D26" s="145">
        <v>10828</v>
      </c>
    </row>
    <row r="27" spans="1:4" x14ac:dyDescent="0.3">
      <c r="A27" s="144">
        <v>44645</v>
      </c>
      <c r="B27" s="145">
        <v>2539767</v>
      </c>
      <c r="C27" s="145">
        <v>4936</v>
      </c>
      <c r="D27" s="145">
        <v>4936</v>
      </c>
    </row>
    <row r="28" spans="1:4" x14ac:dyDescent="0.3">
      <c r="A28" s="144">
        <v>44646</v>
      </c>
      <c r="B28" s="145">
        <v>2544415</v>
      </c>
      <c r="C28" s="145">
        <v>4648</v>
      </c>
      <c r="D28" s="145">
        <v>4648</v>
      </c>
    </row>
    <row r="29" spans="1:4" x14ac:dyDescent="0.3">
      <c r="A29" s="144">
        <v>44647</v>
      </c>
      <c r="B29" s="145">
        <v>2544415</v>
      </c>
      <c r="C29" s="145">
        <v>0</v>
      </c>
      <c r="D29" s="145">
        <v>0</v>
      </c>
    </row>
    <row r="30" spans="1:4" x14ac:dyDescent="0.3">
      <c r="A30" s="144">
        <v>44648</v>
      </c>
      <c r="B30" s="145">
        <v>2555242</v>
      </c>
      <c r="C30" s="145">
        <v>10827</v>
      </c>
      <c r="D30" s="145">
        <v>10827</v>
      </c>
    </row>
    <row r="31" spans="1:4" x14ac:dyDescent="0.3">
      <c r="A31" s="144">
        <v>44649</v>
      </c>
      <c r="B31" s="145">
        <v>2564805</v>
      </c>
      <c r="C31" s="145">
        <v>9563</v>
      </c>
      <c r="D31" s="145">
        <v>9563</v>
      </c>
    </row>
    <row r="32" spans="1:4" x14ac:dyDescent="0.3">
      <c r="A32" s="144">
        <v>44650</v>
      </c>
      <c r="B32" s="145">
        <v>2575333</v>
      </c>
      <c r="C32" s="145">
        <v>10528</v>
      </c>
      <c r="D32" s="145">
        <v>10528</v>
      </c>
    </row>
    <row r="33" spans="1:4" x14ac:dyDescent="0.3">
      <c r="A33" s="144">
        <v>44651</v>
      </c>
      <c r="B33" s="145">
        <v>2585580</v>
      </c>
      <c r="C33" s="145">
        <v>10247</v>
      </c>
      <c r="D33" s="145">
        <v>10247</v>
      </c>
    </row>
    <row r="34" spans="1:4" x14ac:dyDescent="0.3">
      <c r="A34" s="146" t="s">
        <v>108</v>
      </c>
      <c r="B34" s="140"/>
      <c r="C34" s="140"/>
      <c r="D34" s="147">
        <f>SUM(D3:D33)</f>
        <v>251625</v>
      </c>
    </row>
    <row r="35" spans="1:4" x14ac:dyDescent="0.3">
      <c r="A35" s="146" t="s">
        <v>109</v>
      </c>
      <c r="B35" s="140"/>
      <c r="C35" s="140"/>
      <c r="D35" s="147">
        <f>ROUND(AVERAGE(D3:D33),0)</f>
        <v>8117</v>
      </c>
    </row>
  </sheetData>
  <mergeCells count="3">
    <mergeCell ref="A1:D1"/>
    <mergeCell ref="A34:C34"/>
    <mergeCell ref="A35:C35"/>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BC74-E561-4978-A840-25D0B10BE28E}">
  <dimension ref="A1:Z32"/>
  <sheetViews>
    <sheetView workbookViewId="0">
      <selection activeCell="B26" sqref="B26"/>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February 2022 Daily Flow</v>
      </c>
      <c r="B1" s="140"/>
      <c r="C1" s="140"/>
      <c r="D1" s="140"/>
    </row>
    <row r="2" spans="1:4" x14ac:dyDescent="0.3">
      <c r="A2" s="142" t="s">
        <v>104</v>
      </c>
      <c r="B2" s="143" t="s">
        <v>105</v>
      </c>
      <c r="C2" s="143" t="s">
        <v>106</v>
      </c>
      <c r="D2" s="143" t="s">
        <v>107</v>
      </c>
    </row>
    <row r="3" spans="1:4" x14ac:dyDescent="0.3">
      <c r="A3" s="144">
        <v>44593</v>
      </c>
      <c r="B3" s="145">
        <v>2111197</v>
      </c>
      <c r="C3" s="145">
        <v>11244</v>
      </c>
      <c r="D3" s="145">
        <v>11244</v>
      </c>
    </row>
    <row r="4" spans="1:4" x14ac:dyDescent="0.3">
      <c r="A4" s="144">
        <v>44594</v>
      </c>
      <c r="B4" s="145">
        <v>2117223</v>
      </c>
      <c r="C4" s="145">
        <v>6026</v>
      </c>
      <c r="D4" s="145">
        <v>6026</v>
      </c>
    </row>
    <row r="5" spans="1:4" x14ac:dyDescent="0.3">
      <c r="A5" s="144">
        <v>44595</v>
      </c>
      <c r="B5" s="145">
        <v>2123161</v>
      </c>
      <c r="C5" s="145">
        <v>5938</v>
      </c>
      <c r="D5" s="145">
        <v>5938</v>
      </c>
    </row>
    <row r="6" spans="1:4" x14ac:dyDescent="0.3">
      <c r="A6" s="144">
        <v>44596</v>
      </c>
      <c r="B6" s="145">
        <v>2134631</v>
      </c>
      <c r="C6" s="145">
        <v>11470</v>
      </c>
      <c r="D6" s="145">
        <v>11470</v>
      </c>
    </row>
    <row r="7" spans="1:4" x14ac:dyDescent="0.3">
      <c r="A7" s="144">
        <v>44597</v>
      </c>
      <c r="B7" s="145">
        <v>2140305</v>
      </c>
      <c r="C7" s="145">
        <v>5674</v>
      </c>
      <c r="D7" s="145">
        <v>5674</v>
      </c>
    </row>
    <row r="8" spans="1:4" x14ac:dyDescent="0.3">
      <c r="A8" s="144">
        <v>44598</v>
      </c>
      <c r="B8" s="145">
        <v>2140305</v>
      </c>
      <c r="C8" s="145">
        <v>0</v>
      </c>
      <c r="D8" s="145">
        <v>0</v>
      </c>
    </row>
    <row r="9" spans="1:4" x14ac:dyDescent="0.3">
      <c r="A9" s="144">
        <v>44599</v>
      </c>
      <c r="B9" s="145">
        <v>2151045</v>
      </c>
      <c r="C9" s="145">
        <v>10740</v>
      </c>
      <c r="D9" s="145">
        <v>10740</v>
      </c>
    </row>
    <row r="10" spans="1:4" x14ac:dyDescent="0.3">
      <c r="A10" s="144">
        <v>44600</v>
      </c>
      <c r="B10" s="145">
        <v>2162321</v>
      </c>
      <c r="C10" s="145">
        <v>11276</v>
      </c>
      <c r="D10" s="145">
        <v>11276</v>
      </c>
    </row>
    <row r="11" spans="1:4" x14ac:dyDescent="0.3">
      <c r="A11" s="144">
        <v>44601</v>
      </c>
      <c r="B11" s="145">
        <v>2173754</v>
      </c>
      <c r="C11" s="145">
        <v>11433</v>
      </c>
      <c r="D11" s="145">
        <v>11433</v>
      </c>
    </row>
    <row r="12" spans="1:4" x14ac:dyDescent="0.3">
      <c r="A12" s="144">
        <v>44602</v>
      </c>
      <c r="B12" s="145">
        <v>2184957</v>
      </c>
      <c r="C12" s="145">
        <v>11203</v>
      </c>
      <c r="D12" s="145">
        <v>11203</v>
      </c>
    </row>
    <row r="13" spans="1:4" x14ac:dyDescent="0.3">
      <c r="A13" s="144">
        <v>44603</v>
      </c>
      <c r="B13" s="145">
        <v>2196200</v>
      </c>
      <c r="C13" s="145">
        <v>11243</v>
      </c>
      <c r="D13" s="145">
        <v>11243</v>
      </c>
    </row>
    <row r="14" spans="1:4" x14ac:dyDescent="0.3">
      <c r="A14" s="144">
        <v>44604</v>
      </c>
      <c r="B14" s="145">
        <v>2196200</v>
      </c>
      <c r="C14" s="145">
        <v>0</v>
      </c>
      <c r="D14" s="145">
        <v>0</v>
      </c>
    </row>
    <row r="15" spans="1:4" x14ac:dyDescent="0.3">
      <c r="A15" s="144">
        <v>44605</v>
      </c>
      <c r="B15" s="145">
        <v>2201585</v>
      </c>
      <c r="C15" s="145">
        <v>5385</v>
      </c>
      <c r="D15" s="145">
        <v>5385</v>
      </c>
    </row>
    <row r="16" spans="1:4" x14ac:dyDescent="0.3">
      <c r="A16" s="144">
        <v>44606</v>
      </c>
      <c r="B16" s="145">
        <v>2212863</v>
      </c>
      <c r="C16" s="145">
        <v>11278</v>
      </c>
      <c r="D16" s="145">
        <v>11278</v>
      </c>
    </row>
    <row r="17" spans="1:4" x14ac:dyDescent="0.3">
      <c r="A17" s="144">
        <v>44607</v>
      </c>
      <c r="B17" s="145">
        <v>2223585</v>
      </c>
      <c r="C17" s="145">
        <v>10722</v>
      </c>
      <c r="D17" s="145">
        <v>10722</v>
      </c>
    </row>
    <row r="18" spans="1:4" x14ac:dyDescent="0.3">
      <c r="A18" s="144">
        <v>44608</v>
      </c>
      <c r="B18" s="145">
        <v>2234097</v>
      </c>
      <c r="C18" s="145">
        <v>10512</v>
      </c>
      <c r="D18" s="145">
        <v>10512</v>
      </c>
    </row>
    <row r="19" spans="1:4" x14ac:dyDescent="0.3">
      <c r="A19" s="144">
        <v>44609</v>
      </c>
      <c r="B19" s="145">
        <v>2250592</v>
      </c>
      <c r="C19" s="145">
        <v>16495</v>
      </c>
      <c r="D19" s="145">
        <v>16495</v>
      </c>
    </row>
    <row r="20" spans="1:4" x14ac:dyDescent="0.3">
      <c r="A20" s="144">
        <v>44610</v>
      </c>
      <c r="B20" s="145">
        <v>2261930</v>
      </c>
      <c r="C20" s="145">
        <v>11338</v>
      </c>
      <c r="D20" s="145">
        <v>11338</v>
      </c>
    </row>
    <row r="21" spans="1:4" x14ac:dyDescent="0.3">
      <c r="A21" s="144">
        <v>44611</v>
      </c>
      <c r="B21" s="145">
        <v>2267418</v>
      </c>
      <c r="C21" s="145">
        <v>5488</v>
      </c>
      <c r="D21" s="145">
        <v>5488</v>
      </c>
    </row>
    <row r="22" spans="1:4" x14ac:dyDescent="0.3">
      <c r="A22" s="144">
        <v>44612</v>
      </c>
      <c r="B22" s="145">
        <v>2267418</v>
      </c>
      <c r="C22" s="145">
        <v>0</v>
      </c>
      <c r="D22" s="145">
        <v>0</v>
      </c>
    </row>
    <row r="23" spans="1:4" x14ac:dyDescent="0.3">
      <c r="A23" s="144">
        <v>44613</v>
      </c>
      <c r="B23" s="145">
        <v>2272346</v>
      </c>
      <c r="C23" s="145">
        <v>4928</v>
      </c>
      <c r="D23" s="145">
        <v>4928</v>
      </c>
    </row>
    <row r="24" spans="1:4" x14ac:dyDescent="0.3">
      <c r="A24" s="144">
        <v>44614</v>
      </c>
      <c r="B24" s="145">
        <v>2280352</v>
      </c>
      <c r="C24" s="145">
        <v>8006</v>
      </c>
      <c r="D24" s="145">
        <v>8006</v>
      </c>
    </row>
    <row r="25" spans="1:4" x14ac:dyDescent="0.3">
      <c r="A25" s="144">
        <v>44615</v>
      </c>
      <c r="B25" s="145">
        <v>2298578</v>
      </c>
      <c r="C25" s="145">
        <v>18226</v>
      </c>
      <c r="D25" s="145">
        <v>18226</v>
      </c>
    </row>
    <row r="26" spans="1:4" x14ac:dyDescent="0.3">
      <c r="A26" s="144">
        <v>44616</v>
      </c>
      <c r="B26" s="145">
        <v>2308823</v>
      </c>
      <c r="C26" s="145">
        <v>10245</v>
      </c>
      <c r="D26" s="145">
        <v>10245</v>
      </c>
    </row>
    <row r="27" spans="1:4" x14ac:dyDescent="0.3">
      <c r="A27" s="144">
        <v>44617</v>
      </c>
      <c r="B27" s="145">
        <v>2319492</v>
      </c>
      <c r="C27" s="145">
        <v>10669</v>
      </c>
      <c r="D27" s="145">
        <v>10669</v>
      </c>
    </row>
    <row r="28" spans="1:4" x14ac:dyDescent="0.3">
      <c r="A28" s="144">
        <v>44618</v>
      </c>
      <c r="B28" s="145">
        <v>2324109</v>
      </c>
      <c r="C28" s="145">
        <v>4617</v>
      </c>
      <c r="D28" s="145">
        <v>4617</v>
      </c>
    </row>
    <row r="29" spans="1:4" x14ac:dyDescent="0.3">
      <c r="A29" s="144">
        <v>44619</v>
      </c>
      <c r="B29" s="145">
        <v>2324109</v>
      </c>
      <c r="C29" s="145">
        <v>0</v>
      </c>
      <c r="D29" s="145">
        <v>0</v>
      </c>
    </row>
    <row r="30" spans="1:4" x14ac:dyDescent="0.3">
      <c r="A30" s="144">
        <v>44620</v>
      </c>
      <c r="B30" s="145">
        <v>2333955</v>
      </c>
      <c r="C30" s="145">
        <v>9846</v>
      </c>
      <c r="D30" s="145">
        <v>9846</v>
      </c>
    </row>
    <row r="31" spans="1:4" x14ac:dyDescent="0.3">
      <c r="A31" s="146" t="s">
        <v>108</v>
      </c>
      <c r="B31" s="140"/>
      <c r="C31" s="140"/>
      <c r="D31" s="147">
        <f>SUM(D3:D30)</f>
        <v>234002</v>
      </c>
    </row>
    <row r="32" spans="1:4" x14ac:dyDescent="0.3">
      <c r="A32" s="146" t="s">
        <v>109</v>
      </c>
      <c r="B32" s="140"/>
      <c r="C32" s="140"/>
      <c r="D32" s="147">
        <f>ROUND(AVERAGE(D3:D30),0)</f>
        <v>8357</v>
      </c>
    </row>
  </sheetData>
  <mergeCells count="3">
    <mergeCell ref="A1:D1"/>
    <mergeCell ref="A31:C31"/>
    <mergeCell ref="A32:C32"/>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9D3A5-1AFE-4C7D-B96E-2E0F3D4F8125}">
  <dimension ref="A1:Z35"/>
  <sheetViews>
    <sheetView workbookViewId="0">
      <selection activeCell="B30" sqref="B30"/>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January 2022 Daily Flow</v>
      </c>
      <c r="B1" s="140"/>
      <c r="C1" s="140"/>
      <c r="D1" s="140"/>
    </row>
    <row r="2" spans="1:4" x14ac:dyDescent="0.3">
      <c r="A2" s="142" t="s">
        <v>104</v>
      </c>
      <c r="B2" s="143" t="s">
        <v>105</v>
      </c>
      <c r="C2" s="143" t="s">
        <v>106</v>
      </c>
      <c r="D2" s="143" t="s">
        <v>107</v>
      </c>
    </row>
    <row r="3" spans="1:4" x14ac:dyDescent="0.3">
      <c r="A3" s="144">
        <v>44562</v>
      </c>
      <c r="B3" s="145">
        <v>1946752</v>
      </c>
      <c r="C3" s="145">
        <v>5735</v>
      </c>
      <c r="D3" s="145">
        <v>5735</v>
      </c>
    </row>
    <row r="4" spans="1:4" x14ac:dyDescent="0.3">
      <c r="A4" s="144">
        <v>44563</v>
      </c>
      <c r="B4" s="145">
        <v>1946752</v>
      </c>
      <c r="C4" s="145">
        <v>0</v>
      </c>
      <c r="D4" s="145">
        <v>0</v>
      </c>
    </row>
    <row r="5" spans="1:4" x14ac:dyDescent="0.3">
      <c r="A5" s="144">
        <v>44564</v>
      </c>
      <c r="B5" s="145">
        <v>1952079</v>
      </c>
      <c r="C5" s="145">
        <v>5327</v>
      </c>
      <c r="D5" s="145">
        <v>5327</v>
      </c>
    </row>
    <row r="6" spans="1:4" x14ac:dyDescent="0.3">
      <c r="A6" s="144">
        <v>44565</v>
      </c>
      <c r="B6" s="145">
        <v>1952079</v>
      </c>
      <c r="C6" s="145">
        <v>0</v>
      </c>
      <c r="D6" s="145">
        <v>0</v>
      </c>
    </row>
    <row r="7" spans="1:4" x14ac:dyDescent="0.3">
      <c r="A7" s="144">
        <v>44566</v>
      </c>
      <c r="B7" s="145">
        <v>1963620</v>
      </c>
      <c r="C7" s="145">
        <v>11541</v>
      </c>
      <c r="D7" s="145">
        <v>11541</v>
      </c>
    </row>
    <row r="8" spans="1:4" x14ac:dyDescent="0.3">
      <c r="A8" s="144">
        <v>44567</v>
      </c>
      <c r="B8" s="145">
        <v>1969401</v>
      </c>
      <c r="C8" s="145">
        <v>5781</v>
      </c>
      <c r="D8" s="145">
        <v>5781</v>
      </c>
    </row>
    <row r="9" spans="1:4" x14ac:dyDescent="0.3">
      <c r="A9" s="144">
        <v>44568</v>
      </c>
      <c r="B9" s="145">
        <v>1969401</v>
      </c>
      <c r="C9" s="145">
        <v>0</v>
      </c>
      <c r="D9" s="145">
        <v>0</v>
      </c>
    </row>
    <row r="10" spans="1:4" x14ac:dyDescent="0.3">
      <c r="A10" s="144">
        <v>44569</v>
      </c>
      <c r="B10" s="145">
        <v>1974531</v>
      </c>
      <c r="C10" s="145">
        <v>5130</v>
      </c>
      <c r="D10" s="145">
        <v>5130</v>
      </c>
    </row>
    <row r="11" spans="1:4" x14ac:dyDescent="0.3">
      <c r="A11" s="144">
        <v>44570</v>
      </c>
      <c r="B11" s="145">
        <v>1974531</v>
      </c>
      <c r="C11" s="145">
        <v>0</v>
      </c>
      <c r="D11" s="145">
        <v>0</v>
      </c>
    </row>
    <row r="12" spans="1:4" x14ac:dyDescent="0.3">
      <c r="A12" s="144">
        <v>44571</v>
      </c>
      <c r="B12" s="145">
        <v>1980334</v>
      </c>
      <c r="C12" s="145">
        <v>5803</v>
      </c>
      <c r="D12" s="145">
        <v>5803</v>
      </c>
    </row>
    <row r="13" spans="1:4" x14ac:dyDescent="0.3">
      <c r="A13" s="144">
        <v>44572</v>
      </c>
      <c r="B13" s="145">
        <v>1986145</v>
      </c>
      <c r="C13" s="145">
        <v>5811</v>
      </c>
      <c r="D13" s="145">
        <v>5811</v>
      </c>
    </row>
    <row r="14" spans="1:4" x14ac:dyDescent="0.3">
      <c r="A14" s="144">
        <v>44573</v>
      </c>
      <c r="B14" s="145">
        <v>1991354</v>
      </c>
      <c r="C14" s="145">
        <v>5209</v>
      </c>
      <c r="D14" s="145">
        <v>5209</v>
      </c>
    </row>
    <row r="15" spans="1:4" x14ac:dyDescent="0.3">
      <c r="A15" s="144">
        <v>44574</v>
      </c>
      <c r="B15" s="145">
        <v>2003540</v>
      </c>
      <c r="C15" s="145">
        <v>12186</v>
      </c>
      <c r="D15" s="145">
        <v>12186</v>
      </c>
    </row>
    <row r="16" spans="1:4" x14ac:dyDescent="0.3">
      <c r="A16" s="144">
        <v>44575</v>
      </c>
      <c r="B16" s="145">
        <v>2008666</v>
      </c>
      <c r="C16" s="145">
        <v>5126</v>
      </c>
      <c r="D16" s="145">
        <v>5126</v>
      </c>
    </row>
    <row r="17" spans="1:4" x14ac:dyDescent="0.3">
      <c r="A17" s="144">
        <v>44576</v>
      </c>
      <c r="B17" s="145">
        <v>2008666</v>
      </c>
      <c r="C17" s="145">
        <v>0</v>
      </c>
      <c r="D17" s="145">
        <v>0</v>
      </c>
    </row>
    <row r="18" spans="1:4" x14ac:dyDescent="0.3">
      <c r="A18" s="144">
        <v>44577</v>
      </c>
      <c r="B18" s="145">
        <v>2008666</v>
      </c>
      <c r="C18" s="145">
        <v>0</v>
      </c>
      <c r="D18" s="145">
        <v>0</v>
      </c>
    </row>
    <row r="19" spans="1:4" x14ac:dyDescent="0.3">
      <c r="A19" s="144">
        <v>44578</v>
      </c>
      <c r="B19" s="145">
        <v>2008666</v>
      </c>
      <c r="C19" s="145">
        <v>0</v>
      </c>
      <c r="D19" s="145">
        <v>0</v>
      </c>
    </row>
    <row r="20" spans="1:4" x14ac:dyDescent="0.3">
      <c r="A20" s="144">
        <v>44579</v>
      </c>
      <c r="B20" s="145">
        <v>2019340</v>
      </c>
      <c r="C20" s="145">
        <v>10674</v>
      </c>
      <c r="D20" s="145">
        <v>10674</v>
      </c>
    </row>
    <row r="21" spans="1:4" x14ac:dyDescent="0.3">
      <c r="A21" s="144">
        <v>44580</v>
      </c>
      <c r="B21" s="145">
        <v>2031030</v>
      </c>
      <c r="C21" s="145">
        <v>11690</v>
      </c>
      <c r="D21" s="145">
        <v>11690</v>
      </c>
    </row>
    <row r="22" spans="1:4" x14ac:dyDescent="0.3">
      <c r="A22" s="144">
        <v>44581</v>
      </c>
      <c r="B22" s="145">
        <v>2042643</v>
      </c>
      <c r="C22" s="145">
        <v>11613</v>
      </c>
      <c r="D22" s="145">
        <v>11613</v>
      </c>
    </row>
    <row r="23" spans="1:4" x14ac:dyDescent="0.3">
      <c r="A23" s="144">
        <v>44582</v>
      </c>
      <c r="B23" s="145">
        <v>2048451</v>
      </c>
      <c r="C23" s="145">
        <v>5808</v>
      </c>
      <c r="D23" s="145">
        <v>5808</v>
      </c>
    </row>
    <row r="24" spans="1:4" x14ac:dyDescent="0.3">
      <c r="A24" s="144">
        <v>44583</v>
      </c>
      <c r="B24" s="145">
        <v>2053395</v>
      </c>
      <c r="C24" s="145">
        <v>4944</v>
      </c>
      <c r="D24" s="145">
        <v>4944</v>
      </c>
    </row>
    <row r="25" spans="1:4" x14ac:dyDescent="0.3">
      <c r="A25" s="144">
        <v>44584</v>
      </c>
      <c r="B25" s="145">
        <v>2053395</v>
      </c>
      <c r="C25" s="145">
        <v>0</v>
      </c>
      <c r="D25" s="145">
        <v>0</v>
      </c>
    </row>
    <row r="26" spans="1:4" x14ac:dyDescent="0.3">
      <c r="A26" s="144">
        <v>44585</v>
      </c>
      <c r="B26" s="145">
        <v>2059138</v>
      </c>
      <c r="C26" s="145">
        <v>5743</v>
      </c>
      <c r="D26" s="145">
        <v>5743</v>
      </c>
    </row>
    <row r="27" spans="1:4" x14ac:dyDescent="0.3">
      <c r="A27" s="144">
        <v>44586</v>
      </c>
      <c r="B27" s="145">
        <v>2071317</v>
      </c>
      <c r="C27" s="145">
        <v>12179</v>
      </c>
      <c r="D27" s="145">
        <v>12179</v>
      </c>
    </row>
    <row r="28" spans="1:4" x14ac:dyDescent="0.3">
      <c r="A28" s="144">
        <v>44587</v>
      </c>
      <c r="B28" s="145">
        <v>2077337</v>
      </c>
      <c r="C28" s="145">
        <v>6020</v>
      </c>
      <c r="D28" s="145">
        <v>6020</v>
      </c>
    </row>
    <row r="29" spans="1:4" x14ac:dyDescent="0.3">
      <c r="A29" s="144">
        <v>44588</v>
      </c>
      <c r="B29" s="145">
        <v>2089154</v>
      </c>
      <c r="C29" s="145">
        <v>11817</v>
      </c>
      <c r="D29" s="145">
        <v>11817</v>
      </c>
    </row>
    <row r="30" spans="1:4" x14ac:dyDescent="0.3">
      <c r="A30" s="144">
        <v>44589</v>
      </c>
      <c r="B30" s="145">
        <v>2094756</v>
      </c>
      <c r="C30" s="145">
        <v>5602</v>
      </c>
      <c r="D30" s="145">
        <v>5602</v>
      </c>
    </row>
    <row r="31" spans="1:4" x14ac:dyDescent="0.3">
      <c r="A31" s="144">
        <v>44590</v>
      </c>
      <c r="B31" s="145">
        <v>2094756</v>
      </c>
      <c r="C31" s="145">
        <v>0</v>
      </c>
      <c r="D31" s="145">
        <v>0</v>
      </c>
    </row>
    <row r="32" spans="1:4" x14ac:dyDescent="0.3">
      <c r="A32" s="144">
        <v>44591</v>
      </c>
      <c r="B32" s="145">
        <v>2094756</v>
      </c>
      <c r="C32" s="145">
        <v>0</v>
      </c>
      <c r="D32" s="145">
        <v>0</v>
      </c>
    </row>
    <row r="33" spans="1:4" x14ac:dyDescent="0.3">
      <c r="A33" s="144">
        <v>44592</v>
      </c>
      <c r="B33" s="145">
        <v>2099953</v>
      </c>
      <c r="C33" s="145">
        <v>5197</v>
      </c>
      <c r="D33" s="145">
        <v>5197</v>
      </c>
    </row>
    <row r="34" spans="1:4" x14ac:dyDescent="0.3">
      <c r="A34" s="146" t="s">
        <v>108</v>
      </c>
      <c r="B34" s="140"/>
      <c r="C34" s="140"/>
      <c r="D34" s="147">
        <f>SUM(D3:D33)</f>
        <v>158936</v>
      </c>
    </row>
    <row r="35" spans="1:4" x14ac:dyDescent="0.3">
      <c r="A35" s="146" t="s">
        <v>109</v>
      </c>
      <c r="B35" s="140"/>
      <c r="C35" s="140"/>
      <c r="D35" s="147">
        <f>ROUND(AVERAGE(D3:D33),0)</f>
        <v>5127</v>
      </c>
    </row>
  </sheetData>
  <mergeCells count="3">
    <mergeCell ref="A1:D1"/>
    <mergeCell ref="A34:C34"/>
    <mergeCell ref="A35:C35"/>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647D1-9B0E-452B-BD79-042BC7472404}">
  <dimension ref="A1:Z35"/>
  <sheetViews>
    <sheetView topLeftCell="A10" workbookViewId="0">
      <selection activeCell="M44" sqref="M44"/>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December 2021 Daily Flow</v>
      </c>
      <c r="B1" s="140"/>
      <c r="C1" s="140"/>
      <c r="D1" s="140"/>
    </row>
    <row r="2" spans="1:4" x14ac:dyDescent="0.3">
      <c r="A2" s="142" t="s">
        <v>104</v>
      </c>
      <c r="B2" s="143" t="s">
        <v>105</v>
      </c>
      <c r="C2" s="143" t="s">
        <v>106</v>
      </c>
      <c r="D2" s="143" t="s">
        <v>107</v>
      </c>
    </row>
    <row r="3" spans="1:4" x14ac:dyDescent="0.3">
      <c r="A3" s="144">
        <v>44531</v>
      </c>
      <c r="B3" s="145">
        <v>1715681</v>
      </c>
      <c r="C3" s="145">
        <v>11074</v>
      </c>
      <c r="D3" s="145">
        <v>11074</v>
      </c>
    </row>
    <row r="4" spans="1:4" x14ac:dyDescent="0.3">
      <c r="A4" s="144">
        <v>44532</v>
      </c>
      <c r="B4" s="145">
        <v>1733042</v>
      </c>
      <c r="C4" s="145">
        <v>17361</v>
      </c>
      <c r="D4" s="145">
        <v>17361</v>
      </c>
    </row>
    <row r="5" spans="1:4" x14ac:dyDescent="0.3">
      <c r="A5" s="144">
        <v>44533</v>
      </c>
      <c r="B5" s="145">
        <v>1739050</v>
      </c>
      <c r="C5" s="145">
        <v>6008</v>
      </c>
      <c r="D5" s="145">
        <v>6008</v>
      </c>
    </row>
    <row r="6" spans="1:4" x14ac:dyDescent="0.3">
      <c r="A6" s="144">
        <v>44534</v>
      </c>
      <c r="B6" s="145">
        <v>1745005</v>
      </c>
      <c r="C6" s="145">
        <v>5955</v>
      </c>
      <c r="D6" s="145">
        <v>5955</v>
      </c>
    </row>
    <row r="7" spans="1:4" x14ac:dyDescent="0.3">
      <c r="A7" s="144">
        <v>44535</v>
      </c>
      <c r="B7" s="145">
        <v>1750595</v>
      </c>
      <c r="C7" s="145">
        <v>5590</v>
      </c>
      <c r="D7" s="145">
        <v>5590</v>
      </c>
    </row>
    <row r="8" spans="1:4" x14ac:dyDescent="0.3">
      <c r="A8" s="144">
        <v>44536</v>
      </c>
      <c r="B8" s="145">
        <v>1761974</v>
      </c>
      <c r="C8" s="145">
        <v>11379</v>
      </c>
      <c r="D8" s="145">
        <v>11379</v>
      </c>
    </row>
    <row r="9" spans="1:4" x14ac:dyDescent="0.3">
      <c r="A9" s="144">
        <v>44537</v>
      </c>
      <c r="B9" s="145">
        <v>1773658</v>
      </c>
      <c r="C9" s="145">
        <v>11684</v>
      </c>
      <c r="D9" s="145">
        <v>11684</v>
      </c>
    </row>
    <row r="10" spans="1:4" x14ac:dyDescent="0.3">
      <c r="A10" s="144">
        <v>44538</v>
      </c>
      <c r="B10" s="145">
        <v>1785860</v>
      </c>
      <c r="C10" s="145">
        <v>12202</v>
      </c>
      <c r="D10" s="145">
        <v>12202</v>
      </c>
    </row>
    <row r="11" spans="1:4" x14ac:dyDescent="0.3">
      <c r="A11" s="144">
        <v>44539</v>
      </c>
      <c r="B11" s="145">
        <v>1803846</v>
      </c>
      <c r="C11" s="145">
        <v>17986</v>
      </c>
      <c r="D11" s="145">
        <v>17986</v>
      </c>
    </row>
    <row r="12" spans="1:4" x14ac:dyDescent="0.3">
      <c r="A12" s="144">
        <v>44540</v>
      </c>
      <c r="B12" s="145">
        <v>1815698</v>
      </c>
      <c r="C12" s="145">
        <v>11852</v>
      </c>
      <c r="D12" s="145">
        <v>11852</v>
      </c>
    </row>
    <row r="13" spans="1:4" x14ac:dyDescent="0.3">
      <c r="A13" s="144">
        <v>44541</v>
      </c>
      <c r="B13" s="145">
        <v>1821711</v>
      </c>
      <c r="C13" s="145">
        <v>6013</v>
      </c>
      <c r="D13" s="145">
        <v>6013</v>
      </c>
    </row>
    <row r="14" spans="1:4" x14ac:dyDescent="0.3">
      <c r="A14" s="144">
        <v>44542</v>
      </c>
      <c r="B14" s="145">
        <v>1827508</v>
      </c>
      <c r="C14" s="145">
        <v>5797</v>
      </c>
      <c r="D14" s="145">
        <v>5797</v>
      </c>
    </row>
    <row r="15" spans="1:4" x14ac:dyDescent="0.3">
      <c r="A15" s="144">
        <v>44543</v>
      </c>
      <c r="B15" s="145">
        <v>1833403</v>
      </c>
      <c r="C15" s="145">
        <v>5895</v>
      </c>
      <c r="D15" s="145">
        <v>5895</v>
      </c>
    </row>
    <row r="16" spans="1:4" x14ac:dyDescent="0.3">
      <c r="A16" s="144">
        <v>44544</v>
      </c>
      <c r="B16" s="145">
        <v>1844908</v>
      </c>
      <c r="C16" s="145">
        <v>11505</v>
      </c>
      <c r="D16" s="145">
        <v>11505</v>
      </c>
    </row>
    <row r="17" spans="1:4" x14ac:dyDescent="0.3">
      <c r="A17" s="144">
        <v>44545</v>
      </c>
      <c r="B17" s="145">
        <v>1856357</v>
      </c>
      <c r="C17" s="145">
        <v>11449</v>
      </c>
      <c r="D17" s="145">
        <v>11449</v>
      </c>
    </row>
    <row r="18" spans="1:4" x14ac:dyDescent="0.3">
      <c r="A18" s="144">
        <v>44546</v>
      </c>
      <c r="B18" s="145">
        <v>1874464</v>
      </c>
      <c r="C18" s="145">
        <v>18107</v>
      </c>
      <c r="D18" s="145">
        <v>18107</v>
      </c>
    </row>
    <row r="19" spans="1:4" x14ac:dyDescent="0.3">
      <c r="A19" s="144">
        <v>44547</v>
      </c>
      <c r="B19" s="145">
        <v>1885314</v>
      </c>
      <c r="C19" s="145">
        <v>10850</v>
      </c>
      <c r="D19" s="145">
        <v>10850</v>
      </c>
    </row>
    <row r="20" spans="1:4" x14ac:dyDescent="0.3">
      <c r="A20" s="144">
        <v>44548</v>
      </c>
      <c r="B20" s="145">
        <v>1890559</v>
      </c>
      <c r="C20" s="145">
        <v>5245</v>
      </c>
      <c r="D20" s="145">
        <v>5245</v>
      </c>
    </row>
    <row r="21" spans="1:4" x14ac:dyDescent="0.3">
      <c r="A21" s="144">
        <v>44549</v>
      </c>
      <c r="B21" s="145">
        <v>1890559</v>
      </c>
      <c r="C21" s="145">
        <v>0</v>
      </c>
      <c r="D21" s="145">
        <v>0</v>
      </c>
    </row>
    <row r="22" spans="1:4" x14ac:dyDescent="0.3">
      <c r="A22" s="144">
        <v>44550</v>
      </c>
      <c r="B22" s="145">
        <v>1896394</v>
      </c>
      <c r="C22" s="145">
        <v>5835</v>
      </c>
      <c r="D22" s="145">
        <v>5835</v>
      </c>
    </row>
    <row r="23" spans="1:4" x14ac:dyDescent="0.3">
      <c r="A23" s="144">
        <v>44551</v>
      </c>
      <c r="B23" s="145">
        <v>1907076</v>
      </c>
      <c r="C23" s="145">
        <v>10682</v>
      </c>
      <c r="D23" s="145">
        <v>10682</v>
      </c>
    </row>
    <row r="24" spans="1:4" x14ac:dyDescent="0.3">
      <c r="A24" s="144">
        <v>44552</v>
      </c>
      <c r="B24" s="145">
        <v>1912278</v>
      </c>
      <c r="C24" s="145">
        <v>5202</v>
      </c>
      <c r="D24" s="145">
        <v>5202</v>
      </c>
    </row>
    <row r="25" spans="1:4" x14ac:dyDescent="0.3">
      <c r="A25" s="144">
        <v>44553</v>
      </c>
      <c r="B25" s="145">
        <v>1924019</v>
      </c>
      <c r="C25" s="145">
        <v>11741</v>
      </c>
      <c r="D25" s="145">
        <v>11741</v>
      </c>
    </row>
    <row r="26" spans="1:4" x14ac:dyDescent="0.3">
      <c r="A26" s="144">
        <v>44554</v>
      </c>
      <c r="B26" s="145">
        <v>1924019</v>
      </c>
      <c r="C26" s="145">
        <v>0</v>
      </c>
      <c r="D26" s="145">
        <v>0</v>
      </c>
    </row>
    <row r="27" spans="1:4" x14ac:dyDescent="0.3">
      <c r="A27" s="144">
        <v>44555</v>
      </c>
      <c r="B27" s="145">
        <v>1929209</v>
      </c>
      <c r="C27" s="145">
        <v>5190</v>
      </c>
      <c r="D27" s="145">
        <v>5190</v>
      </c>
    </row>
    <row r="28" spans="1:4" x14ac:dyDescent="0.3">
      <c r="A28" s="144">
        <v>44556</v>
      </c>
      <c r="B28" s="145">
        <v>1929209</v>
      </c>
      <c r="C28" s="145">
        <v>0</v>
      </c>
      <c r="D28" s="145">
        <v>0</v>
      </c>
    </row>
    <row r="29" spans="1:4" x14ac:dyDescent="0.3">
      <c r="A29" s="144">
        <v>44557</v>
      </c>
      <c r="B29" s="145">
        <v>1929209</v>
      </c>
      <c r="C29" s="145">
        <v>0</v>
      </c>
      <c r="D29" s="145">
        <v>0</v>
      </c>
    </row>
    <row r="30" spans="1:4" x14ac:dyDescent="0.3">
      <c r="A30" s="144">
        <v>44558</v>
      </c>
      <c r="B30" s="145">
        <v>1935052</v>
      </c>
      <c r="C30" s="145">
        <v>5843</v>
      </c>
      <c r="D30" s="145">
        <v>5843</v>
      </c>
    </row>
    <row r="31" spans="1:4" x14ac:dyDescent="0.3">
      <c r="A31" s="144">
        <v>44559</v>
      </c>
      <c r="B31" s="145">
        <v>1935052</v>
      </c>
      <c r="C31" s="145">
        <v>0</v>
      </c>
      <c r="D31" s="145">
        <v>0</v>
      </c>
    </row>
    <row r="32" spans="1:4" s="141" customFormat="1" ht="15" x14ac:dyDescent="0.3">
      <c r="A32" s="144">
        <v>44560</v>
      </c>
      <c r="B32" s="145">
        <v>1940552</v>
      </c>
      <c r="C32" s="145">
        <v>5500</v>
      </c>
      <c r="D32" s="145">
        <v>5500</v>
      </c>
    </row>
    <row r="33" spans="1:4" s="141" customFormat="1" ht="15" x14ac:dyDescent="0.3">
      <c r="A33" s="144">
        <v>44561</v>
      </c>
      <c r="B33" s="145">
        <v>1941017</v>
      </c>
      <c r="C33" s="145">
        <v>0</v>
      </c>
      <c r="D33" s="145">
        <v>0</v>
      </c>
    </row>
    <row r="34" spans="1:4" s="141" customFormat="1" x14ac:dyDescent="0.3">
      <c r="A34" s="146" t="s">
        <v>108</v>
      </c>
      <c r="B34" s="140"/>
      <c r="C34" s="140"/>
      <c r="D34" s="147">
        <f>SUM(D3:D32)</f>
        <v>235945</v>
      </c>
    </row>
    <row r="35" spans="1:4" s="141" customFormat="1" x14ac:dyDescent="0.3">
      <c r="A35" s="146" t="s">
        <v>109</v>
      </c>
      <c r="B35" s="140"/>
      <c r="C35" s="140"/>
      <c r="D35" s="147">
        <f>ROUND(AVERAGE(D3:D32),0)</f>
        <v>7865</v>
      </c>
    </row>
  </sheetData>
  <mergeCells count="3">
    <mergeCell ref="A1:D1"/>
    <mergeCell ref="A34:C34"/>
    <mergeCell ref="A35:C35"/>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79042-C5A3-4737-A58A-5BD43E3B42F0}">
  <dimension ref="A1:Z34"/>
  <sheetViews>
    <sheetView workbookViewId="0">
      <selection activeCell="H12" sqref="H12"/>
    </sheetView>
  </sheetViews>
  <sheetFormatPr defaultRowHeight="15.75" x14ac:dyDescent="0.3"/>
  <cols>
    <col min="1" max="1" width="16.5703125" style="148" customWidth="1"/>
    <col min="2" max="2" width="20.85546875" style="141" customWidth="1"/>
    <col min="3" max="3" width="20.85546875" style="141" hidden="1" customWidth="1"/>
    <col min="4" max="4" width="20.85546875" style="141" customWidth="1"/>
    <col min="5" max="26" width="9.140625" style="141"/>
  </cols>
  <sheetData>
    <row r="1" spans="1:4" ht="18.75" x14ac:dyDescent="0.35">
      <c r="A1" s="139" t="str">
        <f ca="1">_xlfn.CONCAT(TEXT(OFFSET(A2,5,0), "MMMM YYYY"), " Daily Flow")</f>
        <v>November 2021 Daily Flow</v>
      </c>
      <c r="B1" s="140"/>
      <c r="C1" s="140"/>
      <c r="D1" s="140"/>
    </row>
    <row r="2" spans="1:4" x14ac:dyDescent="0.3">
      <c r="A2" s="142" t="s">
        <v>104</v>
      </c>
      <c r="B2" s="143" t="s">
        <v>105</v>
      </c>
      <c r="C2" s="143" t="s">
        <v>106</v>
      </c>
      <c r="D2" s="143" t="s">
        <v>107</v>
      </c>
    </row>
    <row r="3" spans="1:4" s="141" customFormat="1" ht="15" x14ac:dyDescent="0.3">
      <c r="A3" s="144">
        <v>44501</v>
      </c>
      <c r="B3" s="145" t="s">
        <v>42</v>
      </c>
      <c r="C3" s="145"/>
      <c r="D3" s="145">
        <v>14006</v>
      </c>
    </row>
    <row r="4" spans="1:4" s="141" customFormat="1" ht="15" x14ac:dyDescent="0.3">
      <c r="A4" s="144">
        <v>44502</v>
      </c>
      <c r="B4" s="145" t="s">
        <v>42</v>
      </c>
      <c r="C4" s="145"/>
      <c r="D4" s="145">
        <v>14006</v>
      </c>
    </row>
    <row r="5" spans="1:4" s="141" customFormat="1" ht="15" x14ac:dyDescent="0.3">
      <c r="A5" s="144">
        <v>44503</v>
      </c>
      <c r="B5" s="145" t="s">
        <v>42</v>
      </c>
      <c r="C5" s="145"/>
      <c r="D5" s="145">
        <v>14006</v>
      </c>
    </row>
    <row r="6" spans="1:4" s="141" customFormat="1" ht="15" x14ac:dyDescent="0.3">
      <c r="A6" s="144">
        <v>44504</v>
      </c>
      <c r="B6" s="145" t="s">
        <v>42</v>
      </c>
      <c r="C6" s="145"/>
      <c r="D6" s="145">
        <v>14006</v>
      </c>
    </row>
    <row r="7" spans="1:4" s="141" customFormat="1" ht="15" x14ac:dyDescent="0.3">
      <c r="A7" s="144">
        <v>44505</v>
      </c>
      <c r="B7" s="145" t="s">
        <v>42</v>
      </c>
      <c r="C7" s="145"/>
      <c r="D7" s="145">
        <v>14006</v>
      </c>
    </row>
    <row r="8" spans="1:4" s="141" customFormat="1" ht="15" x14ac:dyDescent="0.3">
      <c r="A8" s="144">
        <v>44506</v>
      </c>
      <c r="B8" s="145" t="s">
        <v>42</v>
      </c>
      <c r="C8" s="145"/>
      <c r="D8" s="145">
        <v>14006</v>
      </c>
    </row>
    <row r="9" spans="1:4" s="141" customFormat="1" ht="15" x14ac:dyDescent="0.3">
      <c r="A9" s="144">
        <v>44507</v>
      </c>
      <c r="B9" s="145" t="s">
        <v>42</v>
      </c>
      <c r="C9" s="145"/>
      <c r="D9" s="145">
        <v>14006</v>
      </c>
    </row>
    <row r="10" spans="1:4" s="141" customFormat="1" ht="15" x14ac:dyDescent="0.3">
      <c r="A10" s="144">
        <v>44508</v>
      </c>
      <c r="B10" s="145" t="s">
        <v>42</v>
      </c>
      <c r="C10" s="145"/>
      <c r="D10" s="145">
        <v>14006</v>
      </c>
    </row>
    <row r="11" spans="1:4" s="141" customFormat="1" ht="15" x14ac:dyDescent="0.3">
      <c r="A11" s="144">
        <v>44509</v>
      </c>
      <c r="B11" s="145" t="s">
        <v>42</v>
      </c>
      <c r="C11" s="145"/>
      <c r="D11" s="145">
        <v>14006</v>
      </c>
    </row>
    <row r="12" spans="1:4" s="141" customFormat="1" ht="15" x14ac:dyDescent="0.3">
      <c r="A12" s="144">
        <v>44510</v>
      </c>
      <c r="B12" s="145" t="s">
        <v>42</v>
      </c>
      <c r="C12" s="145"/>
      <c r="D12" s="145">
        <v>14006</v>
      </c>
    </row>
    <row r="13" spans="1:4" s="141" customFormat="1" ht="15" x14ac:dyDescent="0.3">
      <c r="A13" s="144">
        <v>44511</v>
      </c>
      <c r="B13" s="145" t="s">
        <v>42</v>
      </c>
      <c r="C13" s="145"/>
      <c r="D13" s="145">
        <v>14006</v>
      </c>
    </row>
    <row r="14" spans="1:4" s="141" customFormat="1" ht="15" x14ac:dyDescent="0.3">
      <c r="A14" s="144">
        <v>44512</v>
      </c>
      <c r="B14" s="145" t="s">
        <v>42</v>
      </c>
      <c r="C14" s="145"/>
      <c r="D14" s="145">
        <v>14006</v>
      </c>
    </row>
    <row r="15" spans="1:4" s="141" customFormat="1" ht="15" x14ac:dyDescent="0.3">
      <c r="A15" s="144">
        <v>44513</v>
      </c>
      <c r="B15" s="145" t="s">
        <v>42</v>
      </c>
      <c r="C15" s="145"/>
      <c r="D15" s="145">
        <v>14006</v>
      </c>
    </row>
    <row r="16" spans="1:4" s="141" customFormat="1" ht="15" x14ac:dyDescent="0.3">
      <c r="A16" s="144">
        <v>44514</v>
      </c>
      <c r="B16" s="145" t="s">
        <v>42</v>
      </c>
      <c r="C16" s="145"/>
      <c r="D16" s="145">
        <v>14006</v>
      </c>
    </row>
    <row r="17" spans="1:4" s="141" customFormat="1" ht="15" x14ac:dyDescent="0.3">
      <c r="A17" s="144">
        <v>44515</v>
      </c>
      <c r="B17" s="145" t="s">
        <v>42</v>
      </c>
      <c r="C17" s="145"/>
      <c r="D17" s="145">
        <v>14006</v>
      </c>
    </row>
    <row r="18" spans="1:4" s="141" customFormat="1" ht="15" x14ac:dyDescent="0.3">
      <c r="A18" s="144">
        <v>44516</v>
      </c>
      <c r="B18" s="145">
        <v>1552896</v>
      </c>
      <c r="C18" s="145"/>
      <c r="D18" s="145">
        <v>14006</v>
      </c>
    </row>
    <row r="19" spans="1:4" s="141" customFormat="1" ht="15" x14ac:dyDescent="0.3">
      <c r="A19" s="144">
        <v>44517</v>
      </c>
      <c r="B19" s="145">
        <v>1564223</v>
      </c>
      <c r="C19" s="145"/>
      <c r="D19" s="145">
        <v>11327</v>
      </c>
    </row>
    <row r="20" spans="1:4" s="141" customFormat="1" ht="15" x14ac:dyDescent="0.3">
      <c r="A20" s="144">
        <v>44518</v>
      </c>
      <c r="B20" s="145">
        <v>1581103</v>
      </c>
      <c r="C20" s="145">
        <v>16880</v>
      </c>
      <c r="D20" s="145">
        <v>16880</v>
      </c>
    </row>
    <row r="21" spans="1:4" s="141" customFormat="1" ht="15" x14ac:dyDescent="0.3">
      <c r="A21" s="144">
        <v>44519</v>
      </c>
      <c r="B21" s="145">
        <v>1597974</v>
      </c>
      <c r="C21" s="145">
        <v>16871</v>
      </c>
      <c r="D21" s="145">
        <v>16871</v>
      </c>
    </row>
    <row r="22" spans="1:4" s="141" customFormat="1" ht="15" x14ac:dyDescent="0.3">
      <c r="A22" s="144">
        <v>44520</v>
      </c>
      <c r="B22" s="145">
        <v>1620488</v>
      </c>
      <c r="C22" s="145">
        <v>22514</v>
      </c>
      <c r="D22" s="145">
        <v>22514</v>
      </c>
    </row>
    <row r="23" spans="1:4" s="141" customFormat="1" ht="15" x14ac:dyDescent="0.3">
      <c r="A23" s="144">
        <v>44521</v>
      </c>
      <c r="B23" s="145">
        <v>1620617</v>
      </c>
      <c r="C23" s="145">
        <v>129</v>
      </c>
      <c r="D23" s="145">
        <v>129</v>
      </c>
    </row>
    <row r="24" spans="1:4" s="141" customFormat="1" ht="15" x14ac:dyDescent="0.3">
      <c r="A24" s="144">
        <v>44522</v>
      </c>
      <c r="B24" s="145">
        <v>1632758</v>
      </c>
      <c r="C24" s="145">
        <v>12141</v>
      </c>
      <c r="D24" s="145">
        <v>12141</v>
      </c>
    </row>
    <row r="25" spans="1:4" s="141" customFormat="1" ht="15" x14ac:dyDescent="0.3">
      <c r="A25" s="144">
        <v>44523</v>
      </c>
      <c r="B25" s="145">
        <v>1643654</v>
      </c>
      <c r="C25" s="145">
        <v>10896</v>
      </c>
      <c r="D25" s="145">
        <v>10896</v>
      </c>
    </row>
    <row r="26" spans="1:4" s="141" customFormat="1" ht="15" x14ac:dyDescent="0.3">
      <c r="A26" s="144">
        <v>44524</v>
      </c>
      <c r="B26" s="145">
        <v>1654840</v>
      </c>
      <c r="C26" s="145">
        <v>11186</v>
      </c>
      <c r="D26" s="145">
        <v>11186</v>
      </c>
    </row>
    <row r="27" spans="1:4" s="141" customFormat="1" ht="15" x14ac:dyDescent="0.3">
      <c r="A27" s="144">
        <v>44525</v>
      </c>
      <c r="B27" s="145">
        <v>1671359</v>
      </c>
      <c r="C27" s="145">
        <v>16519</v>
      </c>
      <c r="D27" s="145">
        <v>16519</v>
      </c>
    </row>
    <row r="28" spans="1:4" s="141" customFormat="1" ht="15" x14ac:dyDescent="0.3">
      <c r="A28" s="144">
        <v>44526</v>
      </c>
      <c r="B28" s="145">
        <v>1676931</v>
      </c>
      <c r="C28" s="145">
        <v>5572</v>
      </c>
      <c r="D28" s="145">
        <v>5572</v>
      </c>
    </row>
    <row r="29" spans="1:4" s="141" customFormat="1" ht="15" x14ac:dyDescent="0.3">
      <c r="A29" s="144">
        <v>44527</v>
      </c>
      <c r="B29" s="145">
        <v>1676931</v>
      </c>
      <c r="C29" s="145">
        <v>0</v>
      </c>
      <c r="D29" s="145">
        <v>0</v>
      </c>
    </row>
    <row r="30" spans="1:4" s="141" customFormat="1" ht="15" x14ac:dyDescent="0.3">
      <c r="A30" s="144">
        <v>44528</v>
      </c>
      <c r="B30" s="145">
        <v>1682477</v>
      </c>
      <c r="C30" s="145">
        <v>5546</v>
      </c>
      <c r="D30" s="145">
        <v>5546</v>
      </c>
    </row>
    <row r="31" spans="1:4" s="141" customFormat="1" ht="15" x14ac:dyDescent="0.3">
      <c r="A31" s="144">
        <v>44529</v>
      </c>
      <c r="B31" s="145">
        <v>1693662</v>
      </c>
      <c r="C31" s="145">
        <v>11185</v>
      </c>
      <c r="D31" s="145">
        <v>11185</v>
      </c>
    </row>
    <row r="32" spans="1:4" s="141" customFormat="1" ht="15" x14ac:dyDescent="0.3">
      <c r="A32" s="144">
        <v>44530</v>
      </c>
      <c r="B32" s="145">
        <v>1704607</v>
      </c>
      <c r="C32" s="145">
        <v>10945</v>
      </c>
      <c r="D32" s="145">
        <v>10945</v>
      </c>
    </row>
    <row r="33" spans="1:4" s="141" customFormat="1" x14ac:dyDescent="0.3">
      <c r="A33" s="146" t="s">
        <v>108</v>
      </c>
      <c r="B33" s="140"/>
      <c r="C33" s="140"/>
      <c r="D33" s="147">
        <f>SUM(D3:D32)</f>
        <v>375807</v>
      </c>
    </row>
    <row r="34" spans="1:4" s="141" customFormat="1" x14ac:dyDescent="0.3">
      <c r="A34" s="146" t="s">
        <v>109</v>
      </c>
      <c r="B34" s="140"/>
      <c r="C34" s="140"/>
      <c r="D34" s="147">
        <f>ROUND(AVERAGE(D3:D32),0)</f>
        <v>12527</v>
      </c>
    </row>
  </sheetData>
  <mergeCells count="3">
    <mergeCell ref="A1:D1"/>
    <mergeCell ref="A33:C33"/>
    <mergeCell ref="A34:C34"/>
  </mergeCells>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633E3-C44E-45C4-82A0-AC557DB874F5}">
  <dimension ref="A1:Z35"/>
  <sheetViews>
    <sheetView workbookViewId="0">
      <selection activeCell="G33" sqref="G33"/>
    </sheetView>
  </sheetViews>
  <sheetFormatPr defaultRowHeight="15.75" x14ac:dyDescent="0.3"/>
  <cols>
    <col min="1" max="1" width="16.5703125" style="148" customWidth="1"/>
    <col min="2" max="2" width="20.85546875" style="141" customWidth="1"/>
    <col min="3" max="3" width="20.85546875" style="141" hidden="1" customWidth="1"/>
    <col min="4" max="4" width="20.85546875" style="141" customWidth="1"/>
    <col min="5" max="26" width="9.140625" style="141"/>
  </cols>
  <sheetData>
    <row r="1" spans="1:4" ht="18.75" x14ac:dyDescent="0.35">
      <c r="A1" s="139" t="str">
        <f ca="1">_xlfn.CONCAT(TEXT(OFFSET(A2,5,0), "MMMM YYYY"), " Daily Flow")</f>
        <v>October 2021 Daily Flow</v>
      </c>
      <c r="B1" s="140"/>
      <c r="C1" s="140"/>
      <c r="D1" s="140"/>
    </row>
    <row r="2" spans="1:4" x14ac:dyDescent="0.3">
      <c r="A2" s="142" t="s">
        <v>104</v>
      </c>
      <c r="B2" s="143" t="s">
        <v>105</v>
      </c>
      <c r="C2" s="143" t="s">
        <v>106</v>
      </c>
      <c r="D2" s="143" t="s">
        <v>107</v>
      </c>
    </row>
    <row r="3" spans="1:4" s="141" customFormat="1" ht="15" x14ac:dyDescent="0.3">
      <c r="A3" s="144">
        <v>44470</v>
      </c>
      <c r="B3" s="145">
        <v>984966</v>
      </c>
      <c r="C3" s="145">
        <v>5456</v>
      </c>
      <c r="D3" s="145">
        <v>5456</v>
      </c>
    </row>
    <row r="4" spans="1:4" s="141" customFormat="1" ht="15" x14ac:dyDescent="0.3">
      <c r="A4" s="144">
        <v>44471</v>
      </c>
      <c r="B4" s="145">
        <v>984966</v>
      </c>
      <c r="C4" s="145">
        <v>0</v>
      </c>
      <c r="D4" s="145">
        <v>0</v>
      </c>
    </row>
    <row r="5" spans="1:4" s="141" customFormat="1" ht="15" x14ac:dyDescent="0.3">
      <c r="A5" s="144">
        <v>44472</v>
      </c>
      <c r="B5" s="145">
        <v>990893</v>
      </c>
      <c r="C5" s="145">
        <v>5927</v>
      </c>
      <c r="D5" s="145">
        <v>5927</v>
      </c>
    </row>
    <row r="6" spans="1:4" s="141" customFormat="1" ht="15" x14ac:dyDescent="0.3">
      <c r="A6" s="144">
        <v>44473</v>
      </c>
      <c r="B6" s="145">
        <v>997166</v>
      </c>
      <c r="C6" s="145">
        <v>6273</v>
      </c>
      <c r="D6" s="145">
        <v>6273</v>
      </c>
    </row>
    <row r="7" spans="1:4" s="141" customFormat="1" ht="15" x14ac:dyDescent="0.3">
      <c r="A7" s="144">
        <v>44474</v>
      </c>
      <c r="B7" s="145">
        <v>1020835</v>
      </c>
      <c r="C7" s="145">
        <v>23669</v>
      </c>
      <c r="D7" s="145">
        <v>23669</v>
      </c>
    </row>
    <row r="8" spans="1:4" s="141" customFormat="1" ht="15" x14ac:dyDescent="0.3">
      <c r="A8" s="144">
        <v>44475</v>
      </c>
      <c r="B8" s="145">
        <v>1039120</v>
      </c>
      <c r="C8" s="145">
        <v>18285</v>
      </c>
      <c r="D8" s="145">
        <v>18285</v>
      </c>
    </row>
    <row r="9" spans="1:4" s="141" customFormat="1" ht="15" x14ac:dyDescent="0.3">
      <c r="A9" s="144">
        <v>44476</v>
      </c>
      <c r="B9" s="145">
        <v>1039120</v>
      </c>
      <c r="C9" s="145">
        <v>0</v>
      </c>
      <c r="D9" s="145">
        <v>0</v>
      </c>
    </row>
    <row r="10" spans="1:4" s="141" customFormat="1" ht="15" x14ac:dyDescent="0.3">
      <c r="A10" s="144">
        <v>44477</v>
      </c>
      <c r="B10" s="145" t="s">
        <v>42</v>
      </c>
      <c r="C10" s="145"/>
      <c r="D10" s="145">
        <v>13864</v>
      </c>
    </row>
    <row r="11" spans="1:4" s="141" customFormat="1" ht="15" x14ac:dyDescent="0.3">
      <c r="A11" s="144">
        <v>44478</v>
      </c>
      <c r="B11" s="145" t="s">
        <v>42</v>
      </c>
      <c r="C11" s="145" t="s">
        <v>42</v>
      </c>
      <c r="D11" s="145">
        <v>13864</v>
      </c>
    </row>
    <row r="12" spans="1:4" s="141" customFormat="1" ht="15" x14ac:dyDescent="0.3">
      <c r="A12" s="144">
        <v>44479</v>
      </c>
      <c r="B12" s="145">
        <v>1080713</v>
      </c>
      <c r="C12" s="145" t="s">
        <v>42</v>
      </c>
      <c r="D12" s="145">
        <v>13864</v>
      </c>
    </row>
    <row r="13" spans="1:4" s="141" customFormat="1" ht="15" x14ac:dyDescent="0.3">
      <c r="A13" s="144">
        <v>44480</v>
      </c>
      <c r="B13" s="145">
        <v>1085907</v>
      </c>
      <c r="C13" s="145">
        <v>5194</v>
      </c>
      <c r="D13" s="145">
        <v>5194</v>
      </c>
    </row>
    <row r="14" spans="1:4" s="141" customFormat="1" ht="15" x14ac:dyDescent="0.3">
      <c r="A14" s="144">
        <v>44481</v>
      </c>
      <c r="B14" s="145">
        <v>1097922</v>
      </c>
      <c r="C14" s="145">
        <v>12015</v>
      </c>
      <c r="D14" s="145">
        <v>12015</v>
      </c>
    </row>
    <row r="15" spans="1:4" s="141" customFormat="1" ht="15" x14ac:dyDescent="0.3">
      <c r="A15" s="144">
        <v>44482</v>
      </c>
      <c r="B15" s="145">
        <v>1110079</v>
      </c>
      <c r="C15" s="145">
        <v>12157</v>
      </c>
      <c r="D15" s="145">
        <v>12157</v>
      </c>
    </row>
    <row r="16" spans="1:4" s="141" customFormat="1" ht="15" x14ac:dyDescent="0.3">
      <c r="A16" s="144">
        <v>44483</v>
      </c>
      <c r="B16" s="145">
        <v>1121926</v>
      </c>
      <c r="C16" s="145">
        <v>11847</v>
      </c>
      <c r="D16" s="145">
        <v>11847</v>
      </c>
    </row>
    <row r="17" spans="1:4" s="141" customFormat="1" ht="15" x14ac:dyDescent="0.3">
      <c r="A17" s="144">
        <v>44484</v>
      </c>
      <c r="B17" s="145">
        <v>1127505</v>
      </c>
      <c r="C17" s="145">
        <v>5579</v>
      </c>
      <c r="D17" s="145">
        <v>5579</v>
      </c>
    </row>
    <row r="18" spans="1:4" s="141" customFormat="1" ht="15" x14ac:dyDescent="0.3">
      <c r="A18" s="144">
        <v>44485</v>
      </c>
      <c r="B18" s="145">
        <v>1132847</v>
      </c>
      <c r="C18" s="145">
        <v>5342</v>
      </c>
      <c r="D18" s="145">
        <v>5342</v>
      </c>
    </row>
    <row r="19" spans="1:4" s="141" customFormat="1" ht="15" x14ac:dyDescent="0.3">
      <c r="A19" s="144">
        <v>44486</v>
      </c>
      <c r="B19" s="145">
        <v>1132847</v>
      </c>
      <c r="C19" s="145">
        <v>0</v>
      </c>
      <c r="D19" s="145">
        <v>0</v>
      </c>
    </row>
    <row r="20" spans="1:4" s="141" customFormat="1" ht="15" x14ac:dyDescent="0.3">
      <c r="A20" s="144">
        <v>44487</v>
      </c>
      <c r="B20" s="145">
        <v>1150273</v>
      </c>
      <c r="C20" s="145">
        <v>17426</v>
      </c>
      <c r="D20" s="145">
        <v>17426</v>
      </c>
    </row>
    <row r="21" spans="1:4" s="141" customFormat="1" ht="15" x14ac:dyDescent="0.3">
      <c r="A21" s="144">
        <v>44488</v>
      </c>
      <c r="B21" s="145">
        <v>1162426</v>
      </c>
      <c r="C21" s="145">
        <v>12153</v>
      </c>
      <c r="D21" s="145">
        <v>12153</v>
      </c>
    </row>
    <row r="22" spans="1:4" s="141" customFormat="1" ht="15" x14ac:dyDescent="0.3">
      <c r="A22" s="144">
        <v>44489</v>
      </c>
      <c r="B22" s="145">
        <v>1174734</v>
      </c>
      <c r="C22" s="145">
        <v>12308</v>
      </c>
      <c r="D22" s="145">
        <v>12308</v>
      </c>
    </row>
    <row r="23" spans="1:4" s="141" customFormat="1" ht="15" x14ac:dyDescent="0.3">
      <c r="A23" s="144">
        <v>44490</v>
      </c>
      <c r="B23" s="145" t="s">
        <v>42</v>
      </c>
      <c r="C23" s="145"/>
      <c r="D23" s="145">
        <v>14006</v>
      </c>
    </row>
    <row r="24" spans="1:4" s="141" customFormat="1" ht="15" x14ac:dyDescent="0.3">
      <c r="A24" s="144">
        <v>44491</v>
      </c>
      <c r="B24" s="145" t="s">
        <v>42</v>
      </c>
      <c r="C24" s="145"/>
      <c r="D24" s="145">
        <v>14006</v>
      </c>
    </row>
    <row r="25" spans="1:4" s="141" customFormat="1" ht="15" x14ac:dyDescent="0.3">
      <c r="A25" s="144">
        <v>44492</v>
      </c>
      <c r="B25" s="145" t="s">
        <v>42</v>
      </c>
      <c r="C25" s="145"/>
      <c r="D25" s="145">
        <v>14006</v>
      </c>
    </row>
    <row r="26" spans="1:4" s="141" customFormat="1" ht="15" x14ac:dyDescent="0.3">
      <c r="A26" s="144">
        <v>44493</v>
      </c>
      <c r="B26" s="145" t="s">
        <v>42</v>
      </c>
      <c r="C26" s="145"/>
      <c r="D26" s="145">
        <v>14006</v>
      </c>
    </row>
    <row r="27" spans="1:4" s="141" customFormat="1" ht="15" x14ac:dyDescent="0.3">
      <c r="A27" s="144">
        <v>44494</v>
      </c>
      <c r="B27" s="145" t="s">
        <v>42</v>
      </c>
      <c r="C27" s="145"/>
      <c r="D27" s="145">
        <v>14006</v>
      </c>
    </row>
    <row r="28" spans="1:4" s="141" customFormat="1" ht="15" x14ac:dyDescent="0.3">
      <c r="A28" s="144">
        <v>44495</v>
      </c>
      <c r="B28" s="145" t="s">
        <v>42</v>
      </c>
      <c r="C28" s="145"/>
      <c r="D28" s="145">
        <v>14006</v>
      </c>
    </row>
    <row r="29" spans="1:4" s="141" customFormat="1" ht="15" x14ac:dyDescent="0.3">
      <c r="A29" s="144">
        <v>44496</v>
      </c>
      <c r="B29" s="145" t="s">
        <v>42</v>
      </c>
      <c r="C29" s="145"/>
      <c r="D29" s="145">
        <v>14006</v>
      </c>
    </row>
    <row r="30" spans="1:4" s="141" customFormat="1" ht="15" x14ac:dyDescent="0.3">
      <c r="A30" s="144">
        <v>44497</v>
      </c>
      <c r="B30" s="145" t="s">
        <v>42</v>
      </c>
      <c r="C30" s="145"/>
      <c r="D30" s="145">
        <v>14006</v>
      </c>
    </row>
    <row r="31" spans="1:4" s="141" customFormat="1" ht="15" x14ac:dyDescent="0.3">
      <c r="A31" s="144">
        <v>44498</v>
      </c>
      <c r="B31" s="145" t="s">
        <v>42</v>
      </c>
      <c r="C31" s="145"/>
      <c r="D31" s="145">
        <v>14006</v>
      </c>
    </row>
    <row r="32" spans="1:4" s="141" customFormat="1" ht="15" x14ac:dyDescent="0.3">
      <c r="A32" s="144">
        <v>44499</v>
      </c>
      <c r="B32" s="145" t="s">
        <v>42</v>
      </c>
      <c r="C32" s="145"/>
      <c r="D32" s="145">
        <v>14006</v>
      </c>
    </row>
    <row r="33" spans="1:4" s="141" customFormat="1" ht="15" x14ac:dyDescent="0.3">
      <c r="A33" s="144">
        <v>44500</v>
      </c>
      <c r="B33" s="145" t="s">
        <v>42</v>
      </c>
      <c r="C33" s="145"/>
      <c r="D33" s="145">
        <v>14006</v>
      </c>
    </row>
    <row r="34" spans="1:4" s="141" customFormat="1" x14ac:dyDescent="0.3">
      <c r="A34" s="146" t="s">
        <v>108</v>
      </c>
      <c r="B34" s="140"/>
      <c r="C34" s="140"/>
      <c r="D34" s="147">
        <f>SUM(D3:D33)</f>
        <v>349289</v>
      </c>
    </row>
    <row r="35" spans="1:4" s="141" customFormat="1" x14ac:dyDescent="0.3">
      <c r="A35" s="146" t="s">
        <v>109</v>
      </c>
      <c r="B35" s="140"/>
      <c r="C35" s="140"/>
      <c r="D35" s="147">
        <f>ROUND(AVERAGE(D3:D33),0)</f>
        <v>11267</v>
      </c>
    </row>
  </sheetData>
  <mergeCells count="3">
    <mergeCell ref="A1:D1"/>
    <mergeCell ref="A34:C34"/>
    <mergeCell ref="A35:C35"/>
  </mergeCells>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E67EE-ECA7-41DB-804F-5C6B2BA038D7}">
  <dimension ref="A1:Z34"/>
  <sheetViews>
    <sheetView workbookViewId="0">
      <selection activeCell="D34" sqref="D34"/>
    </sheetView>
  </sheetViews>
  <sheetFormatPr defaultRowHeight="15.75" x14ac:dyDescent="0.3"/>
  <cols>
    <col min="1" max="1" width="16.5703125" style="148" customWidth="1"/>
    <col min="2" max="2" width="20.85546875" style="141" customWidth="1"/>
    <col min="3" max="3" width="20.85546875" style="141" hidden="1" customWidth="1"/>
    <col min="4" max="4" width="20.85546875" style="141" customWidth="1"/>
    <col min="5" max="26" width="9.140625" style="141"/>
  </cols>
  <sheetData>
    <row r="1" spans="1:4" ht="18.75" x14ac:dyDescent="0.35">
      <c r="A1" s="139" t="str">
        <f ca="1">_xlfn.CONCAT(TEXT(OFFSET(A2,5,0), "MMMM YYYY"), " Daily Flow")</f>
        <v>September 2021 Daily Flow</v>
      </c>
      <c r="B1" s="140"/>
      <c r="C1" s="140"/>
      <c r="D1" s="140"/>
    </row>
    <row r="2" spans="1:4" x14ac:dyDescent="0.3">
      <c r="A2" s="142" t="s">
        <v>104</v>
      </c>
      <c r="B2" s="143" t="s">
        <v>105</v>
      </c>
      <c r="C2" s="143" t="s">
        <v>106</v>
      </c>
      <c r="D2" s="143" t="s">
        <v>107</v>
      </c>
    </row>
    <row r="3" spans="1:4" s="141" customFormat="1" ht="15" x14ac:dyDescent="0.3">
      <c r="A3" s="144">
        <v>44440</v>
      </c>
      <c r="B3" s="145">
        <v>772007</v>
      </c>
      <c r="C3" s="145">
        <v>11558</v>
      </c>
      <c r="D3" s="145">
        <v>11558</v>
      </c>
    </row>
    <row r="4" spans="1:4" s="141" customFormat="1" ht="15" x14ac:dyDescent="0.3">
      <c r="A4" s="144">
        <v>44441</v>
      </c>
      <c r="B4" s="145">
        <v>777970</v>
      </c>
      <c r="C4" s="145">
        <v>5963</v>
      </c>
      <c r="D4" s="145">
        <v>5963</v>
      </c>
    </row>
    <row r="5" spans="1:4" s="141" customFormat="1" ht="15" x14ac:dyDescent="0.3">
      <c r="A5" s="144">
        <v>44442</v>
      </c>
      <c r="B5" s="145">
        <v>783235</v>
      </c>
      <c r="C5" s="145">
        <v>5265</v>
      </c>
      <c r="D5" s="145">
        <v>5265</v>
      </c>
    </row>
    <row r="6" spans="1:4" s="141" customFormat="1" ht="15" x14ac:dyDescent="0.3">
      <c r="A6" s="144">
        <v>44443</v>
      </c>
      <c r="B6" s="145">
        <v>783235</v>
      </c>
      <c r="C6" s="145">
        <v>0</v>
      </c>
      <c r="D6" s="145">
        <v>0</v>
      </c>
    </row>
    <row r="7" spans="1:4" s="141" customFormat="1" ht="15" x14ac:dyDescent="0.3">
      <c r="A7" s="144">
        <v>44444</v>
      </c>
      <c r="B7" s="145">
        <v>788483</v>
      </c>
      <c r="C7" s="145">
        <v>5248</v>
      </c>
      <c r="D7" s="145">
        <v>5248</v>
      </c>
    </row>
    <row r="8" spans="1:4" s="141" customFormat="1" ht="15" x14ac:dyDescent="0.3">
      <c r="A8" s="144">
        <v>44445</v>
      </c>
      <c r="B8" s="145">
        <v>788483</v>
      </c>
      <c r="C8" s="145">
        <v>0</v>
      </c>
      <c r="D8" s="145">
        <v>0</v>
      </c>
    </row>
    <row r="9" spans="1:4" s="141" customFormat="1" ht="15" x14ac:dyDescent="0.3">
      <c r="A9" s="144">
        <v>44446</v>
      </c>
      <c r="B9" s="145">
        <v>788483</v>
      </c>
      <c r="C9" s="145">
        <v>0</v>
      </c>
      <c r="D9" s="145">
        <v>0</v>
      </c>
    </row>
    <row r="10" spans="1:4" s="141" customFormat="1" ht="15" x14ac:dyDescent="0.3">
      <c r="A10" s="144">
        <v>44447</v>
      </c>
      <c r="B10" s="145">
        <v>805379</v>
      </c>
      <c r="C10" s="145">
        <v>16896</v>
      </c>
      <c r="D10" s="145">
        <v>16896</v>
      </c>
    </row>
    <row r="11" spans="1:4" s="141" customFormat="1" ht="15" x14ac:dyDescent="0.3">
      <c r="A11" s="144">
        <v>44448</v>
      </c>
      <c r="B11" s="145">
        <v>811362</v>
      </c>
      <c r="C11" s="145">
        <v>5983</v>
      </c>
      <c r="D11" s="145">
        <v>5983</v>
      </c>
    </row>
    <row r="12" spans="1:4" s="141" customFormat="1" ht="15" x14ac:dyDescent="0.3">
      <c r="A12" s="144">
        <v>44449</v>
      </c>
      <c r="B12" s="145">
        <v>823387</v>
      </c>
      <c r="C12" s="145"/>
      <c r="D12" s="145">
        <v>12025</v>
      </c>
    </row>
    <row r="13" spans="1:4" s="141" customFormat="1" ht="15" x14ac:dyDescent="0.3">
      <c r="A13" s="144">
        <v>44450</v>
      </c>
      <c r="B13" s="145">
        <v>828811</v>
      </c>
      <c r="C13" s="145">
        <v>5424</v>
      </c>
      <c r="D13" s="145">
        <v>5424</v>
      </c>
    </row>
    <row r="14" spans="1:4" s="141" customFormat="1" ht="15" x14ac:dyDescent="0.3">
      <c r="A14" s="144">
        <v>44451</v>
      </c>
      <c r="B14" s="145">
        <v>828811</v>
      </c>
      <c r="C14" s="145">
        <v>0</v>
      </c>
      <c r="D14" s="145">
        <v>0</v>
      </c>
    </row>
    <row r="15" spans="1:4" s="141" customFormat="1" ht="15" x14ac:dyDescent="0.3">
      <c r="A15" s="144">
        <v>44452</v>
      </c>
      <c r="B15" s="145">
        <v>828811</v>
      </c>
      <c r="C15" s="145">
        <v>0</v>
      </c>
      <c r="D15" s="145">
        <v>0</v>
      </c>
    </row>
    <row r="16" spans="1:4" s="141" customFormat="1" ht="15" x14ac:dyDescent="0.3">
      <c r="A16" s="144">
        <v>44453</v>
      </c>
      <c r="B16" s="145">
        <v>840109</v>
      </c>
      <c r="C16" s="145">
        <v>11298</v>
      </c>
      <c r="D16" s="145">
        <v>11298</v>
      </c>
    </row>
    <row r="17" spans="1:4" s="141" customFormat="1" ht="15" x14ac:dyDescent="0.3">
      <c r="A17" s="144">
        <v>44454</v>
      </c>
      <c r="B17" s="145">
        <v>851501</v>
      </c>
      <c r="C17" s="145">
        <v>11392</v>
      </c>
      <c r="D17" s="145">
        <v>11392</v>
      </c>
    </row>
    <row r="18" spans="1:4" s="141" customFormat="1" ht="15" x14ac:dyDescent="0.3">
      <c r="A18" s="144">
        <v>44455</v>
      </c>
      <c r="B18" s="145">
        <v>862917</v>
      </c>
      <c r="C18" s="145">
        <v>11416</v>
      </c>
      <c r="D18" s="145">
        <v>11416</v>
      </c>
    </row>
    <row r="19" spans="1:4" s="141" customFormat="1" ht="15" x14ac:dyDescent="0.3">
      <c r="A19" s="144">
        <v>44456</v>
      </c>
      <c r="B19" s="145">
        <v>868537</v>
      </c>
      <c r="C19" s="145">
        <v>5620</v>
      </c>
      <c r="D19" s="145">
        <v>5620</v>
      </c>
    </row>
    <row r="20" spans="1:4" s="141" customFormat="1" ht="15" x14ac:dyDescent="0.3">
      <c r="A20" s="144">
        <v>44457</v>
      </c>
      <c r="B20" s="145">
        <v>873888</v>
      </c>
      <c r="C20" s="145">
        <v>5351</v>
      </c>
      <c r="D20" s="145">
        <v>5351</v>
      </c>
    </row>
    <row r="21" spans="1:4" s="141" customFormat="1" ht="15" x14ac:dyDescent="0.3">
      <c r="A21" s="144">
        <v>44458</v>
      </c>
      <c r="B21" s="145">
        <v>879083</v>
      </c>
      <c r="C21" s="145">
        <v>5195</v>
      </c>
      <c r="D21" s="145">
        <v>5195</v>
      </c>
    </row>
    <row r="22" spans="1:4" s="141" customFormat="1" ht="15" x14ac:dyDescent="0.3">
      <c r="A22" s="144">
        <v>44459</v>
      </c>
      <c r="B22" s="145">
        <v>879083</v>
      </c>
      <c r="C22" s="145">
        <v>0</v>
      </c>
      <c r="D22" s="145">
        <v>0</v>
      </c>
    </row>
    <row r="23" spans="1:4" s="141" customFormat="1" ht="15" x14ac:dyDescent="0.3">
      <c r="A23" s="144">
        <v>44460</v>
      </c>
      <c r="B23" s="145">
        <v>891483</v>
      </c>
      <c r="C23" s="145">
        <v>12400</v>
      </c>
      <c r="D23" s="145">
        <v>12400</v>
      </c>
    </row>
    <row r="24" spans="1:4" s="141" customFormat="1" ht="15" x14ac:dyDescent="0.3">
      <c r="A24" s="144">
        <v>44461</v>
      </c>
      <c r="B24" s="145">
        <v>903581</v>
      </c>
      <c r="C24" s="145">
        <v>12098</v>
      </c>
      <c r="D24" s="145">
        <v>12098</v>
      </c>
    </row>
    <row r="25" spans="1:4" s="141" customFormat="1" ht="15" x14ac:dyDescent="0.3">
      <c r="A25" s="144">
        <v>44462</v>
      </c>
      <c r="B25" s="145">
        <v>915465</v>
      </c>
      <c r="C25" s="145">
        <v>11884</v>
      </c>
      <c r="D25" s="145">
        <v>11884</v>
      </c>
    </row>
    <row r="26" spans="1:4" s="141" customFormat="1" ht="15" x14ac:dyDescent="0.3">
      <c r="A26" s="144">
        <v>44463</v>
      </c>
      <c r="B26" s="145" t="s">
        <v>42</v>
      </c>
      <c r="C26" s="145"/>
      <c r="D26" s="145">
        <v>5599.666666666667</v>
      </c>
    </row>
    <row r="27" spans="1:4" s="141" customFormat="1" ht="15" x14ac:dyDescent="0.3">
      <c r="A27" s="144">
        <v>44464</v>
      </c>
      <c r="B27" s="145" t="s">
        <v>42</v>
      </c>
      <c r="C27" s="145"/>
      <c r="D27" s="145">
        <v>5599.666666666667</v>
      </c>
    </row>
    <row r="28" spans="1:4" s="141" customFormat="1" ht="15" x14ac:dyDescent="0.3">
      <c r="A28" s="144">
        <v>44465</v>
      </c>
      <c r="B28" s="145">
        <v>932264</v>
      </c>
      <c r="C28" s="145"/>
      <c r="D28" s="145">
        <v>5599.666666666667</v>
      </c>
    </row>
    <row r="29" spans="1:4" s="141" customFormat="1" ht="15" x14ac:dyDescent="0.3">
      <c r="A29" s="144">
        <v>44466</v>
      </c>
      <c r="B29" s="145">
        <v>941860</v>
      </c>
      <c r="C29" s="145"/>
      <c r="D29" s="145">
        <v>9596</v>
      </c>
    </row>
    <row r="30" spans="1:4" s="141" customFormat="1" ht="15" x14ac:dyDescent="0.3">
      <c r="A30" s="144">
        <v>44467</v>
      </c>
      <c r="B30" s="145">
        <v>956676</v>
      </c>
      <c r="C30" s="145">
        <v>14816</v>
      </c>
      <c r="D30" s="145">
        <v>14816</v>
      </c>
    </row>
    <row r="31" spans="1:4" s="141" customFormat="1" ht="15" x14ac:dyDescent="0.3">
      <c r="A31" s="144">
        <v>44468</v>
      </c>
      <c r="B31" s="145">
        <v>968014</v>
      </c>
      <c r="C31" s="145">
        <v>11338</v>
      </c>
      <c r="D31" s="145">
        <v>11338</v>
      </c>
    </row>
    <row r="32" spans="1:4" s="141" customFormat="1" ht="15" x14ac:dyDescent="0.3">
      <c r="A32" s="144">
        <v>44469</v>
      </c>
      <c r="B32" s="145">
        <v>979510</v>
      </c>
      <c r="C32" s="145">
        <v>11496</v>
      </c>
      <c r="D32" s="145">
        <v>11496</v>
      </c>
    </row>
    <row r="33" spans="1:4" s="141" customFormat="1" x14ac:dyDescent="0.3">
      <c r="A33" s="146" t="s">
        <v>108</v>
      </c>
      <c r="B33" s="140"/>
      <c r="C33" s="140"/>
      <c r="D33" s="147">
        <f>SUM(D3:D32)</f>
        <v>219060.99999999997</v>
      </c>
    </row>
    <row r="34" spans="1:4" s="141" customFormat="1" x14ac:dyDescent="0.3">
      <c r="A34" s="146" t="s">
        <v>109</v>
      </c>
      <c r="B34" s="140"/>
      <c r="C34" s="140"/>
      <c r="D34" s="147">
        <f>ROUND(AVERAGE(D3:D32),0)</f>
        <v>7302</v>
      </c>
    </row>
  </sheetData>
  <mergeCells count="3">
    <mergeCell ref="A1:D1"/>
    <mergeCell ref="A33:C33"/>
    <mergeCell ref="A34:C34"/>
  </mergeCells>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C2ECA-56B5-4810-A110-3101652677E3}">
  <dimension ref="A1:Z35"/>
  <sheetViews>
    <sheetView workbookViewId="0">
      <selection sqref="A1:D35"/>
    </sheetView>
  </sheetViews>
  <sheetFormatPr defaultRowHeight="15.75" x14ac:dyDescent="0.3"/>
  <cols>
    <col min="1" max="1" width="16.5703125" style="148" customWidth="1"/>
    <col min="2" max="2" width="20.85546875" style="141" customWidth="1"/>
    <col min="3" max="3" width="20.85546875" style="141" hidden="1" customWidth="1"/>
    <col min="4" max="4" width="20.85546875" style="141" customWidth="1"/>
    <col min="5" max="26" width="9.140625" style="141"/>
  </cols>
  <sheetData>
    <row r="1" spans="1:4" ht="18.75" x14ac:dyDescent="0.35">
      <c r="A1" s="139" t="str">
        <f ca="1">_xlfn.CONCAT(TEXT(OFFSET(A2,5,0), "MMMM YYYY"), " Daily Flow")</f>
        <v>August 2021 Daily Flow</v>
      </c>
      <c r="B1" s="140"/>
      <c r="C1" s="140"/>
      <c r="D1" s="140"/>
    </row>
    <row r="2" spans="1:4" x14ac:dyDescent="0.3">
      <c r="A2" s="142" t="s">
        <v>104</v>
      </c>
      <c r="B2" s="143" t="s">
        <v>105</v>
      </c>
      <c r="C2" s="143" t="s">
        <v>106</v>
      </c>
      <c r="D2" s="143" t="s">
        <v>107</v>
      </c>
    </row>
    <row r="3" spans="1:4" s="141" customFormat="1" ht="15" x14ac:dyDescent="0.3">
      <c r="A3" s="144">
        <v>44409</v>
      </c>
      <c r="B3" s="145">
        <v>649920</v>
      </c>
      <c r="C3" s="145">
        <v>0</v>
      </c>
      <c r="D3" s="145">
        <v>0</v>
      </c>
    </row>
    <row r="4" spans="1:4" s="141" customFormat="1" ht="15" x14ac:dyDescent="0.3">
      <c r="A4" s="144">
        <v>44410</v>
      </c>
      <c r="B4" s="145">
        <v>649920</v>
      </c>
      <c r="C4" s="145">
        <v>0</v>
      </c>
      <c r="D4" s="145">
        <v>0</v>
      </c>
    </row>
    <row r="5" spans="1:4" s="141" customFormat="1" ht="15" x14ac:dyDescent="0.3">
      <c r="A5" s="144">
        <v>44411</v>
      </c>
      <c r="B5" s="145">
        <v>655417</v>
      </c>
      <c r="C5" s="145">
        <v>5497</v>
      </c>
      <c r="D5" s="145">
        <v>5497</v>
      </c>
    </row>
    <row r="6" spans="1:4" s="141" customFormat="1" ht="15" x14ac:dyDescent="0.3">
      <c r="A6" s="144">
        <v>44412</v>
      </c>
      <c r="B6" s="145">
        <v>667035</v>
      </c>
      <c r="C6" s="145">
        <v>11618</v>
      </c>
      <c r="D6" s="145">
        <v>11618</v>
      </c>
    </row>
    <row r="7" spans="1:4" s="141" customFormat="1" ht="15" x14ac:dyDescent="0.3">
      <c r="A7" s="144">
        <v>44413</v>
      </c>
      <c r="B7" s="145">
        <v>673219</v>
      </c>
      <c r="C7" s="145">
        <v>6184</v>
      </c>
      <c r="D7" s="145">
        <v>6184</v>
      </c>
    </row>
    <row r="8" spans="1:4" s="141" customFormat="1" ht="15" x14ac:dyDescent="0.3">
      <c r="A8" s="144">
        <v>44414</v>
      </c>
      <c r="B8" s="145">
        <v>673219</v>
      </c>
      <c r="C8" s="145">
        <v>0</v>
      </c>
      <c r="D8" s="145">
        <v>0</v>
      </c>
    </row>
    <row r="9" spans="1:4" s="141" customFormat="1" ht="15" x14ac:dyDescent="0.3">
      <c r="A9" s="144">
        <v>44415</v>
      </c>
      <c r="B9" s="145">
        <v>678645</v>
      </c>
      <c r="C9" s="145">
        <v>5426</v>
      </c>
      <c r="D9" s="145">
        <v>5426</v>
      </c>
    </row>
    <row r="10" spans="1:4" s="141" customFormat="1" ht="15" x14ac:dyDescent="0.3">
      <c r="A10" s="144">
        <v>44416</v>
      </c>
      <c r="B10" s="145">
        <v>678645</v>
      </c>
      <c r="C10" s="145">
        <v>0</v>
      </c>
      <c r="D10" s="145">
        <v>0</v>
      </c>
    </row>
    <row r="11" spans="1:4" s="141" customFormat="1" ht="15" x14ac:dyDescent="0.3">
      <c r="A11" s="144">
        <v>44417</v>
      </c>
      <c r="B11" s="145">
        <v>678645</v>
      </c>
      <c r="C11" s="145">
        <v>0</v>
      </c>
      <c r="D11" s="145">
        <v>0</v>
      </c>
    </row>
    <row r="12" spans="1:4" s="141" customFormat="1" ht="15" x14ac:dyDescent="0.3">
      <c r="A12" s="144">
        <v>44418</v>
      </c>
      <c r="B12" s="145">
        <v>684885</v>
      </c>
      <c r="C12" s="145" t="s">
        <v>42</v>
      </c>
      <c r="D12" s="145">
        <v>6240</v>
      </c>
    </row>
    <row r="13" spans="1:4" s="141" customFormat="1" ht="15" x14ac:dyDescent="0.3">
      <c r="A13" s="144">
        <v>44419</v>
      </c>
      <c r="B13" s="145">
        <v>690990</v>
      </c>
      <c r="C13" s="145">
        <v>6105</v>
      </c>
      <c r="D13" s="145">
        <v>6105</v>
      </c>
    </row>
    <row r="14" spans="1:4" s="141" customFormat="1" ht="15" x14ac:dyDescent="0.3">
      <c r="A14" s="144">
        <v>44420</v>
      </c>
      <c r="B14" s="145">
        <v>696353</v>
      </c>
      <c r="C14" s="145">
        <v>5363</v>
      </c>
      <c r="D14" s="145">
        <v>5363</v>
      </c>
    </row>
    <row r="15" spans="1:4" s="141" customFormat="1" ht="15" x14ac:dyDescent="0.3">
      <c r="A15" s="144">
        <v>44421</v>
      </c>
      <c r="B15" s="145">
        <v>696353</v>
      </c>
      <c r="C15" s="145">
        <v>0</v>
      </c>
      <c r="D15" s="145">
        <f t="shared" ref="D15:D20" si="0">B15-B14</f>
        <v>0</v>
      </c>
    </row>
    <row r="16" spans="1:4" s="141" customFormat="1" ht="15" x14ac:dyDescent="0.3">
      <c r="A16" s="144">
        <v>44422</v>
      </c>
      <c r="B16" s="145">
        <v>696353</v>
      </c>
      <c r="C16" s="145">
        <v>0</v>
      </c>
      <c r="D16" s="145">
        <f t="shared" si="0"/>
        <v>0</v>
      </c>
    </row>
    <row r="17" spans="1:4" s="141" customFormat="1" ht="15" x14ac:dyDescent="0.3">
      <c r="A17" s="144">
        <v>44423</v>
      </c>
      <c r="B17" s="145">
        <v>696353</v>
      </c>
      <c r="C17" s="145">
        <v>0</v>
      </c>
      <c r="D17" s="145">
        <f t="shared" si="0"/>
        <v>0</v>
      </c>
    </row>
    <row r="18" spans="1:4" s="141" customFormat="1" ht="15" x14ac:dyDescent="0.3">
      <c r="A18" s="144">
        <v>44424</v>
      </c>
      <c r="B18" s="145">
        <v>702461</v>
      </c>
      <c r="C18" s="145">
        <v>6108</v>
      </c>
      <c r="D18" s="145">
        <f t="shared" si="0"/>
        <v>6108</v>
      </c>
    </row>
    <row r="19" spans="1:4" s="141" customFormat="1" ht="15" x14ac:dyDescent="0.3">
      <c r="A19" s="144">
        <v>44425</v>
      </c>
      <c r="B19" s="145">
        <v>708371</v>
      </c>
      <c r="C19" s="145">
        <v>5910</v>
      </c>
      <c r="D19" s="145">
        <f t="shared" si="0"/>
        <v>5910</v>
      </c>
    </row>
    <row r="20" spans="1:4" s="141" customFormat="1" ht="15" x14ac:dyDescent="0.3">
      <c r="A20" s="144">
        <v>44426</v>
      </c>
      <c r="B20" s="145">
        <v>708371</v>
      </c>
      <c r="C20" s="145">
        <v>0</v>
      </c>
      <c r="D20" s="145">
        <f t="shared" si="0"/>
        <v>0</v>
      </c>
    </row>
    <row r="21" spans="1:4" s="141" customFormat="1" ht="15" x14ac:dyDescent="0.3">
      <c r="A21" s="144">
        <v>44427</v>
      </c>
      <c r="B21" s="145">
        <v>708371</v>
      </c>
      <c r="C21" s="145">
        <v>0</v>
      </c>
      <c r="D21" s="145">
        <v>0</v>
      </c>
    </row>
    <row r="22" spans="1:4" s="141" customFormat="1" ht="15" x14ac:dyDescent="0.3">
      <c r="A22" s="144">
        <v>44428</v>
      </c>
      <c r="B22" s="145">
        <v>713695</v>
      </c>
      <c r="C22" s="145">
        <v>5324</v>
      </c>
      <c r="D22" s="145">
        <v>5324</v>
      </c>
    </row>
    <row r="23" spans="1:4" s="141" customFormat="1" ht="15" x14ac:dyDescent="0.3">
      <c r="A23" s="144">
        <v>44429</v>
      </c>
      <c r="B23" s="145">
        <v>713695</v>
      </c>
      <c r="C23" s="145">
        <v>0</v>
      </c>
      <c r="D23" s="145">
        <v>0</v>
      </c>
    </row>
    <row r="24" spans="1:4" s="141" customFormat="1" ht="15" x14ac:dyDescent="0.3">
      <c r="A24" s="144">
        <v>44430</v>
      </c>
      <c r="B24" s="145">
        <v>713695</v>
      </c>
      <c r="C24" s="145">
        <v>0</v>
      </c>
      <c r="D24" s="145">
        <v>0</v>
      </c>
    </row>
    <row r="25" spans="1:4" s="141" customFormat="1" ht="15" x14ac:dyDescent="0.3">
      <c r="A25" s="144">
        <v>44431</v>
      </c>
      <c r="B25" s="145">
        <v>725338</v>
      </c>
      <c r="C25" s="145">
        <v>11643</v>
      </c>
      <c r="D25" s="145">
        <v>11643</v>
      </c>
    </row>
    <row r="26" spans="1:4" s="141" customFormat="1" ht="15" x14ac:dyDescent="0.3">
      <c r="A26" s="144">
        <v>44432</v>
      </c>
      <c r="B26" s="145">
        <v>725441</v>
      </c>
      <c r="C26" s="145">
        <v>103</v>
      </c>
      <c r="D26" s="145">
        <v>103</v>
      </c>
    </row>
    <row r="27" spans="1:4" s="141" customFormat="1" ht="15" x14ac:dyDescent="0.3">
      <c r="A27" s="144">
        <v>44433</v>
      </c>
      <c r="B27" s="145">
        <v>731506</v>
      </c>
      <c r="C27" s="145"/>
      <c r="D27" s="145">
        <v>6065</v>
      </c>
    </row>
    <row r="28" spans="1:4" s="141" customFormat="1" ht="15" x14ac:dyDescent="0.3">
      <c r="A28" s="144">
        <v>44434</v>
      </c>
      <c r="B28" s="145">
        <v>737565</v>
      </c>
      <c r="C28" s="145">
        <v>6059</v>
      </c>
      <c r="D28" s="145">
        <v>6059</v>
      </c>
    </row>
    <row r="29" spans="1:4" s="141" customFormat="1" ht="15" x14ac:dyDescent="0.3">
      <c r="A29" s="144">
        <v>44435</v>
      </c>
      <c r="B29" s="145">
        <v>743517</v>
      </c>
      <c r="C29" s="145">
        <v>5952</v>
      </c>
      <c r="D29" s="145">
        <v>5952</v>
      </c>
    </row>
    <row r="30" spans="1:4" s="141" customFormat="1" ht="15" x14ac:dyDescent="0.3">
      <c r="A30" s="144">
        <v>44436</v>
      </c>
      <c r="B30" s="145">
        <v>743517</v>
      </c>
      <c r="C30" s="145">
        <v>0</v>
      </c>
      <c r="D30" s="145">
        <v>0</v>
      </c>
    </row>
    <row r="31" spans="1:4" s="141" customFormat="1" ht="15" x14ac:dyDescent="0.3">
      <c r="A31" s="144">
        <v>44437</v>
      </c>
      <c r="B31" s="145">
        <v>749539</v>
      </c>
      <c r="C31" s="145">
        <v>6022</v>
      </c>
      <c r="D31" s="145">
        <v>6022</v>
      </c>
    </row>
    <row r="32" spans="1:4" s="141" customFormat="1" ht="15" x14ac:dyDescent="0.3">
      <c r="A32" s="144">
        <v>44438</v>
      </c>
      <c r="B32" s="145">
        <v>749539</v>
      </c>
      <c r="C32" s="145">
        <v>0</v>
      </c>
      <c r="D32" s="145">
        <v>0</v>
      </c>
    </row>
    <row r="33" spans="1:4" s="141" customFormat="1" ht="15" x14ac:dyDescent="0.3">
      <c r="A33" s="144">
        <v>44439</v>
      </c>
      <c r="B33" s="145">
        <v>760449</v>
      </c>
      <c r="C33" s="145">
        <v>10910</v>
      </c>
      <c r="D33" s="145">
        <v>10910</v>
      </c>
    </row>
    <row r="34" spans="1:4" s="141" customFormat="1" x14ac:dyDescent="0.3">
      <c r="A34" s="146" t="s">
        <v>108</v>
      </c>
      <c r="B34" s="140"/>
      <c r="C34" s="140"/>
      <c r="D34" s="147">
        <f>SUM(D3:D33)</f>
        <v>110529</v>
      </c>
    </row>
    <row r="35" spans="1:4" s="141" customFormat="1" x14ac:dyDescent="0.3">
      <c r="A35" s="146" t="s">
        <v>109</v>
      </c>
      <c r="B35" s="140"/>
      <c r="C35" s="140"/>
      <c r="D35" s="147">
        <f>ROUND(AVERAGE(D3:D33),0)</f>
        <v>3565</v>
      </c>
    </row>
  </sheetData>
  <mergeCells count="3">
    <mergeCell ref="A1:D1"/>
    <mergeCell ref="A34:C34"/>
    <mergeCell ref="A35:C35"/>
  </mergeCells>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72942-285A-4EF4-8A8A-72D4D6923AC1}">
  <dimension ref="A1:Z35"/>
  <sheetViews>
    <sheetView workbookViewId="0">
      <selection activeCell="G28" sqref="G28:G29"/>
    </sheetView>
  </sheetViews>
  <sheetFormatPr defaultRowHeight="15.75" x14ac:dyDescent="0.3"/>
  <cols>
    <col min="1" max="1" width="16.5703125" style="148" customWidth="1"/>
    <col min="2" max="2" width="20.85546875" style="141" customWidth="1"/>
    <col min="3" max="3" width="20.85546875" style="141" hidden="1" customWidth="1"/>
    <col min="4" max="4" width="20.85546875" style="141" customWidth="1"/>
    <col min="5" max="26" width="9.140625" style="141"/>
  </cols>
  <sheetData>
    <row r="1" spans="1:4" ht="18.75" x14ac:dyDescent="0.35">
      <c r="A1" s="139" t="str">
        <f ca="1">_xlfn.CONCAT(TEXT(OFFSET(A2,5,0), "MMMM YYYY"), " Daily Flow")</f>
        <v>July 2021 Daily Flow</v>
      </c>
      <c r="B1" s="140"/>
      <c r="C1" s="140"/>
      <c r="D1" s="140"/>
    </row>
    <row r="2" spans="1:4" x14ac:dyDescent="0.3">
      <c r="A2" s="142" t="s">
        <v>104</v>
      </c>
      <c r="B2" s="143" t="s">
        <v>105</v>
      </c>
      <c r="C2" s="143" t="s">
        <v>106</v>
      </c>
      <c r="D2" s="143" t="s">
        <v>107</v>
      </c>
    </row>
    <row r="3" spans="1:4" s="141" customFormat="1" ht="15" x14ac:dyDescent="0.3">
      <c r="A3" s="144">
        <v>44378</v>
      </c>
      <c r="B3" s="145">
        <v>505536</v>
      </c>
      <c r="C3" s="145">
        <v>0</v>
      </c>
      <c r="D3" s="145">
        <v>0</v>
      </c>
    </row>
    <row r="4" spans="1:4" s="141" customFormat="1" ht="15" x14ac:dyDescent="0.3">
      <c r="A4" s="144">
        <v>44379</v>
      </c>
      <c r="B4" s="145">
        <v>505536</v>
      </c>
      <c r="C4" s="145">
        <v>0</v>
      </c>
      <c r="D4" s="145">
        <v>0</v>
      </c>
    </row>
    <row r="5" spans="1:4" s="141" customFormat="1" ht="15" x14ac:dyDescent="0.3">
      <c r="A5" s="144">
        <v>44380</v>
      </c>
      <c r="B5" s="145">
        <v>510864</v>
      </c>
      <c r="C5" s="145">
        <v>5328</v>
      </c>
      <c r="D5" s="145">
        <v>5328</v>
      </c>
    </row>
    <row r="6" spans="1:4" s="141" customFormat="1" ht="15" x14ac:dyDescent="0.3">
      <c r="A6" s="144">
        <v>44381</v>
      </c>
      <c r="B6" s="145">
        <v>510864</v>
      </c>
      <c r="C6" s="145">
        <v>0</v>
      </c>
      <c r="D6" s="145">
        <v>0</v>
      </c>
    </row>
    <row r="7" spans="1:4" s="141" customFormat="1" ht="15" x14ac:dyDescent="0.3">
      <c r="A7" s="144">
        <v>44382</v>
      </c>
      <c r="B7" s="145">
        <v>516649</v>
      </c>
      <c r="C7" s="145">
        <v>5785</v>
      </c>
      <c r="D7" s="145">
        <v>5785</v>
      </c>
    </row>
    <row r="8" spans="1:4" s="141" customFormat="1" ht="15" x14ac:dyDescent="0.3">
      <c r="A8" s="144">
        <v>44383</v>
      </c>
      <c r="B8" s="145">
        <v>522803</v>
      </c>
      <c r="C8" s="145">
        <v>6154</v>
      </c>
      <c r="D8" s="145">
        <v>6154</v>
      </c>
    </row>
    <row r="9" spans="1:4" s="141" customFormat="1" ht="15" x14ac:dyDescent="0.3">
      <c r="A9" s="144">
        <v>44384</v>
      </c>
      <c r="B9" s="145">
        <v>534527</v>
      </c>
      <c r="C9" s="145">
        <v>11724</v>
      </c>
      <c r="D9" s="145">
        <v>11724</v>
      </c>
    </row>
    <row r="10" spans="1:4" s="141" customFormat="1" ht="15" x14ac:dyDescent="0.3">
      <c r="A10" s="144">
        <v>44385</v>
      </c>
      <c r="B10" s="145">
        <v>540014</v>
      </c>
      <c r="C10" s="145">
        <v>5487</v>
      </c>
      <c r="D10" s="145">
        <v>5487</v>
      </c>
    </row>
    <row r="11" spans="1:4" s="141" customFormat="1" ht="15" x14ac:dyDescent="0.3">
      <c r="A11" s="144">
        <v>44386</v>
      </c>
      <c r="B11" s="145">
        <v>545709</v>
      </c>
      <c r="C11" s="145">
        <v>5695</v>
      </c>
      <c r="D11" s="145">
        <v>5695</v>
      </c>
    </row>
    <row r="12" spans="1:4" s="141" customFormat="1" ht="15" x14ac:dyDescent="0.3">
      <c r="A12" s="144">
        <v>44387</v>
      </c>
      <c r="B12" s="145">
        <v>545709</v>
      </c>
      <c r="C12" s="145">
        <v>0</v>
      </c>
      <c r="D12" s="145">
        <v>0</v>
      </c>
    </row>
    <row r="13" spans="1:4" s="141" customFormat="1" ht="15" x14ac:dyDescent="0.3">
      <c r="A13" s="144">
        <v>44388</v>
      </c>
      <c r="B13" s="145">
        <v>545709</v>
      </c>
      <c r="C13" s="145">
        <v>0</v>
      </c>
      <c r="D13" s="145">
        <v>0</v>
      </c>
    </row>
    <row r="14" spans="1:4" s="141" customFormat="1" ht="15" x14ac:dyDescent="0.3">
      <c r="A14" s="144">
        <v>44389</v>
      </c>
      <c r="B14" s="145" t="s">
        <v>42</v>
      </c>
      <c r="C14" s="145"/>
      <c r="D14" s="145">
        <v>4699.5</v>
      </c>
    </row>
    <row r="15" spans="1:4" s="141" customFormat="1" ht="15" x14ac:dyDescent="0.3">
      <c r="A15" s="144">
        <v>44390</v>
      </c>
      <c r="B15" s="145" t="s">
        <v>42</v>
      </c>
      <c r="C15" s="145"/>
      <c r="D15" s="145">
        <v>4699.5</v>
      </c>
    </row>
    <row r="16" spans="1:4" s="141" customFormat="1" ht="15" x14ac:dyDescent="0.3">
      <c r="A16" s="144">
        <v>44391</v>
      </c>
      <c r="B16" s="145" t="s">
        <v>42</v>
      </c>
      <c r="C16" s="145"/>
      <c r="D16" s="145">
        <v>4699.5</v>
      </c>
    </row>
    <row r="17" spans="1:4" s="141" customFormat="1" ht="15" x14ac:dyDescent="0.3">
      <c r="A17" s="144">
        <v>44392</v>
      </c>
      <c r="B17" s="145" t="s">
        <v>42</v>
      </c>
      <c r="C17" s="145"/>
      <c r="D17" s="145">
        <v>4699.5</v>
      </c>
    </row>
    <row r="18" spans="1:4" s="141" customFormat="1" ht="15" x14ac:dyDescent="0.3">
      <c r="A18" s="144">
        <v>44393</v>
      </c>
      <c r="B18" s="145" t="s">
        <v>42</v>
      </c>
      <c r="C18" s="145"/>
      <c r="D18" s="145">
        <v>4699.5</v>
      </c>
    </row>
    <row r="19" spans="1:4" s="141" customFormat="1" ht="15" x14ac:dyDescent="0.3">
      <c r="A19" s="144">
        <v>44394</v>
      </c>
      <c r="B19" s="145" t="s">
        <v>42</v>
      </c>
      <c r="C19" s="145"/>
      <c r="D19" s="145">
        <v>4699.5</v>
      </c>
    </row>
    <row r="20" spans="1:4" s="141" customFormat="1" ht="15" x14ac:dyDescent="0.3">
      <c r="A20" s="144">
        <v>44395</v>
      </c>
      <c r="B20" s="145" t="s">
        <v>42</v>
      </c>
      <c r="C20" s="145"/>
      <c r="D20" s="145">
        <v>4699.5</v>
      </c>
    </row>
    <row r="21" spans="1:4" s="141" customFormat="1" ht="15" x14ac:dyDescent="0.3">
      <c r="A21" s="144">
        <v>44396</v>
      </c>
      <c r="B21" s="145" t="s">
        <v>42</v>
      </c>
      <c r="C21" s="145"/>
      <c r="D21" s="145">
        <v>4699.5</v>
      </c>
    </row>
    <row r="22" spans="1:4" s="141" customFormat="1" ht="15" x14ac:dyDescent="0.3">
      <c r="A22" s="144">
        <v>44397</v>
      </c>
      <c r="B22" s="145" t="s">
        <v>42</v>
      </c>
      <c r="C22" s="145"/>
      <c r="D22" s="145">
        <v>4699.5</v>
      </c>
    </row>
    <row r="23" spans="1:4" s="141" customFormat="1" ht="15" x14ac:dyDescent="0.3">
      <c r="A23" s="144">
        <v>44398</v>
      </c>
      <c r="B23" s="145" t="s">
        <v>42</v>
      </c>
      <c r="C23" s="145"/>
      <c r="D23" s="145">
        <v>4699.5</v>
      </c>
    </row>
    <row r="24" spans="1:4" s="141" customFormat="1" ht="15" x14ac:dyDescent="0.3">
      <c r="A24" s="144">
        <v>44399</v>
      </c>
      <c r="B24" s="145" t="s">
        <v>42</v>
      </c>
      <c r="C24" s="145"/>
      <c r="D24" s="145">
        <v>4699.5</v>
      </c>
    </row>
    <row r="25" spans="1:4" s="141" customFormat="1" ht="15" x14ac:dyDescent="0.3">
      <c r="A25" s="144">
        <v>44400</v>
      </c>
      <c r="B25" s="145" t="s">
        <v>42</v>
      </c>
      <c r="C25" s="145"/>
      <c r="D25" s="145">
        <v>4699.5</v>
      </c>
    </row>
    <row r="26" spans="1:4" s="141" customFormat="1" ht="15" x14ac:dyDescent="0.3">
      <c r="A26" s="144">
        <v>44401</v>
      </c>
      <c r="B26" s="145" t="s">
        <v>42</v>
      </c>
      <c r="C26" s="145"/>
      <c r="D26" s="145">
        <v>4699.5</v>
      </c>
    </row>
    <row r="27" spans="1:4" s="141" customFormat="1" ht="15" x14ac:dyDescent="0.3">
      <c r="A27" s="144">
        <v>44402</v>
      </c>
      <c r="B27" s="145" t="s">
        <v>42</v>
      </c>
      <c r="C27" s="145"/>
      <c r="D27" s="145">
        <v>4699.5</v>
      </c>
    </row>
    <row r="28" spans="1:4" s="141" customFormat="1" ht="15" x14ac:dyDescent="0.3">
      <c r="A28" s="144">
        <v>44403</v>
      </c>
      <c r="B28" s="145" t="s">
        <v>42</v>
      </c>
      <c r="C28" s="145"/>
      <c r="D28" s="145">
        <v>4699.5</v>
      </c>
    </row>
    <row r="29" spans="1:4" s="141" customFormat="1" ht="15" x14ac:dyDescent="0.3">
      <c r="A29" s="144">
        <v>44404</v>
      </c>
      <c r="B29" s="145">
        <v>620901</v>
      </c>
      <c r="C29" s="145"/>
      <c r="D29" s="145">
        <v>4699.5</v>
      </c>
    </row>
    <row r="30" spans="1:4" s="141" customFormat="1" ht="15" x14ac:dyDescent="0.3">
      <c r="A30" s="144">
        <v>44405</v>
      </c>
      <c r="B30" s="145">
        <v>638815</v>
      </c>
      <c r="C30" s="145">
        <v>17914</v>
      </c>
      <c r="D30" s="145">
        <v>17914</v>
      </c>
    </row>
    <row r="31" spans="1:4" s="141" customFormat="1" ht="15" x14ac:dyDescent="0.3">
      <c r="A31" s="144">
        <v>44406</v>
      </c>
      <c r="B31" s="145">
        <v>644598</v>
      </c>
      <c r="C31" s="145">
        <v>5783</v>
      </c>
      <c r="D31" s="145">
        <v>5783</v>
      </c>
    </row>
    <row r="32" spans="1:4" s="141" customFormat="1" ht="15" x14ac:dyDescent="0.3">
      <c r="A32" s="144">
        <v>44407</v>
      </c>
      <c r="B32" s="145">
        <v>649920</v>
      </c>
      <c r="C32" s="145">
        <v>5322</v>
      </c>
      <c r="D32" s="145">
        <v>5322</v>
      </c>
    </row>
    <row r="33" spans="1:4" s="141" customFormat="1" ht="15" x14ac:dyDescent="0.3">
      <c r="A33" s="144">
        <v>44408</v>
      </c>
      <c r="B33" s="145">
        <v>649920</v>
      </c>
      <c r="C33" s="145">
        <v>0</v>
      </c>
      <c r="D33" s="145">
        <v>0</v>
      </c>
    </row>
    <row r="34" spans="1:4" s="141" customFormat="1" x14ac:dyDescent="0.3">
      <c r="A34" s="146" t="s">
        <v>108</v>
      </c>
      <c r="B34" s="140"/>
      <c r="C34" s="140"/>
      <c r="D34" s="147">
        <f>SUM(D3:D33)</f>
        <v>144384</v>
      </c>
    </row>
    <row r="35" spans="1:4" s="141" customFormat="1" x14ac:dyDescent="0.3">
      <c r="A35" s="146" t="s">
        <v>109</v>
      </c>
      <c r="B35" s="140"/>
      <c r="C35" s="140"/>
      <c r="D35" s="147">
        <f>ROUND(AVERAGE(D3:D33),0)</f>
        <v>4658</v>
      </c>
    </row>
  </sheetData>
  <mergeCells count="3">
    <mergeCell ref="A1:D1"/>
    <mergeCell ref="A34:C34"/>
    <mergeCell ref="A35:C35"/>
  </mergeCells>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F3B9A-6950-42A3-BF41-B726121AAAF5}">
  <dimension ref="A1:Z34"/>
  <sheetViews>
    <sheetView workbookViewId="0">
      <selection activeCell="H40" sqref="H40"/>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June 2021 Daily Flow</v>
      </c>
      <c r="B1" s="140"/>
      <c r="C1" s="140"/>
      <c r="D1" s="140"/>
    </row>
    <row r="2" spans="1:4" x14ac:dyDescent="0.3">
      <c r="A2" s="142" t="s">
        <v>104</v>
      </c>
      <c r="B2" s="143" t="s">
        <v>105</v>
      </c>
      <c r="C2" s="143" t="s">
        <v>106</v>
      </c>
      <c r="D2" s="143" t="s">
        <v>107</v>
      </c>
    </row>
    <row r="3" spans="1:4" x14ac:dyDescent="0.3">
      <c r="A3" s="144">
        <v>44348</v>
      </c>
      <c r="B3" s="145">
        <v>207650</v>
      </c>
      <c r="C3" s="145">
        <v>5580</v>
      </c>
      <c r="D3" s="145">
        <v>5580</v>
      </c>
    </row>
    <row r="4" spans="1:4" x14ac:dyDescent="0.3">
      <c r="A4" s="144">
        <v>44349</v>
      </c>
      <c r="B4" s="145">
        <v>223762</v>
      </c>
      <c r="C4" s="145">
        <v>16112</v>
      </c>
      <c r="D4" s="145">
        <v>16112</v>
      </c>
    </row>
    <row r="5" spans="1:4" x14ac:dyDescent="0.3">
      <c r="A5" s="144">
        <v>44350</v>
      </c>
      <c r="B5" s="145">
        <v>229859</v>
      </c>
      <c r="C5" s="145">
        <v>6097</v>
      </c>
      <c r="D5" s="145">
        <v>6097</v>
      </c>
    </row>
    <row r="6" spans="1:4" x14ac:dyDescent="0.3">
      <c r="A6" s="144">
        <v>44351</v>
      </c>
      <c r="B6" s="145">
        <v>235609</v>
      </c>
      <c r="C6" s="145">
        <v>5750</v>
      </c>
      <c r="D6" s="145">
        <v>5750</v>
      </c>
    </row>
    <row r="7" spans="1:4" x14ac:dyDescent="0.3">
      <c r="A7" s="144">
        <v>44352</v>
      </c>
      <c r="B7" s="145">
        <v>241745</v>
      </c>
      <c r="C7" s="145">
        <v>6136</v>
      </c>
      <c r="D7" s="145">
        <v>6136</v>
      </c>
    </row>
    <row r="8" spans="1:4" x14ac:dyDescent="0.3">
      <c r="A8" s="144">
        <v>44353</v>
      </c>
      <c r="B8" s="145">
        <v>241745</v>
      </c>
      <c r="C8" s="145">
        <v>0</v>
      </c>
      <c r="D8" s="145">
        <v>0</v>
      </c>
    </row>
    <row r="9" spans="1:4" x14ac:dyDescent="0.3">
      <c r="A9" s="144">
        <v>44354</v>
      </c>
      <c r="B9" s="145">
        <v>254186</v>
      </c>
      <c r="C9" s="145">
        <v>12441</v>
      </c>
      <c r="D9" s="145">
        <v>12441</v>
      </c>
    </row>
    <row r="10" spans="1:4" x14ac:dyDescent="0.3">
      <c r="A10" s="144">
        <v>44355</v>
      </c>
      <c r="B10" s="145">
        <v>266416</v>
      </c>
      <c r="C10" s="145">
        <v>12230</v>
      </c>
      <c r="D10" s="145">
        <v>12230</v>
      </c>
    </row>
    <row r="11" spans="1:4" x14ac:dyDescent="0.3">
      <c r="A11" s="144">
        <v>44356</v>
      </c>
      <c r="B11" s="145">
        <v>284489</v>
      </c>
      <c r="C11" s="145">
        <v>18073</v>
      </c>
      <c r="D11" s="145">
        <v>18073</v>
      </c>
    </row>
    <row r="12" spans="1:4" x14ac:dyDescent="0.3">
      <c r="A12" s="144">
        <v>44357</v>
      </c>
      <c r="B12" s="145">
        <v>290732</v>
      </c>
      <c r="C12" s="145">
        <v>6243</v>
      </c>
      <c r="D12" s="145">
        <v>6243</v>
      </c>
    </row>
    <row r="13" spans="1:4" x14ac:dyDescent="0.3">
      <c r="A13" s="144">
        <v>44358</v>
      </c>
      <c r="B13" s="145">
        <v>301420</v>
      </c>
      <c r="C13" s="145">
        <v>10688</v>
      </c>
      <c r="D13" s="145">
        <v>10688</v>
      </c>
    </row>
    <row r="14" spans="1:4" x14ac:dyDescent="0.3">
      <c r="A14" s="144">
        <v>44359</v>
      </c>
      <c r="B14" s="145">
        <v>307344</v>
      </c>
      <c r="C14" s="145">
        <v>5924</v>
      </c>
      <c r="D14" s="145">
        <v>5924</v>
      </c>
    </row>
    <row r="15" spans="1:4" x14ac:dyDescent="0.3">
      <c r="A15" s="144">
        <v>44360</v>
      </c>
      <c r="B15" s="145">
        <v>324381</v>
      </c>
      <c r="C15" s="145">
        <v>17037</v>
      </c>
      <c r="D15" s="145">
        <v>17037</v>
      </c>
    </row>
    <row r="16" spans="1:4" x14ac:dyDescent="0.3">
      <c r="A16" s="144">
        <v>44361</v>
      </c>
      <c r="B16" s="145">
        <v>355393</v>
      </c>
      <c r="C16" s="145">
        <v>31012</v>
      </c>
      <c r="D16" s="145">
        <v>31012</v>
      </c>
    </row>
    <row r="17" spans="1:4" x14ac:dyDescent="0.3">
      <c r="A17" s="144">
        <v>44362</v>
      </c>
      <c r="B17" s="145">
        <v>380433</v>
      </c>
      <c r="C17" s="145">
        <v>25040</v>
      </c>
      <c r="D17" s="145">
        <v>25040</v>
      </c>
    </row>
    <row r="18" spans="1:4" x14ac:dyDescent="0.3">
      <c r="A18" s="144">
        <v>44363</v>
      </c>
      <c r="B18" s="145">
        <v>398534</v>
      </c>
      <c r="C18" s="145">
        <v>18101</v>
      </c>
      <c r="D18" s="145">
        <v>18101</v>
      </c>
    </row>
    <row r="19" spans="1:4" x14ac:dyDescent="0.3">
      <c r="A19" s="144">
        <v>44364</v>
      </c>
      <c r="B19" s="145">
        <v>423332</v>
      </c>
      <c r="C19" s="145">
        <v>24798</v>
      </c>
      <c r="D19" s="145">
        <v>24798</v>
      </c>
    </row>
    <row r="20" spans="1:4" x14ac:dyDescent="0.3">
      <c r="A20" s="144">
        <v>44365</v>
      </c>
      <c r="B20" s="145">
        <v>435210</v>
      </c>
      <c r="C20" s="145">
        <v>11878</v>
      </c>
      <c r="D20" s="145">
        <v>11878</v>
      </c>
    </row>
    <row r="21" spans="1:4" x14ac:dyDescent="0.3">
      <c r="A21" s="144">
        <v>44366</v>
      </c>
      <c r="B21" s="145">
        <v>435210</v>
      </c>
      <c r="C21" s="145">
        <v>0</v>
      </c>
      <c r="D21" s="145">
        <v>0</v>
      </c>
    </row>
    <row r="22" spans="1:4" x14ac:dyDescent="0.3">
      <c r="A22" s="144">
        <v>44367</v>
      </c>
      <c r="B22" s="145">
        <v>441072</v>
      </c>
      <c r="C22" s="145">
        <v>5862</v>
      </c>
      <c r="D22" s="145">
        <v>5862</v>
      </c>
    </row>
    <row r="23" spans="1:4" x14ac:dyDescent="0.3">
      <c r="A23" s="144">
        <v>44368</v>
      </c>
      <c r="B23" s="145">
        <v>441072</v>
      </c>
      <c r="C23" s="145">
        <v>0</v>
      </c>
      <c r="D23" s="145">
        <v>0</v>
      </c>
    </row>
    <row r="24" spans="1:4" x14ac:dyDescent="0.3">
      <c r="A24" s="144">
        <v>44369</v>
      </c>
      <c r="B24" s="145">
        <v>452862</v>
      </c>
      <c r="C24" s="145">
        <v>11790</v>
      </c>
      <c r="D24" s="145">
        <v>11790</v>
      </c>
    </row>
    <row r="25" spans="1:4" x14ac:dyDescent="0.3">
      <c r="A25" s="144">
        <v>44370</v>
      </c>
      <c r="B25" s="145">
        <v>464471</v>
      </c>
      <c r="C25" s="145">
        <v>11609</v>
      </c>
      <c r="D25" s="145">
        <v>11609</v>
      </c>
    </row>
    <row r="26" spans="1:4" x14ac:dyDescent="0.3">
      <c r="A26" s="144">
        <v>44371</v>
      </c>
      <c r="B26" s="145">
        <v>469874</v>
      </c>
      <c r="C26" s="145">
        <v>5403</v>
      </c>
      <c r="D26" s="145">
        <v>5403</v>
      </c>
    </row>
    <row r="27" spans="1:4" x14ac:dyDescent="0.3">
      <c r="A27" s="144">
        <v>44372</v>
      </c>
      <c r="B27" s="145">
        <v>469874</v>
      </c>
      <c r="C27" s="145">
        <v>0</v>
      </c>
      <c r="D27" s="145">
        <v>0</v>
      </c>
    </row>
    <row r="28" spans="1:4" x14ac:dyDescent="0.3">
      <c r="A28" s="144">
        <v>44373</v>
      </c>
      <c r="B28" s="145">
        <v>475568</v>
      </c>
      <c r="C28" s="145">
        <v>5694</v>
      </c>
      <c r="D28" s="145">
        <v>5694</v>
      </c>
    </row>
    <row r="29" spans="1:4" x14ac:dyDescent="0.3">
      <c r="A29" s="144">
        <v>44374</v>
      </c>
      <c r="B29" s="145">
        <v>475568</v>
      </c>
      <c r="C29" s="145">
        <v>0</v>
      </c>
      <c r="D29" s="145">
        <v>0</v>
      </c>
    </row>
    <row r="30" spans="1:4" x14ac:dyDescent="0.3">
      <c r="A30" s="144">
        <v>44375</v>
      </c>
      <c r="B30" s="145">
        <v>483345</v>
      </c>
      <c r="C30" s="145">
        <v>7777</v>
      </c>
      <c r="D30" s="145">
        <v>7777</v>
      </c>
    </row>
    <row r="31" spans="1:4" x14ac:dyDescent="0.3">
      <c r="A31" s="144">
        <v>44376</v>
      </c>
      <c r="B31" s="145">
        <v>493531</v>
      </c>
      <c r="C31" s="145">
        <v>10186</v>
      </c>
      <c r="D31" s="145">
        <v>10186</v>
      </c>
    </row>
    <row r="32" spans="1:4" x14ac:dyDescent="0.3">
      <c r="A32" s="144">
        <v>44377</v>
      </c>
      <c r="B32" s="145">
        <v>505536</v>
      </c>
      <c r="C32" s="145">
        <v>12005</v>
      </c>
      <c r="D32" s="145">
        <v>12005</v>
      </c>
    </row>
    <row r="33" spans="1:4" x14ac:dyDescent="0.3">
      <c r="A33" s="146" t="s">
        <v>108</v>
      </c>
      <c r="B33" s="140"/>
      <c r="C33" s="140"/>
      <c r="D33" s="147">
        <f>SUM(D3:D32)</f>
        <v>303466</v>
      </c>
    </row>
    <row r="34" spans="1:4" x14ac:dyDescent="0.3">
      <c r="A34" s="146" t="s">
        <v>109</v>
      </c>
      <c r="B34" s="140"/>
      <c r="C34" s="140"/>
      <c r="D34" s="147">
        <f>ROUND(AVERAGE(D3:D32),0)</f>
        <v>10116</v>
      </c>
    </row>
  </sheetData>
  <mergeCells count="3">
    <mergeCell ref="A1:D1"/>
    <mergeCell ref="A33:C33"/>
    <mergeCell ref="A34:C34"/>
  </mergeCells>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D38E2-62EA-4C71-9C18-13C2D43751BD}">
  <dimension ref="A1:Z35"/>
  <sheetViews>
    <sheetView workbookViewId="0">
      <selection activeCell="H33" sqref="H33"/>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May 2021 Daily Flow</v>
      </c>
      <c r="B1" s="140"/>
      <c r="C1" s="140"/>
      <c r="D1" s="140"/>
    </row>
    <row r="2" spans="1:4" x14ac:dyDescent="0.3">
      <c r="A2" s="142" t="s">
        <v>104</v>
      </c>
      <c r="B2" s="143" t="s">
        <v>105</v>
      </c>
      <c r="C2" s="143" t="s">
        <v>106</v>
      </c>
      <c r="D2" s="143" t="s">
        <v>107</v>
      </c>
    </row>
    <row r="3" spans="1:4" x14ac:dyDescent="0.3">
      <c r="A3" s="144">
        <v>44317</v>
      </c>
      <c r="B3" s="145">
        <v>54150</v>
      </c>
      <c r="C3" s="145">
        <v>0</v>
      </c>
      <c r="D3" s="145">
        <v>0</v>
      </c>
    </row>
    <row r="4" spans="1:4" x14ac:dyDescent="0.3">
      <c r="A4" s="144">
        <v>44318</v>
      </c>
      <c r="B4" s="145">
        <v>59041</v>
      </c>
      <c r="C4" s="145">
        <v>4891</v>
      </c>
      <c r="D4" s="145">
        <v>4891</v>
      </c>
    </row>
    <row r="5" spans="1:4" x14ac:dyDescent="0.3">
      <c r="A5" s="144">
        <v>44319</v>
      </c>
      <c r="B5" s="145">
        <v>64138</v>
      </c>
      <c r="C5" s="145">
        <v>5097</v>
      </c>
      <c r="D5" s="145">
        <v>5097</v>
      </c>
    </row>
    <row r="6" spans="1:4" x14ac:dyDescent="0.3">
      <c r="A6" s="144">
        <v>44320</v>
      </c>
      <c r="B6" s="145">
        <v>69809</v>
      </c>
      <c r="C6" s="145">
        <v>5671</v>
      </c>
      <c r="D6" s="145">
        <v>5671</v>
      </c>
    </row>
    <row r="7" spans="1:4" x14ac:dyDescent="0.3">
      <c r="A7" s="144">
        <v>44321</v>
      </c>
      <c r="B7" s="145">
        <v>80995</v>
      </c>
      <c r="C7" s="145">
        <v>11186</v>
      </c>
      <c r="D7" s="145">
        <v>11186</v>
      </c>
    </row>
    <row r="8" spans="1:4" x14ac:dyDescent="0.3">
      <c r="A8" s="144">
        <v>44322</v>
      </c>
      <c r="B8" s="145">
        <v>86623</v>
      </c>
      <c r="C8" s="145">
        <v>5628</v>
      </c>
      <c r="D8" s="145">
        <v>5628</v>
      </c>
    </row>
    <row r="9" spans="1:4" x14ac:dyDescent="0.3">
      <c r="A9" s="144">
        <v>44323</v>
      </c>
      <c r="B9" s="145">
        <v>86623</v>
      </c>
      <c r="C9" s="145">
        <v>0</v>
      </c>
      <c r="D9" s="145">
        <v>0</v>
      </c>
    </row>
    <row r="10" spans="1:4" x14ac:dyDescent="0.3">
      <c r="A10" s="144">
        <v>44324</v>
      </c>
      <c r="B10" s="145">
        <v>91992</v>
      </c>
      <c r="C10" s="145">
        <v>5369</v>
      </c>
      <c r="D10" s="145">
        <v>5369</v>
      </c>
    </row>
    <row r="11" spans="1:4" x14ac:dyDescent="0.3">
      <c r="A11" s="144">
        <v>44325</v>
      </c>
      <c r="B11" s="145">
        <v>91992</v>
      </c>
      <c r="C11" s="145">
        <v>0</v>
      </c>
      <c r="D11" s="145">
        <v>0</v>
      </c>
    </row>
    <row r="12" spans="1:4" x14ac:dyDescent="0.3">
      <c r="A12" s="144">
        <v>44326</v>
      </c>
      <c r="B12" s="145">
        <v>97441</v>
      </c>
      <c r="C12" s="145">
        <v>5449</v>
      </c>
      <c r="D12" s="145">
        <v>5449</v>
      </c>
    </row>
    <row r="13" spans="1:4" x14ac:dyDescent="0.3">
      <c r="A13" s="144">
        <v>44327</v>
      </c>
      <c r="B13" s="145">
        <v>102957</v>
      </c>
      <c r="C13" s="145">
        <v>5516</v>
      </c>
      <c r="D13" s="145">
        <v>5516</v>
      </c>
    </row>
    <row r="14" spans="1:4" x14ac:dyDescent="0.3">
      <c r="A14" s="144">
        <v>44328</v>
      </c>
      <c r="B14" s="145">
        <v>113604</v>
      </c>
      <c r="C14" s="145">
        <v>10647</v>
      </c>
      <c r="D14" s="145">
        <v>10647</v>
      </c>
    </row>
    <row r="15" spans="1:4" x14ac:dyDescent="0.3">
      <c r="A15" s="144">
        <v>44329</v>
      </c>
      <c r="B15" s="145">
        <v>118873</v>
      </c>
      <c r="C15" s="145">
        <v>5269</v>
      </c>
      <c r="D15" s="145">
        <v>5269</v>
      </c>
    </row>
    <row r="16" spans="1:4" x14ac:dyDescent="0.3">
      <c r="A16" s="144">
        <v>44330</v>
      </c>
      <c r="B16" s="145">
        <v>123909</v>
      </c>
      <c r="C16" s="145">
        <v>5036</v>
      </c>
      <c r="D16" s="145">
        <v>5036</v>
      </c>
    </row>
    <row r="17" spans="1:4" x14ac:dyDescent="0.3">
      <c r="A17" s="144">
        <v>44331</v>
      </c>
      <c r="B17" s="145">
        <v>123909</v>
      </c>
      <c r="C17" s="145">
        <v>0</v>
      </c>
      <c r="D17" s="145">
        <v>0</v>
      </c>
    </row>
    <row r="18" spans="1:4" x14ac:dyDescent="0.3">
      <c r="A18" s="144">
        <v>44332</v>
      </c>
      <c r="B18" s="145">
        <v>123909</v>
      </c>
      <c r="C18" s="145">
        <v>0</v>
      </c>
      <c r="D18" s="145">
        <v>0</v>
      </c>
    </row>
    <row r="19" spans="1:4" x14ac:dyDescent="0.3">
      <c r="A19" s="144">
        <v>44333</v>
      </c>
      <c r="B19" s="145">
        <v>129102</v>
      </c>
      <c r="C19" s="145">
        <v>5193</v>
      </c>
      <c r="D19" s="145">
        <v>5193</v>
      </c>
    </row>
    <row r="20" spans="1:4" x14ac:dyDescent="0.3">
      <c r="A20" s="144">
        <v>44334</v>
      </c>
      <c r="B20" s="145">
        <v>139846</v>
      </c>
      <c r="C20" s="145">
        <v>10744</v>
      </c>
      <c r="D20" s="145">
        <v>10744</v>
      </c>
    </row>
    <row r="21" spans="1:4" x14ac:dyDescent="0.3">
      <c r="A21" s="144">
        <v>44335</v>
      </c>
      <c r="B21" s="145">
        <v>149615</v>
      </c>
      <c r="C21" s="145">
        <v>9769</v>
      </c>
      <c r="D21" s="145">
        <v>9769</v>
      </c>
    </row>
    <row r="22" spans="1:4" x14ac:dyDescent="0.3">
      <c r="A22" s="144">
        <v>44336</v>
      </c>
      <c r="B22" s="145">
        <v>155051</v>
      </c>
      <c r="C22" s="145">
        <v>5436</v>
      </c>
      <c r="D22" s="145">
        <v>5436</v>
      </c>
    </row>
    <row r="23" spans="1:4" x14ac:dyDescent="0.3">
      <c r="A23" s="144">
        <v>44337</v>
      </c>
      <c r="B23" s="145">
        <v>155051</v>
      </c>
      <c r="C23" s="145">
        <v>0</v>
      </c>
      <c r="D23" s="145">
        <v>0</v>
      </c>
    </row>
    <row r="24" spans="1:4" x14ac:dyDescent="0.3">
      <c r="A24" s="144">
        <v>44338</v>
      </c>
      <c r="B24" s="145">
        <v>160148</v>
      </c>
      <c r="C24" s="145">
        <v>5097</v>
      </c>
      <c r="D24" s="145">
        <v>5097</v>
      </c>
    </row>
    <row r="25" spans="1:4" x14ac:dyDescent="0.3">
      <c r="A25" s="144">
        <v>44339</v>
      </c>
      <c r="B25" s="145">
        <v>160148</v>
      </c>
      <c r="C25" s="145">
        <v>0</v>
      </c>
      <c r="D25" s="145">
        <v>0</v>
      </c>
    </row>
    <row r="26" spans="1:4" x14ac:dyDescent="0.3">
      <c r="A26" s="144">
        <v>44340</v>
      </c>
      <c r="B26" s="145">
        <v>160148</v>
      </c>
      <c r="C26" s="145">
        <v>0</v>
      </c>
      <c r="D26" s="145">
        <v>0</v>
      </c>
    </row>
    <row r="27" spans="1:4" x14ac:dyDescent="0.3">
      <c r="A27" s="144">
        <v>44341</v>
      </c>
      <c r="B27" s="145">
        <v>164995</v>
      </c>
      <c r="C27" s="145">
        <v>4847</v>
      </c>
      <c r="D27" s="145">
        <v>4847</v>
      </c>
    </row>
    <row r="28" spans="1:4" x14ac:dyDescent="0.3">
      <c r="A28" s="144">
        <v>44342</v>
      </c>
      <c r="B28" s="145">
        <v>180885</v>
      </c>
      <c r="C28" s="145">
        <v>15890</v>
      </c>
      <c r="D28" s="145">
        <v>15890</v>
      </c>
    </row>
    <row r="29" spans="1:4" x14ac:dyDescent="0.3">
      <c r="A29" s="144">
        <v>44343</v>
      </c>
      <c r="B29" s="145">
        <v>186089</v>
      </c>
      <c r="C29" s="145">
        <v>5204</v>
      </c>
      <c r="D29" s="145">
        <v>5204</v>
      </c>
    </row>
    <row r="30" spans="1:4" x14ac:dyDescent="0.3">
      <c r="A30" s="144">
        <v>44344</v>
      </c>
      <c r="B30" s="145">
        <v>186395</v>
      </c>
      <c r="C30" s="145">
        <v>306</v>
      </c>
      <c r="D30" s="145">
        <v>306</v>
      </c>
    </row>
    <row r="31" spans="1:4" x14ac:dyDescent="0.3">
      <c r="A31" s="144">
        <v>44345</v>
      </c>
      <c r="B31" s="145">
        <v>191523</v>
      </c>
      <c r="C31" s="145">
        <v>5128</v>
      </c>
      <c r="D31" s="145">
        <v>5128</v>
      </c>
    </row>
    <row r="32" spans="1:4" x14ac:dyDescent="0.3">
      <c r="A32" s="144">
        <v>44346</v>
      </c>
      <c r="B32" s="145">
        <v>191523</v>
      </c>
      <c r="C32" s="145">
        <v>0</v>
      </c>
      <c r="D32" s="145">
        <v>0</v>
      </c>
    </row>
    <row r="33" spans="1:4" x14ac:dyDescent="0.3">
      <c r="A33" s="144">
        <v>44347</v>
      </c>
      <c r="B33" s="145">
        <v>202070</v>
      </c>
      <c r="C33" s="145">
        <v>10547</v>
      </c>
      <c r="D33" s="145">
        <v>10547</v>
      </c>
    </row>
    <row r="34" spans="1:4" x14ac:dyDescent="0.3">
      <c r="A34" s="146" t="s">
        <v>108</v>
      </c>
      <c r="B34" s="140"/>
      <c r="C34" s="140"/>
      <c r="D34" s="147">
        <f>SUM(D3:D33)</f>
        <v>147920</v>
      </c>
    </row>
    <row r="35" spans="1:4" x14ac:dyDescent="0.3">
      <c r="A35" s="146" t="s">
        <v>109</v>
      </c>
      <c r="B35" s="140"/>
      <c r="C35" s="140"/>
      <c r="D35" s="147">
        <f>ROUND(AVERAGE(D3:D33),0)</f>
        <v>4772</v>
      </c>
    </row>
  </sheetData>
  <mergeCells count="3">
    <mergeCell ref="A1:D1"/>
    <mergeCell ref="A34:C34"/>
    <mergeCell ref="A35:C35"/>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232C8-BE93-481E-B1F6-1A68998F0B92}">
  <dimension ref="A1:Z34"/>
  <sheetViews>
    <sheetView workbookViewId="0">
      <selection activeCell="G24" sqref="G24"/>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April 2021 Daily Flow</v>
      </c>
      <c r="B1" s="140"/>
      <c r="C1" s="140"/>
      <c r="D1" s="140"/>
    </row>
    <row r="2" spans="1:4" x14ac:dyDescent="0.3">
      <c r="A2" s="142" t="s">
        <v>104</v>
      </c>
      <c r="B2" s="143" t="s">
        <v>105</v>
      </c>
      <c r="C2" s="143" t="s">
        <v>106</v>
      </c>
      <c r="D2" s="143" t="s">
        <v>107</v>
      </c>
    </row>
    <row r="3" spans="1:4" x14ac:dyDescent="0.3">
      <c r="A3" s="144">
        <v>44287</v>
      </c>
      <c r="B3" s="145">
        <v>821606</v>
      </c>
      <c r="C3" s="145">
        <v>13814</v>
      </c>
      <c r="D3" s="145">
        <v>13814</v>
      </c>
    </row>
    <row r="4" spans="1:4" x14ac:dyDescent="0.3">
      <c r="A4" s="144">
        <v>44288</v>
      </c>
      <c r="B4" s="145">
        <v>821606</v>
      </c>
      <c r="C4" s="145">
        <v>0</v>
      </c>
      <c r="D4" s="145">
        <v>0</v>
      </c>
    </row>
    <row r="5" spans="1:4" x14ac:dyDescent="0.3">
      <c r="A5" s="144">
        <v>44289</v>
      </c>
      <c r="B5" s="145">
        <v>821606</v>
      </c>
      <c r="C5" s="145">
        <v>0</v>
      </c>
      <c r="D5" s="145">
        <v>0</v>
      </c>
    </row>
    <row r="6" spans="1:4" x14ac:dyDescent="0.3">
      <c r="A6" s="144">
        <v>44290</v>
      </c>
      <c r="B6" s="145">
        <v>828289</v>
      </c>
      <c r="C6" s="145">
        <v>6683</v>
      </c>
      <c r="D6" s="145">
        <v>6683</v>
      </c>
    </row>
    <row r="7" spans="1:4" x14ac:dyDescent="0.3">
      <c r="A7" s="144">
        <v>44291</v>
      </c>
      <c r="B7" s="145">
        <v>828289</v>
      </c>
      <c r="C7" s="145">
        <v>0</v>
      </c>
      <c r="D7" s="145">
        <v>0</v>
      </c>
    </row>
    <row r="8" spans="1:4" x14ac:dyDescent="0.3">
      <c r="A8" s="144">
        <v>44292</v>
      </c>
      <c r="B8" s="145">
        <v>828289</v>
      </c>
      <c r="C8" s="145">
        <v>0</v>
      </c>
      <c r="D8" s="145">
        <v>0</v>
      </c>
    </row>
    <row r="9" spans="1:4" x14ac:dyDescent="0.3">
      <c r="A9" s="144">
        <v>44293</v>
      </c>
      <c r="B9" s="145">
        <v>842356</v>
      </c>
      <c r="C9" s="145">
        <v>14067</v>
      </c>
      <c r="D9" s="145">
        <v>14067</v>
      </c>
    </row>
    <row r="10" spans="1:4" x14ac:dyDescent="0.3">
      <c r="A10" s="144">
        <v>44294</v>
      </c>
      <c r="B10" s="145">
        <v>849118</v>
      </c>
      <c r="C10" s="145">
        <v>6762</v>
      </c>
      <c r="D10" s="145">
        <v>6762</v>
      </c>
    </row>
    <row r="11" spans="1:4" x14ac:dyDescent="0.3">
      <c r="A11" s="144">
        <v>44295</v>
      </c>
      <c r="B11" s="145">
        <v>855359</v>
      </c>
      <c r="C11" s="145">
        <v>6241</v>
      </c>
      <c r="D11" s="145">
        <v>6241</v>
      </c>
    </row>
    <row r="12" spans="1:4" x14ac:dyDescent="0.3">
      <c r="A12" s="144">
        <v>44296</v>
      </c>
      <c r="B12" s="145">
        <v>855359</v>
      </c>
      <c r="C12" s="145">
        <v>0</v>
      </c>
      <c r="D12" s="145">
        <v>0</v>
      </c>
    </row>
    <row r="13" spans="1:4" x14ac:dyDescent="0.3">
      <c r="A13" s="144">
        <v>44297</v>
      </c>
      <c r="B13" s="145">
        <v>855359</v>
      </c>
      <c r="C13" s="145">
        <v>0</v>
      </c>
      <c r="D13" s="145">
        <v>0</v>
      </c>
    </row>
    <row r="14" spans="1:4" x14ac:dyDescent="0.3">
      <c r="A14" s="144">
        <v>44298</v>
      </c>
      <c r="B14" s="145">
        <v>862206</v>
      </c>
      <c r="C14" s="145">
        <v>6847</v>
      </c>
      <c r="D14" s="145">
        <v>6847</v>
      </c>
    </row>
    <row r="15" spans="1:4" x14ac:dyDescent="0.3">
      <c r="A15" s="144">
        <v>44299</v>
      </c>
      <c r="B15" s="145">
        <v>869360</v>
      </c>
      <c r="C15" s="145">
        <v>7154</v>
      </c>
      <c r="D15" s="145">
        <v>7154</v>
      </c>
    </row>
    <row r="16" spans="1:4" x14ac:dyDescent="0.3">
      <c r="A16" s="144">
        <v>44300</v>
      </c>
      <c r="B16" s="145">
        <v>883511</v>
      </c>
      <c r="C16" s="145">
        <v>14151</v>
      </c>
      <c r="D16" s="145">
        <v>14151</v>
      </c>
    </row>
    <row r="17" spans="1:4" x14ac:dyDescent="0.3">
      <c r="A17" s="144">
        <v>44301</v>
      </c>
      <c r="B17" s="145">
        <v>890528</v>
      </c>
      <c r="C17" s="145">
        <v>7017</v>
      </c>
      <c r="D17" s="145">
        <v>7017</v>
      </c>
    </row>
    <row r="18" spans="1:4" x14ac:dyDescent="0.3">
      <c r="A18" s="144">
        <v>44302</v>
      </c>
      <c r="B18" s="145">
        <v>890528</v>
      </c>
      <c r="C18" s="145">
        <v>0</v>
      </c>
      <c r="D18" s="145">
        <v>0</v>
      </c>
    </row>
    <row r="19" spans="1:4" x14ac:dyDescent="0.3">
      <c r="A19" s="144">
        <v>44303</v>
      </c>
      <c r="B19" s="145">
        <v>897606</v>
      </c>
      <c r="C19" s="145">
        <v>7078</v>
      </c>
      <c r="D19" s="145">
        <v>7078</v>
      </c>
    </row>
    <row r="20" spans="1:4" x14ac:dyDescent="0.3">
      <c r="A20" s="144">
        <v>44304</v>
      </c>
      <c r="B20" s="145">
        <v>897606</v>
      </c>
      <c r="C20" s="145">
        <v>0</v>
      </c>
      <c r="D20" s="145">
        <v>0</v>
      </c>
    </row>
    <row r="21" spans="1:4" x14ac:dyDescent="0.3">
      <c r="A21" s="144">
        <v>44305</v>
      </c>
      <c r="B21" s="145">
        <v>904071</v>
      </c>
      <c r="C21" s="145">
        <v>6465</v>
      </c>
      <c r="D21" s="145">
        <v>6465</v>
      </c>
    </row>
    <row r="22" spans="1:4" x14ac:dyDescent="0.3">
      <c r="A22" s="144">
        <v>44306</v>
      </c>
      <c r="B22" s="145">
        <v>6536</v>
      </c>
      <c r="C22" s="145">
        <v>-897535</v>
      </c>
      <c r="D22" s="145">
        <f>B22</f>
        <v>6536</v>
      </c>
    </row>
    <row r="23" spans="1:4" x14ac:dyDescent="0.3">
      <c r="A23" s="144">
        <v>44307</v>
      </c>
      <c r="B23" s="145">
        <v>16983</v>
      </c>
      <c r="C23" s="145">
        <v>10447</v>
      </c>
      <c r="D23" s="145">
        <v>10447</v>
      </c>
    </row>
    <row r="24" spans="1:4" x14ac:dyDescent="0.3">
      <c r="A24" s="144">
        <v>44308</v>
      </c>
      <c r="B24" s="145">
        <v>16983</v>
      </c>
      <c r="C24" s="145">
        <v>0</v>
      </c>
      <c r="D24" s="145">
        <v>0</v>
      </c>
    </row>
    <row r="25" spans="1:4" x14ac:dyDescent="0.3">
      <c r="A25" s="144">
        <v>44309</v>
      </c>
      <c r="B25" s="145">
        <v>21849</v>
      </c>
      <c r="C25" s="145">
        <v>4866</v>
      </c>
      <c r="D25" s="145">
        <v>4866</v>
      </c>
    </row>
    <row r="26" spans="1:4" x14ac:dyDescent="0.3">
      <c r="A26" s="144">
        <v>44310</v>
      </c>
      <c r="B26" s="145">
        <v>21849</v>
      </c>
      <c r="C26" s="145">
        <v>0</v>
      </c>
      <c r="D26" s="145">
        <v>0</v>
      </c>
    </row>
    <row r="27" spans="1:4" x14ac:dyDescent="0.3">
      <c r="A27" s="144">
        <v>44311</v>
      </c>
      <c r="B27" s="145">
        <v>21849</v>
      </c>
      <c r="C27" s="145">
        <v>0</v>
      </c>
      <c r="D27" s="145">
        <v>0</v>
      </c>
    </row>
    <row r="28" spans="1:4" x14ac:dyDescent="0.3">
      <c r="A28" s="144">
        <v>44312</v>
      </c>
      <c r="B28" s="145">
        <v>27324</v>
      </c>
      <c r="C28" s="145">
        <v>5475</v>
      </c>
      <c r="D28" s="145">
        <v>5475</v>
      </c>
    </row>
    <row r="29" spans="1:4" x14ac:dyDescent="0.3">
      <c r="A29" s="144">
        <v>44313</v>
      </c>
      <c r="B29" s="145">
        <v>32821</v>
      </c>
      <c r="C29" s="145">
        <v>5497</v>
      </c>
      <c r="D29" s="145">
        <v>5497</v>
      </c>
    </row>
    <row r="30" spans="1:4" x14ac:dyDescent="0.3">
      <c r="A30" s="144">
        <v>44314</v>
      </c>
      <c r="B30" s="145">
        <v>43909</v>
      </c>
      <c r="C30" s="145">
        <v>11088</v>
      </c>
      <c r="D30" s="145">
        <v>11088</v>
      </c>
    </row>
    <row r="31" spans="1:4" x14ac:dyDescent="0.3">
      <c r="A31" s="144">
        <v>44315</v>
      </c>
      <c r="B31" s="145">
        <v>49268</v>
      </c>
      <c r="C31" s="145">
        <v>5359</v>
      </c>
      <c r="D31" s="145">
        <v>5359</v>
      </c>
    </row>
    <row r="32" spans="1:4" x14ac:dyDescent="0.3">
      <c r="A32" s="144">
        <v>44316</v>
      </c>
      <c r="B32" s="145">
        <v>54150</v>
      </c>
      <c r="C32" s="145">
        <v>4882</v>
      </c>
      <c r="D32" s="145">
        <v>4882</v>
      </c>
    </row>
    <row r="33" spans="1:4" x14ac:dyDescent="0.3">
      <c r="A33" s="146" t="s">
        <v>108</v>
      </c>
      <c r="B33" s="140"/>
      <c r="C33" s="140"/>
      <c r="D33" s="147">
        <f>SUM(D3:D32)</f>
        <v>150429</v>
      </c>
    </row>
    <row r="34" spans="1:4" x14ac:dyDescent="0.3">
      <c r="A34" s="146" t="s">
        <v>109</v>
      </c>
      <c r="B34" s="140"/>
      <c r="C34" s="140"/>
      <c r="D34" s="147">
        <f>ROUND(AVERAGE(D3:D32),0)</f>
        <v>5014</v>
      </c>
    </row>
  </sheetData>
  <mergeCells count="3">
    <mergeCell ref="A1:D1"/>
    <mergeCell ref="A33:C33"/>
    <mergeCell ref="A34:C34"/>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4BF30-4410-4C2B-BCC0-AF88485DD5F7}">
  <dimension ref="A1:Z35"/>
  <sheetViews>
    <sheetView workbookViewId="0">
      <selection activeCell="H23" sqref="H23"/>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March 2021 Daily Flow</v>
      </c>
      <c r="B1" s="140"/>
      <c r="C1" s="140"/>
      <c r="D1" s="140"/>
    </row>
    <row r="2" spans="1:4" x14ac:dyDescent="0.3">
      <c r="A2" s="142" t="s">
        <v>104</v>
      </c>
      <c r="B2" s="143" t="s">
        <v>105</v>
      </c>
      <c r="C2" s="143" t="s">
        <v>106</v>
      </c>
      <c r="D2" s="143" t="s">
        <v>107</v>
      </c>
    </row>
    <row r="3" spans="1:4" x14ac:dyDescent="0.3">
      <c r="A3" s="144">
        <v>44256</v>
      </c>
      <c r="B3" s="145">
        <v>523705</v>
      </c>
      <c r="C3" s="145">
        <v>13575</v>
      </c>
      <c r="D3" s="145">
        <v>13575</v>
      </c>
    </row>
    <row r="4" spans="1:4" x14ac:dyDescent="0.3">
      <c r="A4" s="144">
        <v>44257</v>
      </c>
      <c r="B4" s="145">
        <v>537854</v>
      </c>
      <c r="C4" s="145">
        <v>14149</v>
      </c>
      <c r="D4" s="145">
        <v>14149</v>
      </c>
    </row>
    <row r="5" spans="1:4" x14ac:dyDescent="0.3">
      <c r="A5" s="144">
        <v>44258</v>
      </c>
      <c r="B5" s="145">
        <v>551016</v>
      </c>
      <c r="C5" s="145">
        <v>13162</v>
      </c>
      <c r="D5" s="145">
        <v>13162</v>
      </c>
    </row>
    <row r="6" spans="1:4" x14ac:dyDescent="0.3">
      <c r="A6" s="144">
        <v>44259</v>
      </c>
      <c r="B6" s="145">
        <v>564056</v>
      </c>
      <c r="C6" s="145">
        <v>13040</v>
      </c>
      <c r="D6" s="145">
        <v>13040</v>
      </c>
    </row>
    <row r="7" spans="1:4" x14ac:dyDescent="0.3">
      <c r="A7" s="144">
        <v>44260</v>
      </c>
      <c r="B7" s="145">
        <v>570227</v>
      </c>
      <c r="C7" s="145">
        <v>6171</v>
      </c>
      <c r="D7" s="145">
        <v>6171</v>
      </c>
    </row>
    <row r="8" spans="1:4" x14ac:dyDescent="0.3">
      <c r="A8" s="144">
        <v>44261</v>
      </c>
      <c r="B8" s="145">
        <v>576631</v>
      </c>
      <c r="C8" s="145">
        <v>6404</v>
      </c>
      <c r="D8" s="145">
        <v>6404</v>
      </c>
    </row>
    <row r="9" spans="1:4" x14ac:dyDescent="0.3">
      <c r="A9" s="144">
        <v>44262</v>
      </c>
      <c r="B9" s="145">
        <v>576631</v>
      </c>
      <c r="C9" s="145">
        <v>0</v>
      </c>
      <c r="D9" s="145">
        <v>0</v>
      </c>
    </row>
    <row r="10" spans="1:4" x14ac:dyDescent="0.3">
      <c r="A10" s="144">
        <v>44263</v>
      </c>
      <c r="B10" s="145">
        <v>583519</v>
      </c>
      <c r="C10" s="145">
        <v>6888</v>
      </c>
      <c r="D10" s="145">
        <v>6888</v>
      </c>
    </row>
    <row r="11" spans="1:4" x14ac:dyDescent="0.3">
      <c r="A11" s="144">
        <v>44264</v>
      </c>
      <c r="B11" s="145">
        <v>596943</v>
      </c>
      <c r="C11" s="145">
        <v>13424</v>
      </c>
      <c r="D11" s="145">
        <v>13424</v>
      </c>
    </row>
    <row r="12" spans="1:4" x14ac:dyDescent="0.3">
      <c r="A12" s="144">
        <v>44265</v>
      </c>
      <c r="B12" s="145">
        <v>616434</v>
      </c>
      <c r="C12" s="145">
        <v>19491</v>
      </c>
      <c r="D12" s="145">
        <v>19491</v>
      </c>
    </row>
    <row r="13" spans="1:4" x14ac:dyDescent="0.3">
      <c r="A13" s="144">
        <v>44266</v>
      </c>
      <c r="B13" s="145">
        <v>642806</v>
      </c>
      <c r="C13" s="145">
        <v>26372</v>
      </c>
      <c r="D13" s="145">
        <v>26372</v>
      </c>
    </row>
    <row r="14" spans="1:4" x14ac:dyDescent="0.3">
      <c r="A14" s="144">
        <v>44267</v>
      </c>
      <c r="B14" s="145">
        <v>663083</v>
      </c>
      <c r="C14" s="145">
        <v>20277</v>
      </c>
      <c r="D14" s="145">
        <v>20277</v>
      </c>
    </row>
    <row r="15" spans="1:4" x14ac:dyDescent="0.3">
      <c r="A15" s="144">
        <v>44268</v>
      </c>
      <c r="B15" s="145">
        <v>669765</v>
      </c>
      <c r="C15" s="145">
        <v>6682</v>
      </c>
      <c r="D15" s="145">
        <v>6682</v>
      </c>
    </row>
    <row r="16" spans="1:4" x14ac:dyDescent="0.3">
      <c r="A16" s="144">
        <v>44269</v>
      </c>
      <c r="B16" s="145">
        <v>676241</v>
      </c>
      <c r="C16" s="145">
        <v>6476</v>
      </c>
      <c r="D16" s="145">
        <v>6476</v>
      </c>
    </row>
    <row r="17" spans="1:4" x14ac:dyDescent="0.3">
      <c r="A17" s="144">
        <v>44270</v>
      </c>
      <c r="B17" s="145">
        <v>682930</v>
      </c>
      <c r="C17" s="145">
        <v>6689</v>
      </c>
      <c r="D17" s="145">
        <v>6689</v>
      </c>
    </row>
    <row r="18" spans="1:4" x14ac:dyDescent="0.3">
      <c r="A18" s="144">
        <v>44271</v>
      </c>
      <c r="B18" s="145">
        <v>689632</v>
      </c>
      <c r="C18" s="145">
        <v>6702</v>
      </c>
      <c r="D18" s="145">
        <v>6702</v>
      </c>
    </row>
    <row r="19" spans="1:4" x14ac:dyDescent="0.3">
      <c r="A19" s="144">
        <v>44272</v>
      </c>
      <c r="B19" s="145">
        <v>709029</v>
      </c>
      <c r="C19" s="145">
        <v>19397</v>
      </c>
      <c r="D19" s="145">
        <v>19397</v>
      </c>
    </row>
    <row r="20" spans="1:4" x14ac:dyDescent="0.3">
      <c r="A20" s="144">
        <v>44273</v>
      </c>
      <c r="B20" s="145">
        <v>715936</v>
      </c>
      <c r="C20" s="145">
        <v>6907</v>
      </c>
      <c r="D20" s="145">
        <v>6907</v>
      </c>
    </row>
    <row r="21" spans="1:4" x14ac:dyDescent="0.3">
      <c r="A21" s="144">
        <v>44274</v>
      </c>
      <c r="B21" s="145">
        <v>722274</v>
      </c>
      <c r="C21" s="145">
        <v>6338</v>
      </c>
      <c r="D21" s="145">
        <v>6338</v>
      </c>
    </row>
    <row r="22" spans="1:4" x14ac:dyDescent="0.3">
      <c r="A22" s="144">
        <v>44275</v>
      </c>
      <c r="B22" s="145">
        <v>722274</v>
      </c>
      <c r="C22" s="145">
        <v>0</v>
      </c>
      <c r="D22" s="145">
        <v>0</v>
      </c>
    </row>
    <row r="23" spans="1:4" x14ac:dyDescent="0.3">
      <c r="A23" s="144">
        <v>44276</v>
      </c>
      <c r="B23" s="145">
        <v>728387</v>
      </c>
      <c r="C23" s="145">
        <v>6113</v>
      </c>
      <c r="D23" s="145">
        <v>6113</v>
      </c>
    </row>
    <row r="24" spans="1:4" x14ac:dyDescent="0.3">
      <c r="A24" s="144">
        <v>44277</v>
      </c>
      <c r="B24" s="145">
        <v>735297</v>
      </c>
      <c r="C24" s="145">
        <v>6910</v>
      </c>
      <c r="D24" s="145">
        <v>6910</v>
      </c>
    </row>
    <row r="25" spans="1:4" x14ac:dyDescent="0.3">
      <c r="A25" s="144">
        <v>44278</v>
      </c>
      <c r="B25" s="145">
        <v>748691</v>
      </c>
      <c r="C25" s="145">
        <v>13394</v>
      </c>
      <c r="D25" s="145">
        <v>13394</v>
      </c>
    </row>
    <row r="26" spans="1:4" x14ac:dyDescent="0.3">
      <c r="A26" s="144">
        <v>44279</v>
      </c>
      <c r="B26" s="145">
        <v>762056</v>
      </c>
      <c r="C26" s="145">
        <v>13365</v>
      </c>
      <c r="D26" s="145">
        <v>13365</v>
      </c>
    </row>
    <row r="27" spans="1:4" x14ac:dyDescent="0.3">
      <c r="A27" s="144">
        <v>44280</v>
      </c>
      <c r="B27" s="145">
        <v>768807</v>
      </c>
      <c r="C27" s="145">
        <v>6751</v>
      </c>
      <c r="D27" s="145">
        <v>6751</v>
      </c>
    </row>
    <row r="28" spans="1:4" x14ac:dyDescent="0.3">
      <c r="A28" s="144">
        <v>44281</v>
      </c>
      <c r="B28" s="145">
        <v>775227</v>
      </c>
      <c r="C28" s="145">
        <v>6420</v>
      </c>
      <c r="D28" s="145">
        <v>6420</v>
      </c>
    </row>
    <row r="29" spans="1:4" x14ac:dyDescent="0.3">
      <c r="A29" s="144">
        <v>44282</v>
      </c>
      <c r="B29" s="145">
        <v>781342</v>
      </c>
      <c r="C29" s="145">
        <v>6115</v>
      </c>
      <c r="D29" s="145">
        <v>6115</v>
      </c>
    </row>
    <row r="30" spans="1:4" x14ac:dyDescent="0.3">
      <c r="A30" s="144">
        <v>44283</v>
      </c>
      <c r="B30" s="145">
        <v>781342</v>
      </c>
      <c r="C30" s="145">
        <v>0</v>
      </c>
      <c r="D30" s="145">
        <v>0</v>
      </c>
    </row>
    <row r="31" spans="1:4" x14ac:dyDescent="0.3">
      <c r="A31" s="144">
        <v>44284</v>
      </c>
      <c r="B31" s="145">
        <v>787616</v>
      </c>
      <c r="C31" s="145">
        <v>6274</v>
      </c>
      <c r="D31" s="145">
        <v>6274</v>
      </c>
    </row>
    <row r="32" spans="1:4" x14ac:dyDescent="0.3">
      <c r="A32" s="144">
        <v>44285</v>
      </c>
      <c r="B32" s="145">
        <v>794667</v>
      </c>
      <c r="C32" s="145">
        <v>7051</v>
      </c>
      <c r="D32" s="145">
        <v>7051</v>
      </c>
    </row>
    <row r="33" spans="1:4" x14ac:dyDescent="0.3">
      <c r="A33" s="144">
        <v>44286</v>
      </c>
      <c r="B33" s="145">
        <v>807792</v>
      </c>
      <c r="C33" s="145">
        <v>13125</v>
      </c>
      <c r="D33" s="145">
        <v>13125</v>
      </c>
    </row>
    <row r="34" spans="1:4" x14ac:dyDescent="0.3">
      <c r="A34" s="146" t="s">
        <v>108</v>
      </c>
      <c r="B34" s="140"/>
      <c r="C34" s="140"/>
      <c r="D34" s="147">
        <f>SUM(D3:D33)</f>
        <v>297662</v>
      </c>
    </row>
    <row r="35" spans="1:4" x14ac:dyDescent="0.3">
      <c r="A35" s="146" t="s">
        <v>109</v>
      </c>
      <c r="B35" s="140"/>
      <c r="C35" s="140"/>
      <c r="D35" s="147">
        <f>ROUND(AVERAGE(D3:D33),0)</f>
        <v>9602</v>
      </c>
    </row>
  </sheetData>
  <mergeCells count="3">
    <mergeCell ref="A1:D1"/>
    <mergeCell ref="A34:C34"/>
    <mergeCell ref="A35:C35"/>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1E9B1-EC56-44F8-97A6-DC842279EB58}">
  <dimension ref="A1:Z32"/>
  <sheetViews>
    <sheetView workbookViewId="0">
      <selection activeCell="F47" sqref="F47"/>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February 2021 Daily Flow</v>
      </c>
      <c r="B1" s="140"/>
      <c r="C1" s="140"/>
      <c r="D1" s="140"/>
    </row>
    <row r="2" spans="1:4" x14ac:dyDescent="0.3">
      <c r="A2" s="142" t="s">
        <v>104</v>
      </c>
      <c r="B2" s="143" t="s">
        <v>105</v>
      </c>
      <c r="C2" s="143" t="s">
        <v>106</v>
      </c>
      <c r="D2" s="143" t="s">
        <v>107</v>
      </c>
    </row>
    <row r="3" spans="1:4" x14ac:dyDescent="0.3">
      <c r="A3" s="144">
        <v>44228</v>
      </c>
      <c r="B3" s="145">
        <v>280950</v>
      </c>
      <c r="C3" s="145">
        <v>6803</v>
      </c>
      <c r="D3" s="145">
        <v>6803</v>
      </c>
    </row>
    <row r="4" spans="1:4" x14ac:dyDescent="0.3">
      <c r="A4" s="144">
        <v>44229</v>
      </c>
      <c r="B4" s="145">
        <v>295374</v>
      </c>
      <c r="C4" s="145">
        <v>14424</v>
      </c>
      <c r="D4" s="145">
        <v>14424</v>
      </c>
    </row>
    <row r="5" spans="1:4" x14ac:dyDescent="0.3">
      <c r="A5" s="144">
        <v>44230</v>
      </c>
      <c r="B5" s="145">
        <v>302879</v>
      </c>
      <c r="C5" s="145">
        <v>7505</v>
      </c>
      <c r="D5" s="145">
        <v>7505</v>
      </c>
    </row>
    <row r="6" spans="1:4" x14ac:dyDescent="0.3">
      <c r="A6" s="144">
        <v>44231</v>
      </c>
      <c r="B6" s="145">
        <v>310368</v>
      </c>
      <c r="C6" s="145">
        <v>7489</v>
      </c>
      <c r="D6" s="145">
        <v>7489</v>
      </c>
    </row>
    <row r="7" spans="1:4" x14ac:dyDescent="0.3">
      <c r="A7" s="144">
        <v>44232</v>
      </c>
      <c r="B7" s="145">
        <v>317704</v>
      </c>
      <c r="C7" s="145">
        <v>7336</v>
      </c>
      <c r="D7" s="145">
        <v>7336</v>
      </c>
    </row>
    <row r="8" spans="1:4" x14ac:dyDescent="0.3">
      <c r="A8" s="144">
        <v>44233</v>
      </c>
      <c r="B8" s="145">
        <v>325172</v>
      </c>
      <c r="C8" s="145">
        <v>7468</v>
      </c>
      <c r="D8" s="145">
        <v>7468</v>
      </c>
    </row>
    <row r="9" spans="1:4" x14ac:dyDescent="0.3">
      <c r="A9" s="144">
        <v>44234</v>
      </c>
      <c r="B9" s="145">
        <v>332464</v>
      </c>
      <c r="C9" s="145">
        <v>7292</v>
      </c>
      <c r="D9" s="145">
        <v>7292</v>
      </c>
    </row>
    <row r="10" spans="1:4" x14ac:dyDescent="0.3">
      <c r="A10" s="144">
        <v>44235</v>
      </c>
      <c r="B10" s="145">
        <v>340158</v>
      </c>
      <c r="C10" s="145">
        <v>7694</v>
      </c>
      <c r="D10" s="145">
        <v>7694</v>
      </c>
    </row>
    <row r="11" spans="1:4" x14ac:dyDescent="0.3">
      <c r="A11" s="144">
        <v>44236</v>
      </c>
      <c r="B11" s="145">
        <v>347462</v>
      </c>
      <c r="C11" s="145">
        <v>7304</v>
      </c>
      <c r="D11" s="145">
        <v>7304</v>
      </c>
    </row>
    <row r="12" spans="1:4" x14ac:dyDescent="0.3">
      <c r="A12" s="144">
        <v>44237</v>
      </c>
      <c r="B12" s="145">
        <v>369192</v>
      </c>
      <c r="C12" s="145">
        <v>21730</v>
      </c>
      <c r="D12" s="145">
        <v>21730</v>
      </c>
    </row>
    <row r="13" spans="1:4" x14ac:dyDescent="0.3">
      <c r="A13" s="144">
        <v>44238</v>
      </c>
      <c r="B13" s="145">
        <v>376393</v>
      </c>
      <c r="C13" s="145">
        <v>7201</v>
      </c>
      <c r="D13" s="145">
        <v>7201</v>
      </c>
    </row>
    <row r="14" spans="1:4" x14ac:dyDescent="0.3">
      <c r="A14" s="144">
        <v>44239</v>
      </c>
      <c r="B14" s="145">
        <v>383785</v>
      </c>
      <c r="C14" s="145">
        <v>7392</v>
      </c>
      <c r="D14" s="145">
        <v>7392</v>
      </c>
    </row>
    <row r="15" spans="1:4" x14ac:dyDescent="0.3">
      <c r="A15" s="144">
        <v>44240</v>
      </c>
      <c r="B15" s="145">
        <v>391147</v>
      </c>
      <c r="C15" s="145">
        <v>7362</v>
      </c>
      <c r="D15" s="145">
        <v>7362</v>
      </c>
    </row>
    <row r="16" spans="1:4" x14ac:dyDescent="0.3">
      <c r="A16" s="144">
        <v>44241</v>
      </c>
      <c r="B16" s="145">
        <v>397718</v>
      </c>
      <c r="C16" s="145">
        <v>6571</v>
      </c>
      <c r="D16" s="145">
        <v>6571</v>
      </c>
    </row>
    <row r="17" spans="1:4" x14ac:dyDescent="0.3">
      <c r="A17" s="144">
        <v>44242</v>
      </c>
      <c r="B17" s="145">
        <v>397718</v>
      </c>
      <c r="C17" s="145">
        <v>0</v>
      </c>
      <c r="D17" s="145">
        <v>0</v>
      </c>
    </row>
    <row r="18" spans="1:4" x14ac:dyDescent="0.3">
      <c r="A18" s="144">
        <v>44243</v>
      </c>
      <c r="B18" s="145">
        <v>405215</v>
      </c>
      <c r="C18" s="145">
        <v>7497</v>
      </c>
      <c r="D18" s="145">
        <v>7497</v>
      </c>
    </row>
    <row r="19" spans="1:4" x14ac:dyDescent="0.3">
      <c r="A19" s="144">
        <v>44244</v>
      </c>
      <c r="B19" s="145">
        <v>419689</v>
      </c>
      <c r="C19" s="145">
        <v>14474</v>
      </c>
      <c r="D19" s="145">
        <v>14474</v>
      </c>
    </row>
    <row r="20" spans="1:4" x14ac:dyDescent="0.3">
      <c r="A20" s="144">
        <v>44245</v>
      </c>
      <c r="B20" s="145">
        <v>427158</v>
      </c>
      <c r="C20" s="145">
        <v>7469</v>
      </c>
      <c r="D20" s="145">
        <v>7469</v>
      </c>
    </row>
    <row r="21" spans="1:4" x14ac:dyDescent="0.3">
      <c r="A21" s="144">
        <v>44246</v>
      </c>
      <c r="B21" s="145">
        <v>434417</v>
      </c>
      <c r="C21" s="145">
        <v>7259</v>
      </c>
      <c r="D21" s="145">
        <v>7259</v>
      </c>
    </row>
    <row r="22" spans="1:4" x14ac:dyDescent="0.3">
      <c r="A22" s="144">
        <v>44247</v>
      </c>
      <c r="B22" s="145">
        <v>445262</v>
      </c>
      <c r="C22" s="145">
        <v>10845</v>
      </c>
      <c r="D22" s="145">
        <v>10845</v>
      </c>
    </row>
    <row r="23" spans="1:4" x14ac:dyDescent="0.3">
      <c r="A23" s="144">
        <v>44248</v>
      </c>
      <c r="B23" s="145">
        <v>447596</v>
      </c>
      <c r="C23" s="145">
        <v>2334</v>
      </c>
      <c r="D23" s="145">
        <v>2334</v>
      </c>
    </row>
    <row r="24" spans="1:4" x14ac:dyDescent="0.3">
      <c r="A24" s="144">
        <v>44249</v>
      </c>
      <c r="B24" s="145">
        <v>454807</v>
      </c>
      <c r="C24" s="145">
        <v>7211</v>
      </c>
      <c r="D24" s="145">
        <v>7211</v>
      </c>
    </row>
    <row r="25" spans="1:4" x14ac:dyDescent="0.3">
      <c r="A25" s="144">
        <v>44250</v>
      </c>
      <c r="B25" s="145">
        <v>468457</v>
      </c>
      <c r="C25" s="145">
        <v>13650</v>
      </c>
      <c r="D25" s="145">
        <v>13650</v>
      </c>
    </row>
    <row r="26" spans="1:4" x14ac:dyDescent="0.3">
      <c r="A26" s="144">
        <v>44251</v>
      </c>
      <c r="B26" s="145">
        <v>482582</v>
      </c>
      <c r="C26" s="145">
        <v>14125</v>
      </c>
      <c r="D26" s="145">
        <v>14125</v>
      </c>
    </row>
    <row r="27" spans="1:4" x14ac:dyDescent="0.3">
      <c r="A27" s="144">
        <v>44252</v>
      </c>
      <c r="B27" s="145">
        <v>489735</v>
      </c>
      <c r="C27" s="145">
        <v>7153</v>
      </c>
      <c r="D27" s="145">
        <v>7153</v>
      </c>
    </row>
    <row r="28" spans="1:4" x14ac:dyDescent="0.3">
      <c r="A28" s="144">
        <v>44253</v>
      </c>
      <c r="B28" s="145">
        <v>503262</v>
      </c>
      <c r="C28" s="145">
        <v>13527</v>
      </c>
      <c r="D28" s="145">
        <v>13527</v>
      </c>
    </row>
    <row r="29" spans="1:4" x14ac:dyDescent="0.3">
      <c r="A29" s="144">
        <v>44254</v>
      </c>
      <c r="B29" s="145">
        <v>503262</v>
      </c>
      <c r="C29" s="145">
        <v>0</v>
      </c>
      <c r="D29" s="145">
        <v>0</v>
      </c>
    </row>
    <row r="30" spans="1:4" x14ac:dyDescent="0.3">
      <c r="A30" s="144">
        <v>44255</v>
      </c>
      <c r="B30" s="145">
        <v>510130</v>
      </c>
      <c r="C30" s="145">
        <v>6868</v>
      </c>
      <c r="D30" s="145">
        <v>6868</v>
      </c>
    </row>
    <row r="31" spans="1:4" x14ac:dyDescent="0.3">
      <c r="A31" s="146" t="s">
        <v>108</v>
      </c>
      <c r="B31" s="140"/>
      <c r="C31" s="140"/>
      <c r="D31" s="147">
        <f>SUM(D3:D30)</f>
        <v>235983</v>
      </c>
    </row>
    <row r="32" spans="1:4" x14ac:dyDescent="0.3">
      <c r="A32" s="146" t="s">
        <v>109</v>
      </c>
      <c r="B32" s="140"/>
      <c r="C32" s="140"/>
      <c r="D32" s="147">
        <f>ROUND(AVERAGE(D3:D30),0)</f>
        <v>8428</v>
      </c>
    </row>
  </sheetData>
  <mergeCells count="3">
    <mergeCell ref="A1:D1"/>
    <mergeCell ref="A31:C31"/>
    <mergeCell ref="A32:C32"/>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02587-32CA-4449-B151-4BBE1544FA06}">
  <dimension ref="A1:Z35"/>
  <sheetViews>
    <sheetView workbookViewId="0">
      <selection sqref="A1:D35"/>
    </sheetView>
  </sheetViews>
  <sheetFormatPr defaultRowHeight="15.75" x14ac:dyDescent="0.3"/>
  <cols>
    <col min="1" max="1" width="16.5703125" style="148" customWidth="1"/>
    <col min="2" max="2" width="20.85546875" style="141" customWidth="1"/>
    <col min="3" max="3" width="20.85546875" style="141" hidden="1" customWidth="1"/>
    <col min="4" max="4" width="20.85546875" style="141" customWidth="1"/>
    <col min="5" max="26" width="9.140625" style="141"/>
  </cols>
  <sheetData>
    <row r="1" spans="1:4" ht="18.75" x14ac:dyDescent="0.35">
      <c r="A1" s="139" t="str">
        <f ca="1">_xlfn.CONCAT(TEXT(OFFSET(A2,5,0), "MMMM YYYY"), " Daily Flow")</f>
        <v>January 2021 Daily Flow</v>
      </c>
      <c r="B1" s="140"/>
      <c r="C1" s="140"/>
      <c r="D1" s="140"/>
    </row>
    <row r="2" spans="1:4" x14ac:dyDescent="0.3">
      <c r="A2" s="142" t="s">
        <v>104</v>
      </c>
      <c r="B2" s="143" t="s">
        <v>105</v>
      </c>
      <c r="C2" s="143" t="s">
        <v>106</v>
      </c>
      <c r="D2" s="143" t="s">
        <v>107</v>
      </c>
    </row>
    <row r="3" spans="1:4" x14ac:dyDescent="0.3">
      <c r="A3" s="144">
        <v>44197</v>
      </c>
      <c r="B3" s="145">
        <v>52948</v>
      </c>
      <c r="C3" s="145">
        <v>7369</v>
      </c>
      <c r="D3" s="145">
        <v>7369</v>
      </c>
    </row>
    <row r="4" spans="1:4" x14ac:dyDescent="0.3">
      <c r="A4" s="144">
        <v>44198</v>
      </c>
      <c r="B4" s="145">
        <v>52948</v>
      </c>
      <c r="C4" s="145">
        <v>0</v>
      </c>
      <c r="D4" s="145">
        <v>0</v>
      </c>
    </row>
    <row r="5" spans="1:4" x14ac:dyDescent="0.3">
      <c r="A5" s="144">
        <v>44199</v>
      </c>
      <c r="B5" s="145">
        <v>60459</v>
      </c>
      <c r="C5" s="145">
        <v>7511</v>
      </c>
      <c r="D5" s="145">
        <v>7511</v>
      </c>
    </row>
    <row r="6" spans="1:4" x14ac:dyDescent="0.3">
      <c r="A6" s="144">
        <v>44200</v>
      </c>
      <c r="B6" s="145">
        <v>60459</v>
      </c>
      <c r="C6" s="145">
        <v>0</v>
      </c>
      <c r="D6" s="145">
        <v>0</v>
      </c>
    </row>
    <row r="7" spans="1:4" x14ac:dyDescent="0.3">
      <c r="A7" s="144">
        <v>44201</v>
      </c>
      <c r="B7" s="145">
        <v>75746</v>
      </c>
      <c r="C7" s="145">
        <v>15287</v>
      </c>
      <c r="D7" s="145">
        <v>15287</v>
      </c>
    </row>
    <row r="8" spans="1:4" x14ac:dyDescent="0.3">
      <c r="A8" s="144">
        <v>44202</v>
      </c>
      <c r="B8" s="145">
        <v>90948</v>
      </c>
      <c r="C8" s="145">
        <v>15202</v>
      </c>
      <c r="D8" s="145">
        <v>15202</v>
      </c>
    </row>
    <row r="9" spans="1:4" x14ac:dyDescent="0.3">
      <c r="A9" s="144">
        <v>44203</v>
      </c>
      <c r="B9" s="145">
        <v>97824</v>
      </c>
      <c r="C9" s="145">
        <v>6876</v>
      </c>
      <c r="D9" s="145">
        <v>6876</v>
      </c>
    </row>
    <row r="10" spans="1:4" x14ac:dyDescent="0.3">
      <c r="A10" s="144">
        <v>44204</v>
      </c>
      <c r="B10" s="145">
        <v>104571</v>
      </c>
      <c r="C10" s="145">
        <v>6747</v>
      </c>
      <c r="D10" s="145">
        <v>6747</v>
      </c>
    </row>
    <row r="11" spans="1:4" x14ac:dyDescent="0.3">
      <c r="A11" s="144">
        <v>44205</v>
      </c>
      <c r="B11" s="145">
        <v>111903</v>
      </c>
      <c r="C11" s="145">
        <v>7332</v>
      </c>
      <c r="D11" s="145">
        <v>7332</v>
      </c>
    </row>
    <row r="12" spans="1:4" x14ac:dyDescent="0.3">
      <c r="A12" s="144">
        <v>44206</v>
      </c>
      <c r="B12" s="145">
        <v>111904</v>
      </c>
      <c r="C12" s="145">
        <v>1</v>
      </c>
      <c r="D12" s="145">
        <v>1</v>
      </c>
    </row>
    <row r="13" spans="1:4" x14ac:dyDescent="0.3">
      <c r="A13" s="144">
        <v>44207</v>
      </c>
      <c r="B13" s="145">
        <v>119520</v>
      </c>
      <c r="C13" s="145">
        <v>7616</v>
      </c>
      <c r="D13" s="145">
        <v>7616</v>
      </c>
    </row>
    <row r="14" spans="1:4" x14ac:dyDescent="0.3">
      <c r="A14" s="144">
        <v>44208</v>
      </c>
      <c r="B14" s="145">
        <v>134506</v>
      </c>
      <c r="C14" s="145">
        <v>14986</v>
      </c>
      <c r="D14" s="145">
        <v>14986</v>
      </c>
    </row>
    <row r="15" spans="1:4" x14ac:dyDescent="0.3">
      <c r="A15" s="144">
        <v>44209</v>
      </c>
      <c r="B15" s="145">
        <v>149475</v>
      </c>
      <c r="C15" s="145">
        <v>14969</v>
      </c>
      <c r="D15" s="145">
        <v>14969</v>
      </c>
    </row>
    <row r="16" spans="1:4" x14ac:dyDescent="0.3">
      <c r="A16" s="144">
        <v>44210</v>
      </c>
      <c r="B16" s="145">
        <v>156936</v>
      </c>
      <c r="C16" s="145">
        <v>7461</v>
      </c>
      <c r="D16" s="145">
        <v>7461</v>
      </c>
    </row>
    <row r="17" spans="1:4" x14ac:dyDescent="0.3">
      <c r="A17" s="144">
        <v>44211</v>
      </c>
      <c r="B17" s="145">
        <v>164393</v>
      </c>
      <c r="C17" s="145">
        <v>7457</v>
      </c>
      <c r="D17" s="145">
        <v>7457</v>
      </c>
    </row>
    <row r="18" spans="1:4" x14ac:dyDescent="0.3">
      <c r="A18" s="144">
        <v>44212</v>
      </c>
      <c r="B18" s="145">
        <v>164393</v>
      </c>
      <c r="C18" s="145">
        <v>0</v>
      </c>
      <c r="D18" s="145">
        <v>0</v>
      </c>
    </row>
    <row r="19" spans="1:4" x14ac:dyDescent="0.3">
      <c r="A19" s="144">
        <v>44213</v>
      </c>
      <c r="B19" s="145">
        <v>171317</v>
      </c>
      <c r="C19" s="145">
        <v>6924</v>
      </c>
      <c r="D19" s="145">
        <v>6924</v>
      </c>
    </row>
    <row r="20" spans="1:4" x14ac:dyDescent="0.3">
      <c r="A20" s="144">
        <v>44214</v>
      </c>
      <c r="B20" s="145">
        <v>178491</v>
      </c>
      <c r="C20" s="145">
        <v>7174</v>
      </c>
      <c r="D20" s="145">
        <v>7174</v>
      </c>
    </row>
    <row r="21" spans="1:4" x14ac:dyDescent="0.3">
      <c r="A21" s="144">
        <v>44215</v>
      </c>
      <c r="B21" s="145">
        <v>193456</v>
      </c>
      <c r="C21" s="145">
        <v>14965</v>
      </c>
      <c r="D21" s="145">
        <v>14965</v>
      </c>
    </row>
    <row r="22" spans="1:4" x14ac:dyDescent="0.3">
      <c r="A22" s="144">
        <v>44216</v>
      </c>
      <c r="B22" s="145">
        <v>200914</v>
      </c>
      <c r="C22" s="145">
        <v>7458</v>
      </c>
      <c r="D22" s="145">
        <v>7458</v>
      </c>
    </row>
    <row r="23" spans="1:4" x14ac:dyDescent="0.3">
      <c r="A23" s="144">
        <v>44217</v>
      </c>
      <c r="B23" s="145">
        <v>208382</v>
      </c>
      <c r="C23" s="145">
        <v>7468</v>
      </c>
      <c r="D23" s="145">
        <v>7468</v>
      </c>
    </row>
    <row r="24" spans="1:4" x14ac:dyDescent="0.3">
      <c r="A24" s="144">
        <v>44218</v>
      </c>
      <c r="B24" s="145">
        <v>215702</v>
      </c>
      <c r="C24" s="145">
        <v>7320</v>
      </c>
      <c r="D24" s="145">
        <v>7320</v>
      </c>
    </row>
    <row r="25" spans="1:4" x14ac:dyDescent="0.3">
      <c r="A25" s="144">
        <v>44219</v>
      </c>
      <c r="B25" s="145">
        <v>223240</v>
      </c>
      <c r="C25" s="145">
        <v>7538</v>
      </c>
      <c r="D25" s="145">
        <v>7538</v>
      </c>
    </row>
    <row r="26" spans="1:4" x14ac:dyDescent="0.3">
      <c r="A26" s="144">
        <v>44220</v>
      </c>
      <c r="B26" s="145">
        <v>223240</v>
      </c>
      <c r="C26" s="145">
        <v>0</v>
      </c>
      <c r="D26" s="145">
        <v>0</v>
      </c>
    </row>
    <row r="27" spans="1:4" x14ac:dyDescent="0.3">
      <c r="A27" s="144">
        <v>44221</v>
      </c>
      <c r="B27" s="145">
        <v>223240</v>
      </c>
      <c r="C27" s="145">
        <v>0</v>
      </c>
      <c r="D27" s="145">
        <v>0</v>
      </c>
    </row>
    <row r="28" spans="1:4" x14ac:dyDescent="0.3">
      <c r="A28" s="144">
        <v>44222</v>
      </c>
      <c r="B28" s="145">
        <v>243830</v>
      </c>
      <c r="C28" s="145">
        <v>20590</v>
      </c>
      <c r="D28" s="145">
        <v>20590</v>
      </c>
    </row>
    <row r="29" spans="1:4" x14ac:dyDescent="0.3">
      <c r="A29" s="144">
        <v>44223</v>
      </c>
      <c r="B29" s="145">
        <v>251612</v>
      </c>
      <c r="C29" s="145">
        <v>7782</v>
      </c>
      <c r="D29" s="145">
        <v>7782</v>
      </c>
    </row>
    <row r="30" spans="1:4" x14ac:dyDescent="0.3">
      <c r="A30" s="144">
        <v>44224</v>
      </c>
      <c r="B30" s="145">
        <v>259136</v>
      </c>
      <c r="C30" s="145">
        <v>7524</v>
      </c>
      <c r="D30" s="145">
        <v>7524</v>
      </c>
    </row>
    <row r="31" spans="1:4" x14ac:dyDescent="0.3">
      <c r="A31" s="144">
        <v>44225</v>
      </c>
      <c r="B31" s="145">
        <v>266666</v>
      </c>
      <c r="C31" s="145">
        <v>7530</v>
      </c>
      <c r="D31" s="145">
        <v>7530</v>
      </c>
    </row>
    <row r="32" spans="1:4" x14ac:dyDescent="0.3">
      <c r="A32" s="144">
        <v>44226</v>
      </c>
      <c r="B32" s="145">
        <v>274147</v>
      </c>
      <c r="C32" s="145">
        <v>7481</v>
      </c>
      <c r="D32" s="145">
        <v>7481</v>
      </c>
    </row>
    <row r="33" spans="1:4" x14ac:dyDescent="0.3">
      <c r="A33" s="144">
        <v>44227</v>
      </c>
      <c r="B33" s="145">
        <v>274147</v>
      </c>
      <c r="C33" s="145">
        <v>0</v>
      </c>
      <c r="D33" s="145">
        <v>0</v>
      </c>
    </row>
    <row r="34" spans="1:4" x14ac:dyDescent="0.3">
      <c r="A34" s="146" t="s">
        <v>108</v>
      </c>
      <c r="B34" s="140"/>
      <c r="C34" s="140"/>
      <c r="D34" s="147">
        <f>SUM(D3:D33)</f>
        <v>228568</v>
      </c>
    </row>
    <row r="35" spans="1:4" x14ac:dyDescent="0.3">
      <c r="A35" s="146" t="s">
        <v>109</v>
      </c>
      <c r="B35" s="140"/>
      <c r="C35" s="140"/>
      <c r="D35" s="147">
        <f>ROUND(AVERAGE(D3:D33),0)</f>
        <v>7373</v>
      </c>
    </row>
  </sheetData>
  <mergeCells count="3">
    <mergeCell ref="A1:D1"/>
    <mergeCell ref="A34:C34"/>
    <mergeCell ref="A35:C35"/>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D5F2-2C87-4CE5-B938-A144DB7B37B1}">
  <dimension ref="A1:Z35"/>
  <sheetViews>
    <sheetView workbookViewId="0">
      <selection activeCell="H33" sqref="H33"/>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December 2020 Daily Flow</v>
      </c>
      <c r="B1" s="140"/>
      <c r="C1" s="140"/>
      <c r="D1" s="140"/>
    </row>
    <row r="2" spans="1:4" x14ac:dyDescent="0.3">
      <c r="A2" s="142" t="s">
        <v>104</v>
      </c>
      <c r="B2" s="143" t="s">
        <v>105</v>
      </c>
      <c r="C2" s="143" t="s">
        <v>106</v>
      </c>
      <c r="D2" s="143" t="s">
        <v>107</v>
      </c>
    </row>
    <row r="3" spans="1:4" x14ac:dyDescent="0.3">
      <c r="A3" s="144">
        <v>44166</v>
      </c>
      <c r="B3" s="145">
        <v>9676961</v>
      </c>
      <c r="C3" s="145">
        <v>8027</v>
      </c>
      <c r="D3" s="145">
        <v>8027</v>
      </c>
    </row>
    <row r="4" spans="1:4" x14ac:dyDescent="0.3">
      <c r="A4" s="144">
        <v>44167</v>
      </c>
      <c r="B4" s="145">
        <v>9692412</v>
      </c>
      <c r="C4" s="145">
        <v>15451</v>
      </c>
      <c r="D4" s="145">
        <v>15451</v>
      </c>
    </row>
    <row r="5" spans="1:4" x14ac:dyDescent="0.3">
      <c r="A5" s="144">
        <v>44168</v>
      </c>
      <c r="B5" s="145">
        <v>9700461</v>
      </c>
      <c r="C5" s="145">
        <v>8049</v>
      </c>
      <c r="D5" s="145">
        <v>8049</v>
      </c>
    </row>
    <row r="6" spans="1:4" x14ac:dyDescent="0.3">
      <c r="A6" s="144">
        <v>44169</v>
      </c>
      <c r="B6" s="145">
        <v>9715578</v>
      </c>
      <c r="C6" s="145">
        <v>15117</v>
      </c>
      <c r="D6" s="145">
        <v>15117</v>
      </c>
    </row>
    <row r="7" spans="1:4" x14ac:dyDescent="0.3">
      <c r="A7" s="144">
        <v>44170</v>
      </c>
      <c r="B7" s="145">
        <v>9722781</v>
      </c>
      <c r="C7" s="145">
        <v>7203</v>
      </c>
      <c r="D7" s="145">
        <v>7203</v>
      </c>
    </row>
    <row r="8" spans="1:4" x14ac:dyDescent="0.3">
      <c r="A8" s="144">
        <v>44171</v>
      </c>
      <c r="B8" s="145">
        <v>9730422</v>
      </c>
      <c r="C8" s="145">
        <v>7641</v>
      </c>
      <c r="D8" s="145">
        <v>7641</v>
      </c>
    </row>
    <row r="9" spans="1:4" x14ac:dyDescent="0.3">
      <c r="A9" s="144">
        <v>44172</v>
      </c>
      <c r="B9" s="145">
        <v>9753839</v>
      </c>
      <c r="C9" s="145">
        <v>23417</v>
      </c>
      <c r="D9" s="145">
        <v>23417</v>
      </c>
    </row>
    <row r="10" spans="1:4" x14ac:dyDescent="0.3">
      <c r="A10" s="144">
        <v>44173</v>
      </c>
      <c r="B10" s="145">
        <v>9769723</v>
      </c>
      <c r="C10" s="145">
        <v>15884</v>
      </c>
      <c r="D10" s="145">
        <v>15884</v>
      </c>
    </row>
    <row r="11" spans="1:4" x14ac:dyDescent="0.3">
      <c r="A11" s="144">
        <v>44174</v>
      </c>
      <c r="B11" s="145">
        <v>9801495</v>
      </c>
      <c r="C11" s="145">
        <v>31772</v>
      </c>
      <c r="D11" s="145">
        <v>31772</v>
      </c>
    </row>
    <row r="12" spans="1:4" x14ac:dyDescent="0.3">
      <c r="A12" s="144">
        <v>44175</v>
      </c>
      <c r="B12" s="145">
        <v>9836653</v>
      </c>
      <c r="C12" s="145">
        <v>35158</v>
      </c>
      <c r="D12" s="145">
        <v>35158</v>
      </c>
    </row>
    <row r="13" spans="1:4" x14ac:dyDescent="0.3">
      <c r="A13" s="144">
        <v>44176</v>
      </c>
      <c r="B13" s="145">
        <v>9852063</v>
      </c>
      <c r="C13" s="145">
        <v>15410</v>
      </c>
      <c r="D13" s="145">
        <v>15410</v>
      </c>
    </row>
    <row r="14" spans="1:4" x14ac:dyDescent="0.3">
      <c r="A14" s="144">
        <v>44177</v>
      </c>
      <c r="B14" s="145">
        <v>9873819</v>
      </c>
      <c r="C14" s="145">
        <v>21756</v>
      </c>
      <c r="D14" s="145">
        <v>21756</v>
      </c>
    </row>
    <row r="15" spans="1:4" x14ac:dyDescent="0.3">
      <c r="A15" s="144">
        <v>44178</v>
      </c>
      <c r="B15" s="145">
        <v>9888318</v>
      </c>
      <c r="C15" s="145">
        <v>14499</v>
      </c>
      <c r="D15" s="145">
        <v>14499</v>
      </c>
    </row>
    <row r="16" spans="1:4" x14ac:dyDescent="0.3">
      <c r="A16" s="144">
        <v>44179</v>
      </c>
      <c r="B16" s="145">
        <v>9895543</v>
      </c>
      <c r="C16" s="145">
        <v>7225</v>
      </c>
      <c r="D16" s="145">
        <v>7225</v>
      </c>
    </row>
    <row r="17" spans="1:4" x14ac:dyDescent="0.3">
      <c r="A17" s="144">
        <v>44180</v>
      </c>
      <c r="B17" s="145">
        <v>9910887</v>
      </c>
      <c r="C17" s="145">
        <v>15344</v>
      </c>
      <c r="D17" s="145">
        <v>15344</v>
      </c>
    </row>
    <row r="18" spans="1:4" x14ac:dyDescent="0.3">
      <c r="A18" s="144">
        <v>44181</v>
      </c>
      <c r="B18" s="145">
        <v>9926165</v>
      </c>
      <c r="C18" s="145">
        <v>15278</v>
      </c>
      <c r="D18" s="145">
        <v>15278</v>
      </c>
    </row>
    <row r="19" spans="1:4" x14ac:dyDescent="0.3">
      <c r="A19" s="144">
        <v>44182</v>
      </c>
      <c r="B19" s="145">
        <v>9941516</v>
      </c>
      <c r="C19" s="145">
        <v>15351</v>
      </c>
      <c r="D19" s="145">
        <v>15351</v>
      </c>
    </row>
    <row r="20" spans="1:4" x14ac:dyDescent="0.3">
      <c r="A20" s="144">
        <v>44183</v>
      </c>
      <c r="B20" s="145">
        <v>9948949</v>
      </c>
      <c r="C20" s="145">
        <v>7433</v>
      </c>
      <c r="D20" s="145">
        <v>7433</v>
      </c>
    </row>
    <row r="21" spans="1:4" x14ac:dyDescent="0.3">
      <c r="A21" s="144">
        <v>44184</v>
      </c>
      <c r="B21" s="145">
        <v>9955808</v>
      </c>
      <c r="C21" s="145">
        <v>6859</v>
      </c>
      <c r="D21" s="145">
        <v>6859</v>
      </c>
    </row>
    <row r="22" spans="1:4" x14ac:dyDescent="0.3">
      <c r="A22" s="144">
        <v>44185</v>
      </c>
      <c r="B22" s="145">
        <v>9963363</v>
      </c>
      <c r="C22" s="145">
        <v>7555</v>
      </c>
      <c r="D22" s="145">
        <v>7555</v>
      </c>
    </row>
    <row r="23" spans="1:4" x14ac:dyDescent="0.3">
      <c r="A23" s="144">
        <v>44186</v>
      </c>
      <c r="B23" s="145">
        <v>9971010</v>
      </c>
      <c r="C23" s="145">
        <v>7647</v>
      </c>
      <c r="D23" s="145">
        <v>7647</v>
      </c>
    </row>
    <row r="24" spans="1:4" x14ac:dyDescent="0.3">
      <c r="A24" s="144">
        <v>44187</v>
      </c>
      <c r="B24" s="145">
        <v>9986413</v>
      </c>
      <c r="C24" s="145">
        <v>15403</v>
      </c>
      <c r="D24" s="145">
        <v>15403</v>
      </c>
    </row>
    <row r="25" spans="1:4" x14ac:dyDescent="0.3">
      <c r="A25" s="144">
        <v>44188</v>
      </c>
      <c r="B25" s="145">
        <v>9993328</v>
      </c>
      <c r="C25" s="145">
        <v>6915</v>
      </c>
      <c r="D25" s="145">
        <v>6915</v>
      </c>
    </row>
    <row r="26" spans="1:4" x14ac:dyDescent="0.3">
      <c r="A26" s="144">
        <v>44189</v>
      </c>
      <c r="B26" s="145">
        <v>8625</v>
      </c>
      <c r="C26" s="145">
        <v>-9984703</v>
      </c>
      <c r="D26" s="145">
        <f>(10000000-B25)+B26</f>
        <v>15297</v>
      </c>
    </row>
    <row r="27" spans="1:4" x14ac:dyDescent="0.3">
      <c r="A27" s="144">
        <v>44190</v>
      </c>
      <c r="B27" s="145">
        <v>8625</v>
      </c>
      <c r="C27" s="145">
        <v>0</v>
      </c>
      <c r="D27" s="145">
        <v>0</v>
      </c>
    </row>
    <row r="28" spans="1:4" x14ac:dyDescent="0.3">
      <c r="A28" s="144">
        <v>44191</v>
      </c>
      <c r="B28" s="145">
        <v>16142</v>
      </c>
      <c r="C28" s="145">
        <v>7517</v>
      </c>
      <c r="D28" s="145">
        <v>7517</v>
      </c>
    </row>
    <row r="29" spans="1:4" x14ac:dyDescent="0.3">
      <c r="A29" s="144">
        <v>44192</v>
      </c>
      <c r="B29" s="145">
        <v>16142</v>
      </c>
      <c r="C29" s="145">
        <v>0</v>
      </c>
      <c r="D29" s="145">
        <v>0</v>
      </c>
    </row>
    <row r="30" spans="1:4" x14ac:dyDescent="0.3">
      <c r="A30" s="144">
        <v>44193</v>
      </c>
      <c r="B30" s="145">
        <v>23615</v>
      </c>
      <c r="C30" s="145">
        <v>7473</v>
      </c>
      <c r="D30" s="145">
        <v>7473</v>
      </c>
    </row>
    <row r="31" spans="1:4" x14ac:dyDescent="0.3">
      <c r="A31" s="144">
        <v>44194</v>
      </c>
      <c r="B31" s="145">
        <v>31220</v>
      </c>
      <c r="C31" s="145">
        <v>7605</v>
      </c>
      <c r="D31" s="145">
        <v>7605</v>
      </c>
    </row>
    <row r="32" spans="1:4" x14ac:dyDescent="0.3">
      <c r="A32" s="144">
        <v>44195</v>
      </c>
      <c r="B32" s="145">
        <v>38692</v>
      </c>
      <c r="C32" s="145">
        <v>7472</v>
      </c>
      <c r="D32" s="145">
        <v>7472</v>
      </c>
    </row>
    <row r="33" spans="1:4" x14ac:dyDescent="0.3">
      <c r="A33" s="144">
        <v>44196</v>
      </c>
      <c r="B33" s="145">
        <v>45579</v>
      </c>
      <c r="C33" s="145">
        <v>6887</v>
      </c>
      <c r="D33" s="145">
        <v>6887</v>
      </c>
    </row>
    <row r="34" spans="1:4" x14ac:dyDescent="0.3">
      <c r="A34" s="146" t="s">
        <v>108</v>
      </c>
      <c r="B34" s="140"/>
      <c r="C34" s="140"/>
      <c r="D34" s="147">
        <f>SUM(D3:D33)</f>
        <v>376645</v>
      </c>
    </row>
    <row r="35" spans="1:4" x14ac:dyDescent="0.3">
      <c r="A35" s="146" t="s">
        <v>109</v>
      </c>
      <c r="B35" s="140"/>
      <c r="C35" s="140"/>
      <c r="D35" s="147">
        <f>ROUND(AVERAGE(D3:D33),0)</f>
        <v>12150</v>
      </c>
    </row>
  </sheetData>
  <mergeCells count="3">
    <mergeCell ref="A1:D1"/>
    <mergeCell ref="A34:C34"/>
    <mergeCell ref="A35:C35"/>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4C224-3D9F-4A88-A4EA-9A28AB64EACA}">
  <dimension ref="A1:Z34"/>
  <sheetViews>
    <sheetView workbookViewId="0">
      <selection activeCell="G37" sqref="G37"/>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November 2020 Daily Flow</v>
      </c>
      <c r="B1" s="140"/>
      <c r="C1" s="140"/>
      <c r="D1" s="140"/>
    </row>
    <row r="2" spans="1:4" x14ac:dyDescent="0.3">
      <c r="A2" s="142" t="s">
        <v>104</v>
      </c>
      <c r="B2" s="143" t="s">
        <v>105</v>
      </c>
      <c r="C2" s="143" t="s">
        <v>106</v>
      </c>
      <c r="D2" s="143" t="s">
        <v>107</v>
      </c>
    </row>
    <row r="3" spans="1:4" x14ac:dyDescent="0.3">
      <c r="A3" s="144">
        <v>44136</v>
      </c>
      <c r="B3" s="145">
        <v>9385720</v>
      </c>
      <c r="C3" s="145">
        <v>0</v>
      </c>
      <c r="D3" s="145">
        <v>0</v>
      </c>
    </row>
    <row r="4" spans="1:4" x14ac:dyDescent="0.3">
      <c r="A4" s="144">
        <v>44137</v>
      </c>
      <c r="B4" s="145">
        <v>9392101</v>
      </c>
      <c r="C4" s="145">
        <v>6381</v>
      </c>
      <c r="D4" s="145">
        <v>6381</v>
      </c>
    </row>
    <row r="5" spans="1:4" x14ac:dyDescent="0.3">
      <c r="A5" s="144">
        <v>44138</v>
      </c>
      <c r="B5" s="145">
        <v>9405334</v>
      </c>
      <c r="C5" s="145">
        <v>13233</v>
      </c>
      <c r="D5" s="145">
        <v>13233</v>
      </c>
    </row>
    <row r="6" spans="1:4" x14ac:dyDescent="0.3">
      <c r="A6" s="144">
        <v>44139</v>
      </c>
      <c r="B6" s="145">
        <v>9418551</v>
      </c>
      <c r="C6" s="145">
        <v>13217</v>
      </c>
      <c r="D6" s="145">
        <v>13217</v>
      </c>
    </row>
    <row r="7" spans="1:4" x14ac:dyDescent="0.3">
      <c r="A7" s="144">
        <v>44140</v>
      </c>
      <c r="B7" s="145">
        <v>9426053</v>
      </c>
      <c r="C7" s="145">
        <v>7502</v>
      </c>
      <c r="D7" s="145">
        <v>7502</v>
      </c>
    </row>
    <row r="8" spans="1:4" x14ac:dyDescent="0.3">
      <c r="A8" s="144">
        <v>44141</v>
      </c>
      <c r="B8" s="145">
        <v>9434172</v>
      </c>
      <c r="C8" s="145">
        <v>8119</v>
      </c>
      <c r="D8" s="145">
        <v>8119</v>
      </c>
    </row>
    <row r="9" spans="1:4" x14ac:dyDescent="0.3">
      <c r="A9" s="144">
        <v>44142</v>
      </c>
      <c r="B9" s="145">
        <v>9442232</v>
      </c>
      <c r="C9" s="145">
        <v>8060</v>
      </c>
      <c r="D9" s="145">
        <v>8060</v>
      </c>
    </row>
    <row r="10" spans="1:4" x14ac:dyDescent="0.3">
      <c r="A10" s="144">
        <v>44143</v>
      </c>
      <c r="B10" s="145">
        <v>9450368</v>
      </c>
      <c r="C10" s="145">
        <v>8136</v>
      </c>
      <c r="D10" s="145">
        <v>8136</v>
      </c>
    </row>
    <row r="11" spans="1:4" x14ac:dyDescent="0.3">
      <c r="A11" s="144">
        <v>44144</v>
      </c>
      <c r="B11" s="145">
        <v>9458548</v>
      </c>
      <c r="C11" s="145">
        <v>8180</v>
      </c>
      <c r="D11" s="145">
        <v>8180</v>
      </c>
    </row>
    <row r="12" spans="1:4" x14ac:dyDescent="0.3">
      <c r="A12" s="144">
        <v>44145</v>
      </c>
      <c r="B12" s="145">
        <v>9473829</v>
      </c>
      <c r="C12" s="145">
        <v>15281</v>
      </c>
      <c r="D12" s="145">
        <v>15281</v>
      </c>
    </row>
    <row r="13" spans="1:4" x14ac:dyDescent="0.3">
      <c r="A13" s="144">
        <v>44146</v>
      </c>
      <c r="B13" s="145">
        <v>9490290</v>
      </c>
      <c r="C13" s="145">
        <v>16461</v>
      </c>
      <c r="D13" s="145">
        <v>16461</v>
      </c>
    </row>
    <row r="14" spans="1:4" x14ac:dyDescent="0.3">
      <c r="A14" s="144">
        <v>44147</v>
      </c>
      <c r="B14" s="145">
        <v>9498002</v>
      </c>
      <c r="C14" s="145">
        <v>7712</v>
      </c>
      <c r="D14" s="145">
        <v>7712</v>
      </c>
    </row>
    <row r="15" spans="1:4" x14ac:dyDescent="0.3">
      <c r="A15" s="144">
        <v>44148</v>
      </c>
      <c r="B15" s="145">
        <v>9505931</v>
      </c>
      <c r="C15" s="145">
        <v>7929</v>
      </c>
      <c r="D15" s="145">
        <v>7929</v>
      </c>
    </row>
    <row r="16" spans="1:4" x14ac:dyDescent="0.3">
      <c r="A16" s="144">
        <v>44149</v>
      </c>
      <c r="B16" s="145">
        <v>9514060</v>
      </c>
      <c r="C16" s="145">
        <v>8129</v>
      </c>
      <c r="D16" s="145">
        <v>8129</v>
      </c>
    </row>
    <row r="17" spans="1:4" x14ac:dyDescent="0.3">
      <c r="A17" s="144">
        <v>44150</v>
      </c>
      <c r="B17" s="145">
        <v>9521317</v>
      </c>
      <c r="C17" s="145">
        <v>7257</v>
      </c>
      <c r="D17" s="145">
        <v>7257</v>
      </c>
    </row>
    <row r="18" spans="1:4" x14ac:dyDescent="0.3">
      <c r="A18" s="144">
        <v>44151</v>
      </c>
      <c r="B18" s="145">
        <v>9529538</v>
      </c>
      <c r="C18" s="145">
        <v>8221</v>
      </c>
      <c r="D18" s="145">
        <v>8221</v>
      </c>
    </row>
    <row r="19" spans="1:4" x14ac:dyDescent="0.3">
      <c r="A19" s="144">
        <v>44152</v>
      </c>
      <c r="B19" s="145">
        <v>9537728</v>
      </c>
      <c r="C19" s="145">
        <v>8190</v>
      </c>
      <c r="D19" s="145">
        <v>8190</v>
      </c>
    </row>
    <row r="20" spans="1:4" x14ac:dyDescent="0.3">
      <c r="A20" s="144">
        <v>44153</v>
      </c>
      <c r="B20" s="145">
        <v>9553601</v>
      </c>
      <c r="C20" s="145">
        <v>15873</v>
      </c>
      <c r="D20" s="145">
        <v>15873</v>
      </c>
    </row>
    <row r="21" spans="1:4" x14ac:dyDescent="0.3">
      <c r="A21" s="144">
        <v>44154</v>
      </c>
      <c r="B21" s="145">
        <v>9564652</v>
      </c>
      <c r="C21" s="145">
        <v>11051</v>
      </c>
      <c r="D21" s="145">
        <v>11051</v>
      </c>
    </row>
    <row r="22" spans="1:4" x14ac:dyDescent="0.3">
      <c r="A22" s="144">
        <v>44155</v>
      </c>
      <c r="B22" s="145">
        <v>9576235</v>
      </c>
      <c r="C22" s="145">
        <v>11583</v>
      </c>
      <c r="D22" s="145">
        <v>11583</v>
      </c>
    </row>
    <row r="23" spans="1:4" x14ac:dyDescent="0.3">
      <c r="A23" s="144">
        <v>44156</v>
      </c>
      <c r="B23" s="145">
        <v>9583844</v>
      </c>
      <c r="C23" s="145">
        <v>7609</v>
      </c>
      <c r="D23" s="145">
        <v>7609</v>
      </c>
    </row>
    <row r="24" spans="1:4" x14ac:dyDescent="0.3">
      <c r="A24" s="144">
        <v>44157</v>
      </c>
      <c r="B24" s="145">
        <v>9591275</v>
      </c>
      <c r="C24" s="145">
        <v>7431</v>
      </c>
      <c r="D24" s="145">
        <v>7431</v>
      </c>
    </row>
    <row r="25" spans="1:4" x14ac:dyDescent="0.3">
      <c r="A25" s="144">
        <v>44158</v>
      </c>
      <c r="B25" s="145">
        <v>9599364</v>
      </c>
      <c r="C25" s="145">
        <v>8089</v>
      </c>
      <c r="D25" s="145">
        <v>8089</v>
      </c>
    </row>
    <row r="26" spans="1:4" x14ac:dyDescent="0.3">
      <c r="A26" s="144">
        <v>44159</v>
      </c>
      <c r="B26" s="145">
        <v>9612855</v>
      </c>
      <c r="C26" s="145">
        <v>13491</v>
      </c>
      <c r="D26" s="145">
        <v>13491</v>
      </c>
    </row>
    <row r="27" spans="1:4" x14ac:dyDescent="0.3">
      <c r="A27" s="144">
        <v>44160</v>
      </c>
      <c r="B27" s="145">
        <v>9622178</v>
      </c>
      <c r="C27" s="145">
        <v>9323</v>
      </c>
      <c r="D27" s="145">
        <v>9323</v>
      </c>
    </row>
    <row r="28" spans="1:4" x14ac:dyDescent="0.3">
      <c r="A28" s="144">
        <v>44161</v>
      </c>
      <c r="B28" s="145">
        <v>9637937</v>
      </c>
      <c r="C28" s="145">
        <v>15759</v>
      </c>
      <c r="D28" s="145">
        <v>15759</v>
      </c>
    </row>
    <row r="29" spans="1:4" x14ac:dyDescent="0.3">
      <c r="A29" s="144">
        <v>44162</v>
      </c>
      <c r="B29" s="145">
        <v>9645271</v>
      </c>
      <c r="C29" s="145">
        <v>7334</v>
      </c>
      <c r="D29" s="145">
        <v>7334</v>
      </c>
    </row>
    <row r="30" spans="1:4" x14ac:dyDescent="0.3">
      <c r="A30" s="144">
        <v>44163</v>
      </c>
      <c r="B30" s="145">
        <v>9653329</v>
      </c>
      <c r="C30" s="145">
        <v>8058</v>
      </c>
      <c r="D30" s="145">
        <v>8058</v>
      </c>
    </row>
    <row r="31" spans="1:4" x14ac:dyDescent="0.3">
      <c r="A31" s="144">
        <v>44164</v>
      </c>
      <c r="B31" s="145">
        <v>9660792</v>
      </c>
      <c r="C31" s="145">
        <v>7463</v>
      </c>
      <c r="D31" s="145">
        <v>7463</v>
      </c>
    </row>
    <row r="32" spans="1:4" x14ac:dyDescent="0.3">
      <c r="A32" s="144">
        <v>44165</v>
      </c>
      <c r="B32" s="145">
        <v>9668934</v>
      </c>
      <c r="C32" s="145">
        <v>8142</v>
      </c>
      <c r="D32" s="145">
        <v>8142</v>
      </c>
    </row>
    <row r="33" spans="1:4" x14ac:dyDescent="0.3">
      <c r="A33" s="146" t="s">
        <v>108</v>
      </c>
      <c r="B33" s="140"/>
      <c r="C33" s="140"/>
      <c r="D33" s="147">
        <f>SUM(D3:D32)</f>
        <v>283214</v>
      </c>
    </row>
    <row r="34" spans="1:4" x14ac:dyDescent="0.3">
      <c r="A34" s="146" t="s">
        <v>109</v>
      </c>
      <c r="B34" s="140"/>
      <c r="C34" s="140"/>
      <c r="D34" s="147">
        <f>ROUND(AVERAGE(D3:D32),0)</f>
        <v>9440</v>
      </c>
    </row>
  </sheetData>
  <mergeCells count="3">
    <mergeCell ref="A1:D1"/>
    <mergeCell ref="A33:C33"/>
    <mergeCell ref="A34:C34"/>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87DA9-5A90-4418-86B9-4371A4AE40D2}">
  <dimension ref="A1:Z35"/>
  <sheetViews>
    <sheetView workbookViewId="0">
      <selection activeCell="D11" sqref="D11"/>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October 2020 Daily Flow</v>
      </c>
      <c r="B1" s="140"/>
      <c r="C1" s="140"/>
      <c r="D1" s="140"/>
    </row>
    <row r="2" spans="1:4" x14ac:dyDescent="0.3">
      <c r="A2" s="142" t="s">
        <v>104</v>
      </c>
      <c r="B2" s="143" t="s">
        <v>105</v>
      </c>
      <c r="C2" s="143" t="s">
        <v>106</v>
      </c>
      <c r="D2" s="143" t="s">
        <v>107</v>
      </c>
    </row>
    <row r="3" spans="1:4" x14ac:dyDescent="0.3">
      <c r="A3" s="144">
        <v>44105</v>
      </c>
      <c r="B3" s="145">
        <v>9249293</v>
      </c>
      <c r="C3" s="145">
        <v>13345</v>
      </c>
      <c r="D3" s="145">
        <v>13345</v>
      </c>
    </row>
    <row r="4" spans="1:4" x14ac:dyDescent="0.3">
      <c r="A4" s="144">
        <v>44106</v>
      </c>
      <c r="B4" s="145">
        <v>9255468</v>
      </c>
      <c r="C4" s="145">
        <v>6175</v>
      </c>
      <c r="D4" s="145">
        <v>6175</v>
      </c>
    </row>
    <row r="5" spans="1:4" x14ac:dyDescent="0.3">
      <c r="A5" s="144">
        <v>44107</v>
      </c>
      <c r="B5" s="145">
        <v>9268677</v>
      </c>
      <c r="C5" s="145">
        <v>13209</v>
      </c>
      <c r="D5" s="145">
        <v>13209</v>
      </c>
    </row>
    <row r="6" spans="1:4" x14ac:dyDescent="0.3">
      <c r="A6" s="144">
        <v>44108</v>
      </c>
      <c r="B6" s="145">
        <v>9268677</v>
      </c>
      <c r="C6" s="145">
        <v>0</v>
      </c>
      <c r="D6" s="145">
        <v>0</v>
      </c>
    </row>
    <row r="7" spans="1:4" x14ac:dyDescent="0.3">
      <c r="A7" s="144">
        <v>44109</v>
      </c>
      <c r="B7" s="145">
        <v>9275339</v>
      </c>
      <c r="C7" s="145">
        <v>6662</v>
      </c>
      <c r="D7" s="145">
        <v>6662</v>
      </c>
    </row>
    <row r="8" spans="1:4" x14ac:dyDescent="0.3">
      <c r="A8" s="144">
        <v>44110</v>
      </c>
      <c r="B8" s="145">
        <v>9288530</v>
      </c>
      <c r="C8" s="145">
        <v>13191</v>
      </c>
      <c r="D8" s="145">
        <v>13191</v>
      </c>
    </row>
    <row r="9" spans="1:4" x14ac:dyDescent="0.3">
      <c r="A9" s="144">
        <v>44111</v>
      </c>
      <c r="B9" s="145">
        <v>9301791</v>
      </c>
      <c r="C9" s="145">
        <v>13261</v>
      </c>
      <c r="D9" s="145">
        <v>13261</v>
      </c>
    </row>
    <row r="10" spans="1:4" x14ac:dyDescent="0.3">
      <c r="A10" s="144">
        <v>44112</v>
      </c>
      <c r="B10" s="145">
        <v>9189225</v>
      </c>
      <c r="C10" s="145">
        <v>-112566</v>
      </c>
      <c r="D10" s="145" t="s">
        <v>42</v>
      </c>
    </row>
    <row r="11" spans="1:4" x14ac:dyDescent="0.3">
      <c r="A11" s="144">
        <v>44113</v>
      </c>
      <c r="B11" s="145">
        <v>9195410</v>
      </c>
      <c r="C11" s="145">
        <v>6185</v>
      </c>
      <c r="D11" s="145">
        <v>6185</v>
      </c>
    </row>
    <row r="12" spans="1:4" x14ac:dyDescent="0.3">
      <c r="A12" s="144">
        <v>44114</v>
      </c>
      <c r="B12" s="145">
        <v>9202224</v>
      </c>
      <c r="C12" s="145">
        <v>6814</v>
      </c>
      <c r="D12" s="145">
        <v>6814</v>
      </c>
    </row>
    <row r="13" spans="1:4" x14ac:dyDescent="0.3">
      <c r="A13" s="144">
        <v>44115</v>
      </c>
      <c r="B13" s="145">
        <v>9208534</v>
      </c>
      <c r="C13" s="145">
        <v>6310</v>
      </c>
      <c r="D13" s="145">
        <v>6310</v>
      </c>
    </row>
    <row r="14" spans="1:4" x14ac:dyDescent="0.3">
      <c r="A14" s="144">
        <v>44116</v>
      </c>
      <c r="B14" s="145">
        <v>9208534</v>
      </c>
      <c r="C14" s="145">
        <v>0</v>
      </c>
      <c r="D14" s="145">
        <v>0</v>
      </c>
    </row>
    <row r="15" spans="1:4" x14ac:dyDescent="0.3">
      <c r="A15" s="144">
        <v>44117</v>
      </c>
      <c r="B15" s="145">
        <v>9215382</v>
      </c>
      <c r="C15" s="145">
        <v>6848</v>
      </c>
      <c r="D15" s="145">
        <v>6848</v>
      </c>
    </row>
    <row r="16" spans="1:4" x14ac:dyDescent="0.3">
      <c r="A16" s="144">
        <v>44118</v>
      </c>
      <c r="B16" s="145">
        <v>9228011</v>
      </c>
      <c r="C16" s="145">
        <v>12629</v>
      </c>
      <c r="D16" s="145">
        <v>12629</v>
      </c>
    </row>
    <row r="17" spans="1:4" x14ac:dyDescent="0.3">
      <c r="A17" s="144">
        <v>44119</v>
      </c>
      <c r="B17" s="145">
        <v>9241109</v>
      </c>
      <c r="C17" s="145">
        <v>13098</v>
      </c>
      <c r="D17" s="145">
        <v>13098</v>
      </c>
    </row>
    <row r="18" spans="1:4" x14ac:dyDescent="0.3">
      <c r="A18" s="144">
        <v>44120</v>
      </c>
      <c r="B18" s="145">
        <v>9247742</v>
      </c>
      <c r="C18" s="145">
        <v>6633</v>
      </c>
      <c r="D18" s="145">
        <v>6633</v>
      </c>
    </row>
    <row r="19" spans="1:4" x14ac:dyDescent="0.3">
      <c r="A19" s="144">
        <v>44121</v>
      </c>
      <c r="B19" s="145">
        <v>9260252</v>
      </c>
      <c r="C19" s="145">
        <v>12510</v>
      </c>
      <c r="D19" s="145">
        <v>12510</v>
      </c>
    </row>
    <row r="20" spans="1:4" x14ac:dyDescent="0.3">
      <c r="A20" s="144">
        <v>44122</v>
      </c>
      <c r="B20" s="145">
        <v>9260252</v>
      </c>
      <c r="C20" s="145">
        <v>0</v>
      </c>
      <c r="D20" s="145">
        <v>0</v>
      </c>
    </row>
    <row r="21" spans="1:4" x14ac:dyDescent="0.3">
      <c r="A21" s="144">
        <v>44123</v>
      </c>
      <c r="B21" s="145">
        <v>9273535</v>
      </c>
      <c r="C21" s="145">
        <v>13283</v>
      </c>
      <c r="D21" s="145">
        <v>13283</v>
      </c>
    </row>
    <row r="22" spans="1:4" x14ac:dyDescent="0.3">
      <c r="A22" s="144">
        <v>44124</v>
      </c>
      <c r="B22" s="145">
        <v>9280175</v>
      </c>
      <c r="C22" s="145">
        <v>6640</v>
      </c>
      <c r="D22" s="145">
        <v>6640</v>
      </c>
    </row>
    <row r="23" spans="1:4" x14ac:dyDescent="0.3">
      <c r="A23" s="144">
        <v>44125</v>
      </c>
      <c r="B23" s="145">
        <v>9293385</v>
      </c>
      <c r="C23" s="145">
        <v>13210</v>
      </c>
      <c r="D23" s="145">
        <v>13210</v>
      </c>
    </row>
    <row r="24" spans="1:4" x14ac:dyDescent="0.3">
      <c r="A24" s="144">
        <v>44126</v>
      </c>
      <c r="B24" s="145">
        <v>9306919</v>
      </c>
      <c r="C24" s="145">
        <v>13534</v>
      </c>
      <c r="D24" s="145">
        <v>13534</v>
      </c>
    </row>
    <row r="25" spans="1:4" x14ac:dyDescent="0.3">
      <c r="A25" s="144">
        <v>44127</v>
      </c>
      <c r="B25" s="145">
        <v>9313633</v>
      </c>
      <c r="C25" s="145">
        <v>6714</v>
      </c>
      <c r="D25" s="145">
        <v>6714</v>
      </c>
    </row>
    <row r="26" spans="1:4" x14ac:dyDescent="0.3">
      <c r="A26" s="144">
        <v>44128</v>
      </c>
      <c r="B26" s="145">
        <v>9320355</v>
      </c>
      <c r="C26" s="145">
        <v>6722</v>
      </c>
      <c r="D26" s="145">
        <v>6722</v>
      </c>
    </row>
    <row r="27" spans="1:4" x14ac:dyDescent="0.3">
      <c r="A27" s="144">
        <v>44129</v>
      </c>
      <c r="B27" s="145">
        <v>9327178</v>
      </c>
      <c r="C27" s="145">
        <v>6823</v>
      </c>
      <c r="D27" s="145">
        <v>6823</v>
      </c>
    </row>
    <row r="28" spans="1:4" x14ac:dyDescent="0.3">
      <c r="A28" s="144">
        <v>44130</v>
      </c>
      <c r="B28" s="145">
        <v>9333934</v>
      </c>
      <c r="C28" s="145">
        <v>6756</v>
      </c>
      <c r="D28" s="145">
        <v>6756</v>
      </c>
    </row>
    <row r="29" spans="1:4" x14ac:dyDescent="0.3">
      <c r="A29" s="144">
        <v>44131</v>
      </c>
      <c r="B29" s="145">
        <v>9346780</v>
      </c>
      <c r="C29" s="145">
        <v>12846</v>
      </c>
      <c r="D29" s="145">
        <v>12846</v>
      </c>
    </row>
    <row r="30" spans="1:4" x14ac:dyDescent="0.3">
      <c r="A30" s="144">
        <v>44132</v>
      </c>
      <c r="B30" s="145">
        <v>9353530</v>
      </c>
      <c r="C30" s="145">
        <v>6750</v>
      </c>
      <c r="D30" s="145">
        <v>6750</v>
      </c>
    </row>
    <row r="31" spans="1:4" x14ac:dyDescent="0.3">
      <c r="A31" s="144">
        <v>44133</v>
      </c>
      <c r="B31" s="145">
        <v>9366624</v>
      </c>
      <c r="C31" s="145">
        <v>13094</v>
      </c>
      <c r="D31" s="145">
        <v>13094</v>
      </c>
    </row>
    <row r="32" spans="1:4" x14ac:dyDescent="0.3">
      <c r="A32" s="144">
        <v>44134</v>
      </c>
      <c r="B32" s="145">
        <v>9373260</v>
      </c>
      <c r="C32" s="145">
        <v>6636</v>
      </c>
      <c r="D32" s="145">
        <v>6636</v>
      </c>
    </row>
    <row r="33" spans="1:4" x14ac:dyDescent="0.3">
      <c r="A33" s="144">
        <v>44135</v>
      </c>
      <c r="B33" s="145">
        <v>9385720</v>
      </c>
      <c r="C33" s="145">
        <v>12460</v>
      </c>
      <c r="D33" s="145">
        <v>12460</v>
      </c>
    </row>
    <row r="34" spans="1:4" x14ac:dyDescent="0.3">
      <c r="A34" s="146" t="s">
        <v>108</v>
      </c>
      <c r="B34" s="140"/>
      <c r="C34" s="140"/>
      <c r="D34" s="147">
        <f>SUM(D3:D33)</f>
        <v>262338</v>
      </c>
    </row>
    <row r="35" spans="1:4" x14ac:dyDescent="0.3">
      <c r="A35" s="146" t="s">
        <v>109</v>
      </c>
      <c r="B35" s="140"/>
      <c r="C35" s="140"/>
      <c r="D35" s="147">
        <f>ROUND(AVERAGE(D3:D33),0)</f>
        <v>8745</v>
      </c>
    </row>
  </sheetData>
  <mergeCells count="3">
    <mergeCell ref="A1:D1"/>
    <mergeCell ref="A34:C34"/>
    <mergeCell ref="A35:C35"/>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EA90B-B14F-426B-A203-F11A0C314229}">
  <dimension ref="A1:Z34"/>
  <sheetViews>
    <sheetView workbookViewId="0">
      <selection sqref="A1:D1"/>
    </sheetView>
  </sheetViews>
  <sheetFormatPr defaultRowHeight="15.75" x14ac:dyDescent="0.3"/>
  <cols>
    <col min="1" max="1" width="16.5703125" style="148" customWidth="1"/>
    <col min="2" max="2" width="20.85546875" style="141" customWidth="1"/>
    <col min="3" max="3" width="20.85546875" style="141" hidden="1" customWidth="1"/>
    <col min="4" max="4" width="20.85546875" style="141" customWidth="1"/>
    <col min="5" max="26" width="9.140625" style="141"/>
  </cols>
  <sheetData>
    <row r="1" spans="1:4" ht="18.75" x14ac:dyDescent="0.35">
      <c r="A1" s="139" t="str">
        <f ca="1">_xlfn.CONCAT(TEXT(OFFSET(A2,5,0), "MMMM YYYY"), " Daily Flow")</f>
        <v>September 2020 Daily Flow</v>
      </c>
      <c r="B1" s="140"/>
      <c r="C1" s="140"/>
      <c r="D1" s="140"/>
    </row>
    <row r="2" spans="1:4" x14ac:dyDescent="0.3">
      <c r="A2" s="142" t="s">
        <v>104</v>
      </c>
      <c r="B2" s="143" t="s">
        <v>105</v>
      </c>
      <c r="C2" s="143" t="s">
        <v>106</v>
      </c>
      <c r="D2" s="143" t="s">
        <v>107</v>
      </c>
    </row>
    <row r="3" spans="1:4" x14ac:dyDescent="0.3">
      <c r="A3" s="144">
        <v>44075</v>
      </c>
      <c r="B3" s="145">
        <v>8973339</v>
      </c>
      <c r="C3" s="145">
        <v>7749</v>
      </c>
      <c r="D3" s="145">
        <v>7749</v>
      </c>
    </row>
    <row r="4" spans="1:4" x14ac:dyDescent="0.3">
      <c r="A4" s="144">
        <v>44076</v>
      </c>
      <c r="B4" s="145">
        <v>8988989</v>
      </c>
      <c r="C4" s="145">
        <v>15650</v>
      </c>
      <c r="D4" s="145">
        <v>15650</v>
      </c>
    </row>
    <row r="5" spans="1:4" x14ac:dyDescent="0.3">
      <c r="A5" s="144">
        <v>44077</v>
      </c>
      <c r="B5" s="145">
        <v>8996789</v>
      </c>
      <c r="C5" s="145">
        <v>7800</v>
      </c>
      <c r="D5" s="145">
        <v>7800</v>
      </c>
    </row>
    <row r="6" spans="1:4" x14ac:dyDescent="0.3">
      <c r="A6" s="144">
        <v>44078</v>
      </c>
      <c r="B6" s="145">
        <v>9004386</v>
      </c>
      <c r="C6" s="145">
        <v>7597</v>
      </c>
      <c r="D6" s="145">
        <v>7597</v>
      </c>
    </row>
    <row r="7" spans="1:4" x14ac:dyDescent="0.3">
      <c r="A7" s="144">
        <v>44079</v>
      </c>
      <c r="B7" s="145">
        <v>9004386</v>
      </c>
      <c r="C7" s="145">
        <v>0</v>
      </c>
      <c r="D7" s="145">
        <v>0</v>
      </c>
    </row>
    <row r="8" spans="1:4" x14ac:dyDescent="0.3">
      <c r="A8" s="144">
        <v>44080</v>
      </c>
      <c r="B8" s="145">
        <v>9011253</v>
      </c>
      <c r="C8" s="145">
        <v>6867</v>
      </c>
      <c r="D8" s="145">
        <v>6867</v>
      </c>
    </row>
    <row r="9" spans="1:4" x14ac:dyDescent="0.3">
      <c r="A9" s="144">
        <v>44081</v>
      </c>
      <c r="B9" s="145">
        <v>9011253</v>
      </c>
      <c r="C9" s="145">
        <v>0</v>
      </c>
      <c r="D9" s="145">
        <v>0</v>
      </c>
    </row>
    <row r="10" spans="1:4" x14ac:dyDescent="0.3">
      <c r="A10" s="144">
        <v>44082</v>
      </c>
      <c r="B10" s="145">
        <v>9018794</v>
      </c>
      <c r="C10" s="145">
        <v>7541</v>
      </c>
      <c r="D10" s="145">
        <v>7541</v>
      </c>
    </row>
    <row r="11" spans="1:4" x14ac:dyDescent="0.3">
      <c r="A11" s="144">
        <v>44083</v>
      </c>
      <c r="B11" s="145">
        <v>9033859</v>
      </c>
      <c r="C11" s="145">
        <v>15065</v>
      </c>
      <c r="D11" s="145">
        <v>15065</v>
      </c>
    </row>
    <row r="12" spans="1:4" x14ac:dyDescent="0.3">
      <c r="A12" s="144">
        <v>44084</v>
      </c>
      <c r="B12" s="145">
        <v>9047786</v>
      </c>
      <c r="C12" s="145">
        <v>13927</v>
      </c>
      <c r="D12" s="145">
        <v>13927</v>
      </c>
    </row>
    <row r="13" spans="1:4" x14ac:dyDescent="0.3">
      <c r="A13" s="144">
        <v>44085</v>
      </c>
      <c r="B13" s="145">
        <v>9055316</v>
      </c>
      <c r="C13" s="145">
        <v>7530</v>
      </c>
      <c r="D13" s="145">
        <v>7530</v>
      </c>
    </row>
    <row r="14" spans="1:4" x14ac:dyDescent="0.3">
      <c r="A14" s="144">
        <v>44086</v>
      </c>
      <c r="B14" s="145">
        <v>9062792</v>
      </c>
      <c r="C14" s="145">
        <v>7476</v>
      </c>
      <c r="D14" s="145">
        <v>7476</v>
      </c>
    </row>
    <row r="15" spans="1:4" x14ac:dyDescent="0.3">
      <c r="A15" s="144">
        <v>44087</v>
      </c>
      <c r="B15" s="145">
        <v>9070147</v>
      </c>
      <c r="C15" s="145">
        <v>7355</v>
      </c>
      <c r="D15" s="145">
        <v>7355</v>
      </c>
    </row>
    <row r="16" spans="1:4" x14ac:dyDescent="0.3">
      <c r="A16" s="144">
        <v>44088</v>
      </c>
      <c r="B16" s="145">
        <v>9077701</v>
      </c>
      <c r="C16" s="145">
        <v>7554</v>
      </c>
      <c r="D16" s="145">
        <v>7554</v>
      </c>
    </row>
    <row r="17" spans="1:4" x14ac:dyDescent="0.3">
      <c r="A17" s="144">
        <v>44089</v>
      </c>
      <c r="B17" s="145">
        <v>9092329</v>
      </c>
      <c r="C17" s="145">
        <v>14628</v>
      </c>
      <c r="D17" s="145">
        <v>14628</v>
      </c>
    </row>
    <row r="18" spans="1:4" x14ac:dyDescent="0.3">
      <c r="A18" s="144">
        <v>44090</v>
      </c>
      <c r="B18" s="145">
        <v>9106362</v>
      </c>
      <c r="C18" s="145">
        <v>14033</v>
      </c>
      <c r="D18" s="145">
        <v>14033</v>
      </c>
    </row>
    <row r="19" spans="1:4" x14ac:dyDescent="0.3">
      <c r="A19" s="144">
        <v>44091</v>
      </c>
      <c r="B19" s="145">
        <v>9120585</v>
      </c>
      <c r="C19" s="145">
        <v>14223</v>
      </c>
      <c r="D19" s="145">
        <v>14223</v>
      </c>
    </row>
    <row r="20" spans="1:4" x14ac:dyDescent="0.3">
      <c r="A20" s="144">
        <v>44092</v>
      </c>
      <c r="B20" s="145">
        <v>9127686</v>
      </c>
      <c r="C20" s="145">
        <v>7101</v>
      </c>
      <c r="D20" s="145">
        <v>7101</v>
      </c>
    </row>
    <row r="21" spans="1:4" x14ac:dyDescent="0.3">
      <c r="A21" s="144">
        <v>44093</v>
      </c>
      <c r="B21" s="145">
        <v>9134698</v>
      </c>
      <c r="C21" s="145">
        <v>7012</v>
      </c>
      <c r="D21" s="145">
        <v>7012</v>
      </c>
    </row>
    <row r="22" spans="1:4" x14ac:dyDescent="0.3">
      <c r="A22" s="144">
        <v>44094</v>
      </c>
      <c r="B22" s="145">
        <v>9141722</v>
      </c>
      <c r="C22" s="145">
        <v>7024</v>
      </c>
      <c r="D22" s="145">
        <v>7024</v>
      </c>
    </row>
    <row r="23" spans="1:4" x14ac:dyDescent="0.3">
      <c r="A23" s="144">
        <v>44095</v>
      </c>
      <c r="B23" s="145">
        <v>9148761</v>
      </c>
      <c r="C23" s="145">
        <v>7039</v>
      </c>
      <c r="D23" s="145">
        <v>7039</v>
      </c>
    </row>
    <row r="24" spans="1:4" x14ac:dyDescent="0.3">
      <c r="A24" s="144">
        <v>44096</v>
      </c>
      <c r="B24" s="145">
        <v>9162301</v>
      </c>
      <c r="C24" s="145">
        <v>13540</v>
      </c>
      <c r="D24" s="145">
        <v>13540</v>
      </c>
    </row>
    <row r="25" spans="1:4" x14ac:dyDescent="0.3">
      <c r="A25" s="144">
        <v>44097</v>
      </c>
      <c r="B25" s="145">
        <v>9176169</v>
      </c>
      <c r="C25" s="145">
        <v>13868</v>
      </c>
      <c r="D25" s="145">
        <v>13868</v>
      </c>
    </row>
    <row r="26" spans="1:4" x14ac:dyDescent="0.3">
      <c r="A26" s="144">
        <v>44098</v>
      </c>
      <c r="B26" s="145">
        <v>9182532</v>
      </c>
      <c r="C26" s="145">
        <v>6363</v>
      </c>
      <c r="D26" s="145">
        <v>6363</v>
      </c>
    </row>
    <row r="27" spans="1:4" x14ac:dyDescent="0.3">
      <c r="A27" s="144">
        <v>44099</v>
      </c>
      <c r="B27" s="145">
        <v>9196166</v>
      </c>
      <c r="C27" s="145">
        <v>13634</v>
      </c>
      <c r="D27" s="145">
        <v>13634</v>
      </c>
    </row>
    <row r="28" spans="1:4" x14ac:dyDescent="0.3">
      <c r="A28" s="144">
        <v>44100</v>
      </c>
      <c r="B28" s="145">
        <v>9196166</v>
      </c>
      <c r="C28" s="145">
        <v>0</v>
      </c>
      <c r="D28" s="145">
        <v>0</v>
      </c>
    </row>
    <row r="29" spans="1:4" x14ac:dyDescent="0.3">
      <c r="A29" s="144">
        <v>44101</v>
      </c>
      <c r="B29" s="145">
        <v>9203003</v>
      </c>
      <c r="C29" s="145">
        <v>6837</v>
      </c>
      <c r="D29" s="145">
        <v>6837</v>
      </c>
    </row>
    <row r="30" spans="1:4" x14ac:dyDescent="0.3">
      <c r="A30" s="144">
        <v>44102</v>
      </c>
      <c r="B30" s="145">
        <v>9209778</v>
      </c>
      <c r="C30" s="145">
        <v>6775</v>
      </c>
      <c r="D30" s="145">
        <v>6775</v>
      </c>
    </row>
    <row r="31" spans="1:4" x14ac:dyDescent="0.3">
      <c r="A31" s="144">
        <v>44103</v>
      </c>
      <c r="B31" s="145">
        <v>9222614</v>
      </c>
      <c r="C31" s="145">
        <v>12836</v>
      </c>
      <c r="D31" s="145">
        <v>12836</v>
      </c>
    </row>
    <row r="32" spans="1:4" x14ac:dyDescent="0.3">
      <c r="A32" s="144">
        <v>44104</v>
      </c>
      <c r="B32" s="145">
        <v>9235948</v>
      </c>
      <c r="C32" s="145">
        <v>13334</v>
      </c>
      <c r="D32" s="145">
        <v>13334</v>
      </c>
    </row>
    <row r="33" spans="1:4" x14ac:dyDescent="0.3">
      <c r="A33" s="146" t="s">
        <v>108</v>
      </c>
      <c r="B33" s="140"/>
      <c r="C33" s="140"/>
      <c r="D33" s="147">
        <f>SUM(D3:D32)</f>
        <v>270358</v>
      </c>
    </row>
    <row r="34" spans="1:4" x14ac:dyDescent="0.3">
      <c r="A34" s="146" t="s">
        <v>109</v>
      </c>
      <c r="B34" s="140"/>
      <c r="C34" s="140"/>
      <c r="D34" s="147">
        <f>ROUND(AVERAGE(D3:D32),0)</f>
        <v>9012</v>
      </c>
    </row>
  </sheetData>
  <mergeCells count="3">
    <mergeCell ref="A1:D1"/>
    <mergeCell ref="A33:C33"/>
    <mergeCell ref="A34:C34"/>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40CF8-9DF0-4B5D-AAAF-A97EF7CA8226}">
  <dimension ref="A1:Z35"/>
  <sheetViews>
    <sheetView workbookViewId="0">
      <selection sqref="A1:D1"/>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August 2020 Daily Flow</v>
      </c>
      <c r="B1" s="140"/>
      <c r="C1" s="140"/>
      <c r="D1" s="140"/>
    </row>
    <row r="2" spans="1:4" x14ac:dyDescent="0.3">
      <c r="A2" s="142" t="s">
        <v>104</v>
      </c>
      <c r="B2" s="143" t="s">
        <v>105</v>
      </c>
      <c r="C2" s="143" t="s">
        <v>106</v>
      </c>
      <c r="D2" s="143" t="s">
        <v>107</v>
      </c>
    </row>
    <row r="3" spans="1:4" x14ac:dyDescent="0.3">
      <c r="A3" s="144">
        <v>44044</v>
      </c>
      <c r="B3" s="145">
        <v>8763596</v>
      </c>
      <c r="C3" s="145">
        <v>6984</v>
      </c>
      <c r="D3" s="145">
        <v>6984</v>
      </c>
    </row>
    <row r="4" spans="1:4" x14ac:dyDescent="0.3">
      <c r="A4" s="144">
        <v>44045</v>
      </c>
      <c r="B4" s="145">
        <v>8763596</v>
      </c>
      <c r="C4" s="145">
        <v>0</v>
      </c>
      <c r="D4" s="145">
        <v>0</v>
      </c>
    </row>
    <row r="5" spans="1:4" x14ac:dyDescent="0.3">
      <c r="A5" s="144">
        <v>44046</v>
      </c>
      <c r="B5" s="145">
        <v>8770605</v>
      </c>
      <c r="C5" s="145">
        <v>7009</v>
      </c>
      <c r="D5" s="145">
        <v>7009</v>
      </c>
    </row>
    <row r="6" spans="1:4" x14ac:dyDescent="0.3">
      <c r="A6" s="144">
        <v>44047</v>
      </c>
      <c r="B6" s="145">
        <v>8778334</v>
      </c>
      <c r="C6" s="145">
        <v>7729</v>
      </c>
      <c r="D6" s="145">
        <v>7729</v>
      </c>
    </row>
    <row r="7" spans="1:4" x14ac:dyDescent="0.3">
      <c r="A7" s="144">
        <v>44048</v>
      </c>
      <c r="B7" s="145">
        <v>8794150</v>
      </c>
      <c r="C7" s="145">
        <v>15816</v>
      </c>
      <c r="D7" s="145">
        <v>15816</v>
      </c>
    </row>
    <row r="8" spans="1:4" x14ac:dyDescent="0.3">
      <c r="A8" s="144">
        <v>44049</v>
      </c>
      <c r="B8" s="145">
        <v>8801192</v>
      </c>
      <c r="C8" s="145">
        <v>7042</v>
      </c>
      <c r="D8" s="145">
        <v>7042</v>
      </c>
    </row>
    <row r="9" spans="1:4" x14ac:dyDescent="0.3">
      <c r="A9" s="144">
        <v>44050</v>
      </c>
      <c r="B9" s="145">
        <v>8808746</v>
      </c>
      <c r="C9" s="145">
        <v>7554</v>
      </c>
      <c r="D9" s="145">
        <v>7554</v>
      </c>
    </row>
    <row r="10" spans="1:4" x14ac:dyDescent="0.3">
      <c r="A10" s="144">
        <v>44051</v>
      </c>
      <c r="B10" s="145">
        <v>8808746</v>
      </c>
      <c r="C10" s="145">
        <v>0</v>
      </c>
      <c r="D10" s="145">
        <v>0</v>
      </c>
    </row>
    <row r="11" spans="1:4" x14ac:dyDescent="0.3">
      <c r="A11" s="144">
        <v>44052</v>
      </c>
      <c r="B11" s="145">
        <v>8815687</v>
      </c>
      <c r="C11" s="145">
        <v>6941</v>
      </c>
      <c r="D11" s="145">
        <v>6941</v>
      </c>
    </row>
    <row r="12" spans="1:4" x14ac:dyDescent="0.3">
      <c r="A12" s="144">
        <v>44053</v>
      </c>
      <c r="B12" s="145">
        <v>8823396</v>
      </c>
      <c r="C12" s="145">
        <v>7709</v>
      </c>
      <c r="D12" s="145">
        <v>7709</v>
      </c>
    </row>
    <row r="13" spans="1:4" x14ac:dyDescent="0.3">
      <c r="A13" s="144">
        <v>44054</v>
      </c>
      <c r="B13" s="145">
        <v>8838170</v>
      </c>
      <c r="C13" s="145">
        <v>14774</v>
      </c>
      <c r="D13" s="145">
        <v>14774</v>
      </c>
    </row>
    <row r="14" spans="1:4" x14ac:dyDescent="0.3">
      <c r="A14" s="144">
        <v>44055</v>
      </c>
      <c r="B14" s="145">
        <v>8846075</v>
      </c>
      <c r="C14" s="145">
        <v>7905</v>
      </c>
      <c r="D14" s="145">
        <v>7905</v>
      </c>
    </row>
    <row r="15" spans="1:4" x14ac:dyDescent="0.3">
      <c r="A15" s="144">
        <v>44056</v>
      </c>
      <c r="B15" s="145">
        <v>8854227</v>
      </c>
      <c r="C15" s="145">
        <v>8152</v>
      </c>
      <c r="D15" s="145">
        <v>8152</v>
      </c>
    </row>
    <row r="16" spans="1:4" x14ac:dyDescent="0.3">
      <c r="A16" s="144">
        <v>44057</v>
      </c>
      <c r="B16" s="145">
        <v>8861523</v>
      </c>
      <c r="C16" s="145">
        <v>7296</v>
      </c>
      <c r="D16" s="145">
        <v>7296</v>
      </c>
    </row>
    <row r="17" spans="1:4" x14ac:dyDescent="0.3">
      <c r="A17" s="144">
        <v>44058</v>
      </c>
      <c r="B17" s="145">
        <v>8861523</v>
      </c>
      <c r="C17" s="145">
        <v>0</v>
      </c>
      <c r="D17" s="145">
        <v>0</v>
      </c>
    </row>
    <row r="18" spans="1:4" x14ac:dyDescent="0.3">
      <c r="A18" s="144">
        <v>44059</v>
      </c>
      <c r="B18" s="145">
        <v>8868485</v>
      </c>
      <c r="C18" s="145">
        <v>6962</v>
      </c>
      <c r="D18" s="145">
        <v>6962</v>
      </c>
    </row>
    <row r="19" spans="1:4" x14ac:dyDescent="0.3">
      <c r="A19" s="144">
        <v>44060</v>
      </c>
      <c r="B19" s="145">
        <v>8868485</v>
      </c>
      <c r="C19" s="145">
        <v>0</v>
      </c>
      <c r="D19" s="145">
        <v>0</v>
      </c>
    </row>
    <row r="20" spans="1:4" x14ac:dyDescent="0.3">
      <c r="A20" s="144">
        <v>44061</v>
      </c>
      <c r="B20" s="145">
        <v>8883480</v>
      </c>
      <c r="C20" s="145">
        <v>14995</v>
      </c>
      <c r="D20" s="145">
        <v>14995</v>
      </c>
    </row>
    <row r="21" spans="1:4" x14ac:dyDescent="0.3">
      <c r="A21" s="144">
        <v>44062</v>
      </c>
      <c r="B21" s="145">
        <v>8891283</v>
      </c>
      <c r="C21" s="145">
        <v>7803</v>
      </c>
      <c r="D21" s="145">
        <v>7803</v>
      </c>
    </row>
    <row r="22" spans="1:4" x14ac:dyDescent="0.3">
      <c r="A22" s="144">
        <v>44063</v>
      </c>
      <c r="B22" s="145">
        <v>8899157</v>
      </c>
      <c r="C22" s="145">
        <v>7874</v>
      </c>
      <c r="D22" s="145">
        <v>7874</v>
      </c>
    </row>
    <row r="23" spans="1:4" x14ac:dyDescent="0.3">
      <c r="A23" s="144">
        <v>44064</v>
      </c>
      <c r="B23" s="145">
        <v>8906263</v>
      </c>
      <c r="C23" s="145">
        <v>7106</v>
      </c>
      <c r="D23" s="145">
        <v>7106</v>
      </c>
    </row>
    <row r="24" spans="1:4" x14ac:dyDescent="0.3">
      <c r="A24" s="144">
        <v>44065</v>
      </c>
      <c r="B24" s="145">
        <v>8906263</v>
      </c>
      <c r="C24" s="145">
        <v>0</v>
      </c>
      <c r="D24" s="145">
        <v>0</v>
      </c>
    </row>
    <row r="25" spans="1:4" x14ac:dyDescent="0.3">
      <c r="A25" s="144">
        <v>44066</v>
      </c>
      <c r="B25" s="145">
        <v>8906263</v>
      </c>
      <c r="C25" s="145">
        <v>0</v>
      </c>
      <c r="D25" s="145">
        <v>0</v>
      </c>
    </row>
    <row r="26" spans="1:4" x14ac:dyDescent="0.3">
      <c r="A26" s="144">
        <v>44067</v>
      </c>
      <c r="B26" s="145">
        <v>8913341</v>
      </c>
      <c r="C26" s="145">
        <v>7078</v>
      </c>
      <c r="D26" s="145">
        <v>7078</v>
      </c>
    </row>
    <row r="27" spans="1:4" x14ac:dyDescent="0.3">
      <c r="A27" s="144">
        <v>44068</v>
      </c>
      <c r="B27" s="145">
        <v>8928730</v>
      </c>
      <c r="C27" s="145">
        <v>15389</v>
      </c>
      <c r="D27" s="145">
        <v>15389</v>
      </c>
    </row>
    <row r="28" spans="1:4" x14ac:dyDescent="0.3">
      <c r="A28" s="144">
        <v>44069</v>
      </c>
      <c r="B28" s="145">
        <v>8936614</v>
      </c>
      <c r="C28" s="145">
        <v>7884</v>
      </c>
      <c r="D28" s="145">
        <v>7884</v>
      </c>
    </row>
    <row r="29" spans="1:4" x14ac:dyDescent="0.3">
      <c r="A29" s="144">
        <v>44070</v>
      </c>
      <c r="B29" s="145">
        <v>8943831</v>
      </c>
      <c r="C29" s="145">
        <v>7217</v>
      </c>
      <c r="D29" s="145">
        <v>7217</v>
      </c>
    </row>
    <row r="30" spans="1:4" x14ac:dyDescent="0.3">
      <c r="A30" s="144">
        <v>44071</v>
      </c>
      <c r="B30" s="145">
        <v>8951000</v>
      </c>
      <c r="C30" s="145">
        <v>7169</v>
      </c>
      <c r="D30" s="145">
        <v>7169</v>
      </c>
    </row>
    <row r="31" spans="1:4" x14ac:dyDescent="0.3">
      <c r="A31" s="144">
        <v>44072</v>
      </c>
      <c r="B31" s="145">
        <v>8957912</v>
      </c>
      <c r="C31" s="145">
        <v>6912</v>
      </c>
      <c r="D31" s="145">
        <v>6912</v>
      </c>
    </row>
    <row r="32" spans="1:4" x14ac:dyDescent="0.3">
      <c r="A32" s="144">
        <v>44073</v>
      </c>
      <c r="B32" s="145">
        <v>8957912</v>
      </c>
      <c r="C32" s="145">
        <v>0</v>
      </c>
      <c r="D32" s="145">
        <v>0</v>
      </c>
    </row>
    <row r="33" spans="1:4" x14ac:dyDescent="0.3">
      <c r="A33" s="144">
        <v>44074</v>
      </c>
      <c r="B33" s="145">
        <v>8965590</v>
      </c>
      <c r="C33" s="145">
        <v>7678</v>
      </c>
      <c r="D33" s="145">
        <v>7678</v>
      </c>
    </row>
    <row r="34" spans="1:4" x14ac:dyDescent="0.3">
      <c r="A34" s="146" t="s">
        <v>108</v>
      </c>
      <c r="B34" s="140"/>
      <c r="C34" s="140"/>
      <c r="D34" s="147">
        <f>SUM(D3:D33)</f>
        <v>208978</v>
      </c>
    </row>
    <row r="35" spans="1:4" x14ac:dyDescent="0.3">
      <c r="A35" s="146" t="s">
        <v>109</v>
      </c>
      <c r="B35" s="140"/>
      <c r="C35" s="140"/>
      <c r="D35" s="147">
        <f>ROUND(AVERAGE(D3:D33),0)</f>
        <v>6741</v>
      </c>
    </row>
  </sheetData>
  <mergeCells count="3">
    <mergeCell ref="A1:D1"/>
    <mergeCell ref="A34:C34"/>
    <mergeCell ref="A35:C35"/>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70A91-3499-420B-BDCB-0EAEFC97A94A}">
  <dimension ref="A1:Z35"/>
  <sheetViews>
    <sheetView workbookViewId="0">
      <selection sqref="A1:D1"/>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July 2020 Daily Flow</v>
      </c>
      <c r="B1" s="140"/>
      <c r="C1" s="140"/>
      <c r="D1" s="140"/>
    </row>
    <row r="2" spans="1:4" x14ac:dyDescent="0.3">
      <c r="A2" s="142" t="s">
        <v>104</v>
      </c>
      <c r="B2" s="143" t="s">
        <v>105</v>
      </c>
      <c r="C2" s="143" t="s">
        <v>106</v>
      </c>
      <c r="D2" s="143" t="s">
        <v>107</v>
      </c>
    </row>
    <row r="3" spans="1:4" x14ac:dyDescent="0.3">
      <c r="A3" s="144">
        <v>44013</v>
      </c>
      <c r="B3" s="145">
        <v>8549303</v>
      </c>
      <c r="C3" s="145">
        <v>7628</v>
      </c>
      <c r="D3" s="145">
        <v>7628</v>
      </c>
    </row>
    <row r="4" spans="1:4" x14ac:dyDescent="0.3">
      <c r="A4" s="144">
        <v>44014</v>
      </c>
      <c r="B4" s="145">
        <v>8556584</v>
      </c>
      <c r="C4" s="145">
        <v>7281</v>
      </c>
      <c r="D4" s="145">
        <v>7281</v>
      </c>
    </row>
    <row r="5" spans="1:4" x14ac:dyDescent="0.3">
      <c r="A5" s="144">
        <v>44015</v>
      </c>
      <c r="B5" s="145">
        <v>8563931</v>
      </c>
      <c r="C5" s="145">
        <v>7347</v>
      </c>
      <c r="D5" s="145">
        <v>7347</v>
      </c>
    </row>
    <row r="6" spans="1:4" x14ac:dyDescent="0.3">
      <c r="A6" s="144">
        <v>44016</v>
      </c>
      <c r="B6" s="145">
        <v>8563931</v>
      </c>
      <c r="C6" s="145">
        <v>0</v>
      </c>
      <c r="D6" s="145">
        <v>0</v>
      </c>
    </row>
    <row r="7" spans="1:4" x14ac:dyDescent="0.3">
      <c r="A7" s="144">
        <v>44017</v>
      </c>
      <c r="B7" s="145">
        <v>8578856</v>
      </c>
      <c r="C7" s="145">
        <v>14925</v>
      </c>
      <c r="D7" s="145">
        <v>14925</v>
      </c>
    </row>
    <row r="8" spans="1:4" x14ac:dyDescent="0.3">
      <c r="A8" s="144">
        <v>44018</v>
      </c>
      <c r="B8" s="145">
        <v>8586223</v>
      </c>
      <c r="C8" s="145">
        <v>7367</v>
      </c>
      <c r="D8" s="145">
        <v>7367</v>
      </c>
    </row>
    <row r="9" spans="1:4" x14ac:dyDescent="0.3">
      <c r="A9" s="144">
        <v>44019</v>
      </c>
      <c r="B9" s="145">
        <v>8593746</v>
      </c>
      <c r="C9" s="145">
        <v>7523</v>
      </c>
      <c r="D9" s="145">
        <v>7523</v>
      </c>
    </row>
    <row r="10" spans="1:4" x14ac:dyDescent="0.3">
      <c r="A10" s="144">
        <v>44020</v>
      </c>
      <c r="B10" s="145">
        <v>8601107</v>
      </c>
      <c r="C10" s="145">
        <v>7361</v>
      </c>
      <c r="D10" s="145">
        <v>7361</v>
      </c>
    </row>
    <row r="11" spans="1:4" x14ac:dyDescent="0.3">
      <c r="A11" s="144">
        <v>44021</v>
      </c>
      <c r="B11" s="145">
        <v>8615405</v>
      </c>
      <c r="C11" s="145">
        <v>14298</v>
      </c>
      <c r="D11" s="145">
        <v>14298</v>
      </c>
    </row>
    <row r="12" spans="1:4" x14ac:dyDescent="0.3">
      <c r="A12" s="144">
        <v>44022</v>
      </c>
      <c r="B12" s="145">
        <v>8622260</v>
      </c>
      <c r="C12" s="145">
        <v>6855</v>
      </c>
      <c r="D12" s="145">
        <v>6855</v>
      </c>
    </row>
    <row r="13" spans="1:4" x14ac:dyDescent="0.3">
      <c r="A13" s="144">
        <v>44023</v>
      </c>
      <c r="B13" s="145">
        <v>8622260</v>
      </c>
      <c r="C13" s="145">
        <v>0</v>
      </c>
      <c r="D13" s="145">
        <v>0</v>
      </c>
    </row>
    <row r="14" spans="1:4" x14ac:dyDescent="0.3">
      <c r="A14" s="144">
        <v>44024</v>
      </c>
      <c r="B14" s="145">
        <v>8629654</v>
      </c>
      <c r="C14" s="145">
        <v>7394</v>
      </c>
      <c r="D14" s="145">
        <v>7394</v>
      </c>
    </row>
    <row r="15" spans="1:4" x14ac:dyDescent="0.3">
      <c r="A15" s="144">
        <v>44025</v>
      </c>
      <c r="B15" s="145">
        <v>8637187</v>
      </c>
      <c r="C15" s="145">
        <v>7533</v>
      </c>
      <c r="D15" s="145">
        <v>7533</v>
      </c>
    </row>
    <row r="16" spans="1:4" x14ac:dyDescent="0.3">
      <c r="A16" s="144">
        <v>44026</v>
      </c>
      <c r="B16" s="145">
        <v>8644470</v>
      </c>
      <c r="C16" s="145">
        <v>7283</v>
      </c>
      <c r="D16" s="145">
        <v>7283</v>
      </c>
    </row>
    <row r="17" spans="1:4" x14ac:dyDescent="0.3">
      <c r="A17" s="144">
        <v>44027</v>
      </c>
      <c r="B17" s="145">
        <v>8651974</v>
      </c>
      <c r="C17" s="145">
        <v>7504</v>
      </c>
      <c r="D17" s="145">
        <v>7504</v>
      </c>
    </row>
    <row r="18" spans="1:4" x14ac:dyDescent="0.3">
      <c r="A18" s="144">
        <v>44028</v>
      </c>
      <c r="B18" s="145">
        <v>8660331</v>
      </c>
      <c r="C18" s="145">
        <v>8357</v>
      </c>
      <c r="D18" s="145">
        <v>8357</v>
      </c>
    </row>
    <row r="19" spans="1:4" x14ac:dyDescent="0.3">
      <c r="A19" s="144">
        <v>44029</v>
      </c>
      <c r="B19" s="145">
        <v>8667323</v>
      </c>
      <c r="C19" s="145">
        <v>6992</v>
      </c>
      <c r="D19" s="145">
        <v>6992</v>
      </c>
    </row>
    <row r="20" spans="1:4" x14ac:dyDescent="0.3">
      <c r="A20" s="144">
        <v>44030</v>
      </c>
      <c r="B20" s="145">
        <v>8667323</v>
      </c>
      <c r="C20" s="145">
        <v>0</v>
      </c>
      <c r="D20" s="145">
        <v>0</v>
      </c>
    </row>
    <row r="21" spans="1:4" x14ac:dyDescent="0.3">
      <c r="A21" s="144">
        <v>44031</v>
      </c>
      <c r="B21" s="145">
        <v>8667323</v>
      </c>
      <c r="C21" s="145">
        <v>0</v>
      </c>
      <c r="D21" s="145">
        <v>0</v>
      </c>
    </row>
    <row r="22" spans="1:4" x14ac:dyDescent="0.3">
      <c r="A22" s="144">
        <v>44032</v>
      </c>
      <c r="B22" s="145">
        <v>8682696</v>
      </c>
      <c r="C22" s="145">
        <v>15373</v>
      </c>
      <c r="D22" s="145">
        <v>15373</v>
      </c>
    </row>
    <row r="23" spans="1:4" x14ac:dyDescent="0.3">
      <c r="A23" s="144">
        <v>44033</v>
      </c>
      <c r="B23" s="145">
        <v>8690305</v>
      </c>
      <c r="C23" s="145">
        <v>7609</v>
      </c>
      <c r="D23" s="145">
        <v>7609</v>
      </c>
    </row>
    <row r="24" spans="1:4" x14ac:dyDescent="0.3">
      <c r="A24" s="144">
        <v>44034</v>
      </c>
      <c r="B24" s="145">
        <v>8705333</v>
      </c>
      <c r="C24" s="145">
        <v>15028</v>
      </c>
      <c r="D24" s="145">
        <v>15028</v>
      </c>
    </row>
    <row r="25" spans="1:4" x14ac:dyDescent="0.3">
      <c r="A25" s="144">
        <v>44035</v>
      </c>
      <c r="B25" s="145">
        <v>8713026</v>
      </c>
      <c r="C25" s="145">
        <v>7693</v>
      </c>
      <c r="D25" s="145">
        <v>7693</v>
      </c>
    </row>
    <row r="26" spans="1:4" x14ac:dyDescent="0.3">
      <c r="A26" s="144">
        <v>44036</v>
      </c>
      <c r="B26" s="145">
        <v>8713026</v>
      </c>
      <c r="C26" s="145">
        <v>0</v>
      </c>
      <c r="D26" s="145">
        <v>0</v>
      </c>
    </row>
    <row r="27" spans="1:4" x14ac:dyDescent="0.3">
      <c r="A27" s="144">
        <v>44037</v>
      </c>
      <c r="B27" s="145">
        <v>8720011</v>
      </c>
      <c r="C27" s="145">
        <v>6985</v>
      </c>
      <c r="D27" s="145">
        <v>6985</v>
      </c>
    </row>
    <row r="28" spans="1:4" x14ac:dyDescent="0.3">
      <c r="A28" s="144">
        <v>44038</v>
      </c>
      <c r="B28" s="145">
        <v>8720011</v>
      </c>
      <c r="C28" s="145">
        <v>0</v>
      </c>
      <c r="D28" s="145">
        <v>0</v>
      </c>
    </row>
    <row r="29" spans="1:4" x14ac:dyDescent="0.3">
      <c r="A29" s="144">
        <v>44039</v>
      </c>
      <c r="B29" s="145">
        <v>8727041</v>
      </c>
      <c r="C29" s="145">
        <v>7030</v>
      </c>
      <c r="D29" s="145">
        <v>7030</v>
      </c>
    </row>
    <row r="30" spans="1:4" x14ac:dyDescent="0.3">
      <c r="A30" s="144">
        <v>44040</v>
      </c>
      <c r="B30" s="145">
        <v>8734180</v>
      </c>
      <c r="C30" s="145">
        <v>7139</v>
      </c>
      <c r="D30" s="145">
        <v>7139</v>
      </c>
    </row>
    <row r="31" spans="1:4" x14ac:dyDescent="0.3">
      <c r="A31" s="144">
        <v>44041</v>
      </c>
      <c r="B31" s="145">
        <v>8745104</v>
      </c>
      <c r="C31" s="145">
        <v>10924</v>
      </c>
      <c r="D31" s="145">
        <v>10924</v>
      </c>
    </row>
    <row r="32" spans="1:4" x14ac:dyDescent="0.3">
      <c r="A32" s="144">
        <v>44042</v>
      </c>
      <c r="B32" s="145">
        <v>8756612</v>
      </c>
      <c r="C32" s="145">
        <v>11508</v>
      </c>
      <c r="D32" s="145">
        <v>11508</v>
      </c>
    </row>
    <row r="33" spans="1:4" x14ac:dyDescent="0.3">
      <c r="A33" s="144">
        <v>44043</v>
      </c>
      <c r="B33" s="145">
        <v>8756612</v>
      </c>
      <c r="C33" s="145">
        <v>0</v>
      </c>
      <c r="D33" s="145">
        <v>0</v>
      </c>
    </row>
    <row r="34" spans="1:4" x14ac:dyDescent="0.3">
      <c r="A34" s="146" t="s">
        <v>108</v>
      </c>
      <c r="B34" s="140"/>
      <c r="C34" s="140"/>
      <c r="D34" s="147">
        <f>SUM(D3:D33)</f>
        <v>214937</v>
      </c>
    </row>
    <row r="35" spans="1:4" x14ac:dyDescent="0.3">
      <c r="A35" s="146" t="s">
        <v>109</v>
      </c>
      <c r="B35" s="140"/>
      <c r="C35" s="140"/>
      <c r="D35" s="147">
        <f>ROUND(AVERAGE(D3:D33),0)</f>
        <v>6933</v>
      </c>
    </row>
  </sheetData>
  <mergeCells count="3">
    <mergeCell ref="A1:D1"/>
    <mergeCell ref="A34:C34"/>
    <mergeCell ref="A35:C35"/>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BFB7-6DDF-4B54-B84B-29A0EFC95983}">
  <dimension ref="A1:Z34"/>
  <sheetViews>
    <sheetView workbookViewId="0">
      <selection sqref="A1:D1"/>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June 2020 Daily Flow</v>
      </c>
      <c r="B1" s="140"/>
      <c r="C1" s="140"/>
      <c r="D1" s="140"/>
    </row>
    <row r="2" spans="1:4" x14ac:dyDescent="0.3">
      <c r="A2" s="142" t="s">
        <v>104</v>
      </c>
      <c r="B2" s="143" t="s">
        <v>105</v>
      </c>
      <c r="C2" s="143" t="s">
        <v>106</v>
      </c>
      <c r="D2" s="143" t="s">
        <v>107</v>
      </c>
    </row>
    <row r="3" spans="1:4" x14ac:dyDescent="0.3">
      <c r="A3" s="144">
        <v>43983</v>
      </c>
      <c r="B3" s="145">
        <v>8345306</v>
      </c>
      <c r="C3" s="145">
        <v>6199</v>
      </c>
      <c r="D3" s="145">
        <v>6199</v>
      </c>
    </row>
    <row r="4" spans="1:4" x14ac:dyDescent="0.3">
      <c r="A4" s="144">
        <v>43984</v>
      </c>
      <c r="B4" s="145">
        <v>8351461</v>
      </c>
      <c r="C4" s="145">
        <v>6155</v>
      </c>
      <c r="D4" s="145">
        <v>6155</v>
      </c>
    </row>
    <row r="5" spans="1:4" x14ac:dyDescent="0.3">
      <c r="A5" s="144">
        <v>43985</v>
      </c>
      <c r="B5" s="145">
        <v>8357821</v>
      </c>
      <c r="C5" s="145">
        <v>6360</v>
      </c>
      <c r="D5" s="145">
        <v>6360</v>
      </c>
    </row>
    <row r="6" spans="1:4" x14ac:dyDescent="0.3">
      <c r="A6" s="144">
        <v>43986</v>
      </c>
      <c r="B6" s="145">
        <v>8363965</v>
      </c>
      <c r="C6" s="145">
        <v>6144</v>
      </c>
      <c r="D6" s="145">
        <v>6144</v>
      </c>
    </row>
    <row r="7" spans="1:4" x14ac:dyDescent="0.3">
      <c r="A7" s="144">
        <v>43987</v>
      </c>
      <c r="B7" s="145">
        <v>8370675</v>
      </c>
      <c r="C7" s="145">
        <v>6710</v>
      </c>
      <c r="D7" s="145">
        <v>6710</v>
      </c>
    </row>
    <row r="8" spans="1:4" x14ac:dyDescent="0.3">
      <c r="A8" s="144">
        <v>43988</v>
      </c>
      <c r="B8" s="145">
        <v>8377333</v>
      </c>
      <c r="C8" s="145">
        <v>6658</v>
      </c>
      <c r="D8" s="145">
        <v>6658</v>
      </c>
    </row>
    <row r="9" spans="1:4" x14ac:dyDescent="0.3">
      <c r="A9" s="144">
        <v>43989</v>
      </c>
      <c r="B9" s="145">
        <v>8383885</v>
      </c>
      <c r="C9" s="145">
        <v>6552</v>
      </c>
      <c r="D9" s="145">
        <v>6552</v>
      </c>
    </row>
    <row r="10" spans="1:4" x14ac:dyDescent="0.3">
      <c r="A10" s="144">
        <v>43990</v>
      </c>
      <c r="B10" s="145">
        <v>8390066</v>
      </c>
      <c r="C10" s="145">
        <v>6181</v>
      </c>
      <c r="D10" s="145">
        <v>6181</v>
      </c>
    </row>
    <row r="11" spans="1:4" x14ac:dyDescent="0.3">
      <c r="A11" s="144">
        <v>43991</v>
      </c>
      <c r="B11" s="145">
        <v>8396778</v>
      </c>
      <c r="C11" s="145">
        <v>6712</v>
      </c>
      <c r="D11" s="145">
        <v>6712</v>
      </c>
    </row>
    <row r="12" spans="1:4" x14ac:dyDescent="0.3">
      <c r="A12" s="144">
        <v>43992</v>
      </c>
      <c r="B12" s="145">
        <v>8403505</v>
      </c>
      <c r="C12" s="145">
        <v>6727</v>
      </c>
      <c r="D12" s="145">
        <v>6727</v>
      </c>
    </row>
    <row r="13" spans="1:4" x14ac:dyDescent="0.3">
      <c r="A13" s="144">
        <v>43993</v>
      </c>
      <c r="B13" s="145">
        <v>8410275</v>
      </c>
      <c r="C13" s="145">
        <v>6770</v>
      </c>
      <c r="D13" s="145">
        <v>6770</v>
      </c>
    </row>
    <row r="14" spans="1:4" x14ac:dyDescent="0.3">
      <c r="A14" s="144">
        <v>43994</v>
      </c>
      <c r="B14" s="145">
        <v>8416395</v>
      </c>
      <c r="C14" s="145">
        <v>6120</v>
      </c>
      <c r="D14" s="145">
        <v>6120</v>
      </c>
    </row>
    <row r="15" spans="1:4" x14ac:dyDescent="0.3">
      <c r="A15" s="144">
        <v>43995</v>
      </c>
      <c r="B15" s="145">
        <v>8423151</v>
      </c>
      <c r="C15" s="145">
        <v>6756</v>
      </c>
      <c r="D15" s="145">
        <v>6756</v>
      </c>
    </row>
    <row r="16" spans="1:4" x14ac:dyDescent="0.3">
      <c r="A16" s="144">
        <v>43996</v>
      </c>
      <c r="B16" s="145">
        <v>8429471</v>
      </c>
      <c r="C16" s="145">
        <v>6320</v>
      </c>
      <c r="D16" s="145">
        <v>6320</v>
      </c>
    </row>
    <row r="17" spans="1:4" x14ac:dyDescent="0.3">
      <c r="A17" s="144">
        <v>43997</v>
      </c>
      <c r="B17" s="145">
        <v>8436213</v>
      </c>
      <c r="C17" s="145">
        <v>6742</v>
      </c>
      <c r="D17" s="145">
        <v>6742</v>
      </c>
    </row>
    <row r="18" spans="1:4" x14ac:dyDescent="0.3">
      <c r="A18" s="144">
        <v>43998</v>
      </c>
      <c r="B18" s="145">
        <v>8436213</v>
      </c>
      <c r="C18" s="145">
        <v>0</v>
      </c>
      <c r="D18" s="145">
        <v>0</v>
      </c>
    </row>
    <row r="19" spans="1:4" x14ac:dyDescent="0.3">
      <c r="A19" s="144">
        <v>43999</v>
      </c>
      <c r="B19" s="145">
        <v>8449500</v>
      </c>
      <c r="C19" s="145">
        <v>13287</v>
      </c>
      <c r="D19" s="145">
        <v>13287</v>
      </c>
    </row>
    <row r="20" spans="1:4" x14ac:dyDescent="0.3">
      <c r="A20" s="144">
        <v>44000</v>
      </c>
      <c r="B20" s="145">
        <v>8450253</v>
      </c>
      <c r="C20" s="145">
        <v>753</v>
      </c>
      <c r="D20" s="145">
        <v>753</v>
      </c>
    </row>
    <row r="21" spans="1:4" x14ac:dyDescent="0.3">
      <c r="A21" s="144">
        <v>44001</v>
      </c>
      <c r="B21" s="145">
        <v>8457769</v>
      </c>
      <c r="C21" s="145">
        <v>7516</v>
      </c>
      <c r="D21" s="145">
        <v>7516</v>
      </c>
    </row>
    <row r="22" spans="1:4" x14ac:dyDescent="0.3">
      <c r="A22" s="144">
        <v>44002</v>
      </c>
      <c r="B22" s="145">
        <v>8465238</v>
      </c>
      <c r="C22" s="145">
        <v>7469</v>
      </c>
      <c r="D22" s="145">
        <v>7469</v>
      </c>
    </row>
    <row r="23" spans="1:4" x14ac:dyDescent="0.3">
      <c r="A23" s="144">
        <v>44003</v>
      </c>
      <c r="B23" s="145">
        <v>8472749</v>
      </c>
      <c r="C23" s="145">
        <v>7511</v>
      </c>
      <c r="D23" s="145">
        <v>7511</v>
      </c>
    </row>
    <row r="24" spans="1:4" x14ac:dyDescent="0.3">
      <c r="A24" s="144">
        <v>44004</v>
      </c>
      <c r="B24" s="145">
        <v>8479841</v>
      </c>
      <c r="C24" s="145">
        <v>7092</v>
      </c>
      <c r="D24" s="145">
        <v>7092</v>
      </c>
    </row>
    <row r="25" spans="1:4" x14ac:dyDescent="0.3">
      <c r="A25" s="144">
        <v>44005</v>
      </c>
      <c r="B25" s="145">
        <v>8487579</v>
      </c>
      <c r="C25" s="145">
        <v>7738</v>
      </c>
      <c r="D25" s="145">
        <v>7738</v>
      </c>
    </row>
    <row r="26" spans="1:4" x14ac:dyDescent="0.3">
      <c r="A26" s="144">
        <v>44006</v>
      </c>
      <c r="B26" s="145">
        <v>8494625</v>
      </c>
      <c r="C26" s="145">
        <v>7046</v>
      </c>
      <c r="D26" s="145">
        <v>7046</v>
      </c>
    </row>
    <row r="27" spans="1:4" x14ac:dyDescent="0.3">
      <c r="A27" s="144">
        <v>44007</v>
      </c>
      <c r="B27" s="145">
        <v>8502185</v>
      </c>
      <c r="C27" s="145">
        <v>7560</v>
      </c>
      <c r="D27" s="145">
        <v>7560</v>
      </c>
    </row>
    <row r="28" spans="1:4" x14ac:dyDescent="0.3">
      <c r="A28" s="144">
        <v>44008</v>
      </c>
      <c r="B28" s="145">
        <v>8512069</v>
      </c>
      <c r="C28" s="145">
        <v>9884</v>
      </c>
      <c r="D28" s="145">
        <v>9884</v>
      </c>
    </row>
    <row r="29" spans="1:4" x14ac:dyDescent="0.3">
      <c r="A29" s="144">
        <v>44009</v>
      </c>
      <c r="B29" s="145">
        <v>8519254</v>
      </c>
      <c r="C29" s="145">
        <v>7185</v>
      </c>
      <c r="D29" s="145">
        <v>7185</v>
      </c>
    </row>
    <row r="30" spans="1:4" x14ac:dyDescent="0.3">
      <c r="A30" s="144">
        <v>44010</v>
      </c>
      <c r="B30" s="145">
        <v>8519254</v>
      </c>
      <c r="C30" s="145">
        <v>0</v>
      </c>
      <c r="D30" s="145">
        <v>0</v>
      </c>
    </row>
    <row r="31" spans="1:4" x14ac:dyDescent="0.3">
      <c r="A31" s="144">
        <v>44011</v>
      </c>
      <c r="B31" s="145">
        <v>8533858</v>
      </c>
      <c r="C31" s="145">
        <v>14604</v>
      </c>
      <c r="D31" s="145">
        <v>14604</v>
      </c>
    </row>
    <row r="32" spans="1:4" x14ac:dyDescent="0.3">
      <c r="A32" s="144">
        <v>44012</v>
      </c>
      <c r="B32" s="145">
        <v>8541675</v>
      </c>
      <c r="C32" s="145">
        <v>7817</v>
      </c>
      <c r="D32" s="145">
        <v>7817</v>
      </c>
    </row>
    <row r="33" spans="1:4" x14ac:dyDescent="0.3">
      <c r="A33" s="146" t="s">
        <v>108</v>
      </c>
      <c r="B33" s="140"/>
      <c r="C33" s="140"/>
      <c r="D33" s="147">
        <f>SUM(D3:D32)</f>
        <v>202568</v>
      </c>
    </row>
    <row r="34" spans="1:4" x14ac:dyDescent="0.3">
      <c r="A34" s="146" t="s">
        <v>109</v>
      </c>
      <c r="B34" s="140"/>
      <c r="C34" s="140"/>
      <c r="D34" s="147">
        <f>ROUND(AVERAGE(D3:D32),0)</f>
        <v>6752</v>
      </c>
    </row>
  </sheetData>
  <mergeCells count="3">
    <mergeCell ref="A1:D1"/>
    <mergeCell ref="A33:C33"/>
    <mergeCell ref="A34:C34"/>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06C69-13C9-4F6A-860D-BA38D41E88C2}">
  <dimension ref="A1:Z35"/>
  <sheetViews>
    <sheetView workbookViewId="0">
      <selection sqref="A1:D1"/>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May 2020 Daily Flow</v>
      </c>
      <c r="B1" s="140"/>
      <c r="C1" s="140"/>
      <c r="D1" s="140"/>
    </row>
    <row r="2" spans="1:4" x14ac:dyDescent="0.3">
      <c r="A2" s="142" t="s">
        <v>104</v>
      </c>
      <c r="B2" s="143" t="s">
        <v>105</v>
      </c>
      <c r="C2" s="143" t="s">
        <v>106</v>
      </c>
      <c r="D2" s="143" t="s">
        <v>107</v>
      </c>
    </row>
    <row r="3" spans="1:4" x14ac:dyDescent="0.3">
      <c r="A3" s="144">
        <v>43952</v>
      </c>
      <c r="B3" s="145">
        <v>8093061</v>
      </c>
      <c r="C3" s="145">
        <v>7040</v>
      </c>
      <c r="D3" s="145">
        <v>7040</v>
      </c>
    </row>
    <row r="4" spans="1:4" x14ac:dyDescent="0.3">
      <c r="A4" s="144">
        <v>43953</v>
      </c>
      <c r="B4" s="145">
        <v>8099990</v>
      </c>
      <c r="C4" s="145">
        <v>6929</v>
      </c>
      <c r="D4" s="145">
        <v>6929</v>
      </c>
    </row>
    <row r="5" spans="1:4" x14ac:dyDescent="0.3">
      <c r="A5" s="144">
        <v>43954</v>
      </c>
      <c r="B5" s="145">
        <v>8106834</v>
      </c>
      <c r="C5" s="145">
        <v>6844</v>
      </c>
      <c r="D5" s="145">
        <v>6844</v>
      </c>
    </row>
    <row r="6" spans="1:4" x14ac:dyDescent="0.3">
      <c r="A6" s="144">
        <v>43955</v>
      </c>
      <c r="B6" s="145">
        <v>8113519</v>
      </c>
      <c r="C6" s="145">
        <v>6685</v>
      </c>
      <c r="D6" s="145">
        <v>6685</v>
      </c>
    </row>
    <row r="7" spans="1:4" x14ac:dyDescent="0.3">
      <c r="A7" s="144">
        <v>43956</v>
      </c>
      <c r="B7" s="145">
        <v>8119572</v>
      </c>
      <c r="C7" s="145">
        <v>6053</v>
      </c>
      <c r="D7" s="145">
        <v>6053</v>
      </c>
    </row>
    <row r="8" spans="1:4" x14ac:dyDescent="0.3">
      <c r="A8" s="144">
        <v>43957</v>
      </c>
      <c r="B8" s="145">
        <v>8132474</v>
      </c>
      <c r="C8" s="145">
        <v>12902</v>
      </c>
      <c r="D8" s="145">
        <v>12902</v>
      </c>
    </row>
    <row r="9" spans="1:4" x14ac:dyDescent="0.3">
      <c r="A9" s="144">
        <v>43958</v>
      </c>
      <c r="B9" s="145">
        <v>8140489</v>
      </c>
      <c r="C9" s="145">
        <v>8015</v>
      </c>
      <c r="D9" s="145">
        <v>8015</v>
      </c>
    </row>
    <row r="10" spans="1:4" x14ac:dyDescent="0.3">
      <c r="A10" s="144">
        <v>43959</v>
      </c>
      <c r="B10" s="145">
        <v>8147165</v>
      </c>
      <c r="C10" s="145">
        <v>6676</v>
      </c>
      <c r="D10" s="145">
        <v>6676</v>
      </c>
    </row>
    <row r="11" spans="1:4" x14ac:dyDescent="0.3">
      <c r="A11" s="144">
        <v>43960</v>
      </c>
      <c r="B11" s="145">
        <v>8154557</v>
      </c>
      <c r="C11" s="145">
        <v>7392</v>
      </c>
      <c r="D11" s="145">
        <v>7392</v>
      </c>
    </row>
    <row r="12" spans="1:4" x14ac:dyDescent="0.3">
      <c r="A12" s="144">
        <v>43961</v>
      </c>
      <c r="B12" s="145">
        <v>8161764</v>
      </c>
      <c r="C12" s="145">
        <v>7207</v>
      </c>
      <c r="D12" s="145">
        <v>7207</v>
      </c>
    </row>
    <row r="13" spans="1:4" x14ac:dyDescent="0.3">
      <c r="A13" s="144">
        <v>43962</v>
      </c>
      <c r="B13" s="145">
        <v>8168507</v>
      </c>
      <c r="C13" s="145">
        <v>6743</v>
      </c>
      <c r="D13" s="145">
        <v>6743</v>
      </c>
    </row>
    <row r="14" spans="1:4" x14ac:dyDescent="0.3">
      <c r="A14" s="144">
        <v>43963</v>
      </c>
      <c r="B14" s="145">
        <v>8175719</v>
      </c>
      <c r="C14" s="145">
        <v>7212</v>
      </c>
      <c r="D14" s="145">
        <v>7212</v>
      </c>
    </row>
    <row r="15" spans="1:4" x14ac:dyDescent="0.3">
      <c r="A15" s="144">
        <v>43964</v>
      </c>
      <c r="B15" s="145">
        <v>8190247</v>
      </c>
      <c r="C15" s="145">
        <v>14528</v>
      </c>
      <c r="D15" s="145">
        <v>14528</v>
      </c>
    </row>
    <row r="16" spans="1:4" x14ac:dyDescent="0.3">
      <c r="A16" s="144">
        <v>43965</v>
      </c>
      <c r="B16" s="145">
        <v>8197528</v>
      </c>
      <c r="C16" s="145">
        <v>7281</v>
      </c>
      <c r="D16" s="145">
        <v>7281</v>
      </c>
    </row>
    <row r="17" spans="1:4" x14ac:dyDescent="0.3">
      <c r="A17" s="144">
        <v>43966</v>
      </c>
      <c r="B17" s="145">
        <v>8204627</v>
      </c>
      <c r="C17" s="145">
        <v>7099</v>
      </c>
      <c r="D17" s="145">
        <v>7099</v>
      </c>
    </row>
    <row r="18" spans="1:4" x14ac:dyDescent="0.3">
      <c r="A18" s="144">
        <v>43967</v>
      </c>
      <c r="B18" s="145">
        <v>8211271</v>
      </c>
      <c r="C18" s="145">
        <v>6644</v>
      </c>
      <c r="D18" s="145">
        <v>6644</v>
      </c>
    </row>
    <row r="19" spans="1:4" x14ac:dyDescent="0.3">
      <c r="A19" s="144">
        <v>43968</v>
      </c>
      <c r="B19" s="145">
        <v>8225040</v>
      </c>
      <c r="C19" s="145">
        <v>13769</v>
      </c>
      <c r="D19" s="145">
        <v>13769</v>
      </c>
    </row>
    <row r="20" spans="1:4" x14ac:dyDescent="0.3">
      <c r="A20" s="144">
        <v>43969</v>
      </c>
      <c r="B20" s="145">
        <v>8231535</v>
      </c>
      <c r="C20" s="145">
        <v>6495</v>
      </c>
      <c r="D20" s="145">
        <v>6495</v>
      </c>
    </row>
    <row r="21" spans="1:4" x14ac:dyDescent="0.3">
      <c r="A21" s="144">
        <v>43970</v>
      </c>
      <c r="B21" s="145">
        <v>8238475</v>
      </c>
      <c r="C21" s="145">
        <v>6940</v>
      </c>
      <c r="D21" s="145">
        <v>6940</v>
      </c>
    </row>
    <row r="22" spans="1:4" x14ac:dyDescent="0.3">
      <c r="A22" s="144">
        <v>43971</v>
      </c>
      <c r="B22" s="145">
        <v>8251749</v>
      </c>
      <c r="C22" s="145">
        <v>13274</v>
      </c>
      <c r="D22" s="145">
        <v>13274</v>
      </c>
    </row>
    <row r="23" spans="1:4" x14ac:dyDescent="0.3">
      <c r="A23" s="144">
        <v>43972</v>
      </c>
      <c r="B23" s="145">
        <v>8258880</v>
      </c>
      <c r="C23" s="145">
        <v>7131</v>
      </c>
      <c r="D23" s="145">
        <v>7131</v>
      </c>
    </row>
    <row r="24" spans="1:4" x14ac:dyDescent="0.3">
      <c r="A24" s="144">
        <v>43973</v>
      </c>
      <c r="B24" s="145">
        <v>8272539</v>
      </c>
      <c r="C24" s="145">
        <v>13659</v>
      </c>
      <c r="D24" s="145">
        <v>13659</v>
      </c>
    </row>
    <row r="25" spans="1:4" x14ac:dyDescent="0.3">
      <c r="A25" s="144">
        <v>43974</v>
      </c>
      <c r="B25" s="145">
        <v>8279212</v>
      </c>
      <c r="C25" s="145">
        <v>6673</v>
      </c>
      <c r="D25" s="145">
        <v>6673</v>
      </c>
    </row>
    <row r="26" spans="1:4" x14ac:dyDescent="0.3">
      <c r="A26" s="144">
        <v>43975</v>
      </c>
      <c r="B26" s="145">
        <v>8285883</v>
      </c>
      <c r="C26" s="145">
        <v>6671</v>
      </c>
      <c r="D26" s="145">
        <v>6671</v>
      </c>
    </row>
    <row r="27" spans="1:4" x14ac:dyDescent="0.3">
      <c r="A27" s="144">
        <v>43976</v>
      </c>
      <c r="B27" s="145">
        <v>8292560</v>
      </c>
      <c r="C27" s="145">
        <v>6677</v>
      </c>
      <c r="D27" s="145">
        <v>6677</v>
      </c>
    </row>
    <row r="28" spans="1:4" x14ac:dyDescent="0.3">
      <c r="A28" s="144">
        <v>43977</v>
      </c>
      <c r="B28" s="145">
        <v>8299276</v>
      </c>
      <c r="C28" s="145">
        <v>6716</v>
      </c>
      <c r="D28" s="145">
        <v>6716</v>
      </c>
    </row>
    <row r="29" spans="1:4" x14ac:dyDescent="0.3">
      <c r="A29" s="144">
        <v>43978</v>
      </c>
      <c r="B29" s="145">
        <v>8312657</v>
      </c>
      <c r="C29" s="145">
        <v>13381</v>
      </c>
      <c r="D29" s="145">
        <v>13381</v>
      </c>
    </row>
    <row r="30" spans="1:4" x14ac:dyDescent="0.3">
      <c r="A30" s="144">
        <v>43979</v>
      </c>
      <c r="B30" s="145">
        <v>8319354</v>
      </c>
      <c r="C30" s="145">
        <v>6697</v>
      </c>
      <c r="D30" s="145">
        <v>6697</v>
      </c>
    </row>
    <row r="31" spans="1:4" x14ac:dyDescent="0.3">
      <c r="A31" s="144">
        <v>43980</v>
      </c>
      <c r="B31" s="145">
        <v>8332530</v>
      </c>
      <c r="C31" s="145">
        <v>13176</v>
      </c>
      <c r="D31" s="145">
        <v>13176</v>
      </c>
    </row>
    <row r="32" spans="1:4" x14ac:dyDescent="0.3">
      <c r="A32" s="144">
        <v>43981</v>
      </c>
      <c r="B32" s="145">
        <v>8339107</v>
      </c>
      <c r="C32" s="145">
        <v>6577</v>
      </c>
      <c r="D32" s="145">
        <v>6577</v>
      </c>
    </row>
    <row r="33" spans="1:4" x14ac:dyDescent="0.3">
      <c r="A33" s="144">
        <v>43982</v>
      </c>
      <c r="B33" s="145">
        <v>8339107</v>
      </c>
      <c r="C33" s="145">
        <v>0</v>
      </c>
      <c r="D33" s="145">
        <v>0</v>
      </c>
    </row>
    <row r="34" spans="1:4" x14ac:dyDescent="0.3">
      <c r="A34" s="146" t="s">
        <v>108</v>
      </c>
      <c r="B34" s="140"/>
      <c r="C34" s="140"/>
      <c r="D34" s="147">
        <f>SUM(D3:D33)</f>
        <v>253086</v>
      </c>
    </row>
    <row r="35" spans="1:4" x14ac:dyDescent="0.3">
      <c r="A35" s="146" t="s">
        <v>109</v>
      </c>
      <c r="B35" s="140"/>
      <c r="C35" s="140"/>
      <c r="D35" s="147">
        <f>ROUND(AVERAGE(D3:D33),0)</f>
        <v>8164</v>
      </c>
    </row>
  </sheetData>
  <mergeCells count="3">
    <mergeCell ref="A1:D1"/>
    <mergeCell ref="A34:C34"/>
    <mergeCell ref="A35:C35"/>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37413-FB47-42D5-802B-4AD06088F268}">
  <dimension ref="A1:Z34"/>
  <sheetViews>
    <sheetView workbookViewId="0">
      <selection sqref="A1:D1"/>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April 2020 Daily Flow</v>
      </c>
      <c r="B1" s="140"/>
      <c r="C1" s="140"/>
      <c r="D1" s="140"/>
    </row>
    <row r="2" spans="1:4" x14ac:dyDescent="0.3">
      <c r="A2" s="142" t="s">
        <v>104</v>
      </c>
      <c r="B2" s="143" t="s">
        <v>105</v>
      </c>
      <c r="C2" s="143" t="s">
        <v>106</v>
      </c>
      <c r="D2" s="143" t="s">
        <v>107</v>
      </c>
    </row>
    <row r="3" spans="1:4" x14ac:dyDescent="0.3">
      <c r="A3" s="144">
        <v>43922</v>
      </c>
      <c r="B3" s="145">
        <v>7861025</v>
      </c>
      <c r="C3" s="145">
        <v>6875</v>
      </c>
      <c r="D3" s="145">
        <v>6875</v>
      </c>
    </row>
    <row r="4" spans="1:4" x14ac:dyDescent="0.3">
      <c r="A4" s="144">
        <v>43923</v>
      </c>
      <c r="B4" s="145">
        <v>7868230</v>
      </c>
      <c r="C4" s="145">
        <v>7205</v>
      </c>
      <c r="D4" s="145">
        <v>7205</v>
      </c>
    </row>
    <row r="5" spans="1:4" x14ac:dyDescent="0.3">
      <c r="A5" s="144">
        <v>43924</v>
      </c>
      <c r="B5" s="145">
        <v>7875324</v>
      </c>
      <c r="C5" s="145">
        <v>7094</v>
      </c>
      <c r="D5" s="145">
        <v>7094</v>
      </c>
    </row>
    <row r="6" spans="1:4" x14ac:dyDescent="0.3">
      <c r="A6" s="144">
        <v>43925</v>
      </c>
      <c r="B6" s="145">
        <v>7889002</v>
      </c>
      <c r="C6" s="145">
        <v>13678</v>
      </c>
      <c r="D6" s="145">
        <v>13678</v>
      </c>
    </row>
    <row r="7" spans="1:4" x14ac:dyDescent="0.3">
      <c r="A7" s="144">
        <v>43926</v>
      </c>
      <c r="B7" s="145">
        <v>7889002</v>
      </c>
      <c r="C7" s="145">
        <v>0</v>
      </c>
      <c r="D7" s="145">
        <v>0</v>
      </c>
    </row>
    <row r="8" spans="1:4" x14ac:dyDescent="0.3">
      <c r="A8" s="144">
        <v>43927</v>
      </c>
      <c r="B8" s="145">
        <v>7902678</v>
      </c>
      <c r="C8" s="145">
        <v>13676</v>
      </c>
      <c r="D8" s="145">
        <v>13676</v>
      </c>
    </row>
    <row r="9" spans="1:4" x14ac:dyDescent="0.3">
      <c r="A9" s="144">
        <v>43928</v>
      </c>
      <c r="B9" s="145">
        <v>7910416</v>
      </c>
      <c r="C9" s="145">
        <v>7738</v>
      </c>
      <c r="D9" s="145">
        <v>7738</v>
      </c>
    </row>
    <row r="10" spans="1:4" x14ac:dyDescent="0.3">
      <c r="A10" s="144">
        <v>43929</v>
      </c>
      <c r="B10" s="145">
        <v>7917683</v>
      </c>
      <c r="C10" s="145">
        <v>7267</v>
      </c>
      <c r="D10" s="145">
        <v>7267</v>
      </c>
    </row>
    <row r="11" spans="1:4" x14ac:dyDescent="0.3">
      <c r="A11" s="144">
        <v>43930</v>
      </c>
      <c r="B11" s="145">
        <v>7924872</v>
      </c>
      <c r="C11" s="145">
        <v>7189</v>
      </c>
      <c r="D11" s="145">
        <v>7189</v>
      </c>
    </row>
    <row r="12" spans="1:4" x14ac:dyDescent="0.3">
      <c r="A12" s="144">
        <v>43931</v>
      </c>
      <c r="B12" s="145">
        <v>7932019</v>
      </c>
      <c r="C12" s="145">
        <v>7147</v>
      </c>
      <c r="D12" s="145">
        <v>7147</v>
      </c>
    </row>
    <row r="13" spans="1:4" x14ac:dyDescent="0.3">
      <c r="A13" s="144">
        <v>43932</v>
      </c>
      <c r="B13" s="145">
        <v>7939326</v>
      </c>
      <c r="C13" s="145">
        <v>7307</v>
      </c>
      <c r="D13" s="145">
        <v>7307</v>
      </c>
    </row>
    <row r="14" spans="1:4" x14ac:dyDescent="0.3">
      <c r="A14" s="144">
        <v>43933</v>
      </c>
      <c r="B14" s="145">
        <v>7939326</v>
      </c>
      <c r="C14" s="145">
        <v>0</v>
      </c>
      <c r="D14" s="145">
        <v>0</v>
      </c>
    </row>
    <row r="15" spans="1:4" x14ac:dyDescent="0.3">
      <c r="A15" s="144">
        <v>43934</v>
      </c>
      <c r="B15" s="145">
        <v>7953876</v>
      </c>
      <c r="C15" s="145">
        <v>14550</v>
      </c>
      <c r="D15" s="145">
        <v>14550</v>
      </c>
    </row>
    <row r="16" spans="1:4" x14ac:dyDescent="0.3">
      <c r="A16" s="144">
        <v>43935</v>
      </c>
      <c r="B16" s="145">
        <v>7953876</v>
      </c>
      <c r="C16" s="145">
        <v>0</v>
      </c>
      <c r="D16" s="145">
        <v>0</v>
      </c>
    </row>
    <row r="17" spans="1:4" x14ac:dyDescent="0.3">
      <c r="A17" s="144">
        <v>43936</v>
      </c>
      <c r="B17" s="145">
        <v>7962547</v>
      </c>
      <c r="C17" s="145">
        <v>8671</v>
      </c>
      <c r="D17" s="145">
        <v>8671</v>
      </c>
    </row>
    <row r="18" spans="1:4" x14ac:dyDescent="0.3">
      <c r="A18" s="144">
        <v>43937</v>
      </c>
      <c r="B18" s="145">
        <v>7968291</v>
      </c>
      <c r="C18" s="145">
        <v>5744</v>
      </c>
      <c r="D18" s="145">
        <v>5744</v>
      </c>
    </row>
    <row r="19" spans="1:4" x14ac:dyDescent="0.3">
      <c r="A19" s="144">
        <v>43938</v>
      </c>
      <c r="B19" s="145">
        <v>7982352</v>
      </c>
      <c r="C19" s="145">
        <v>14061</v>
      </c>
      <c r="D19" s="145">
        <v>14061</v>
      </c>
    </row>
    <row r="20" spans="1:4" x14ac:dyDescent="0.3">
      <c r="A20" s="144">
        <v>43939</v>
      </c>
      <c r="B20" s="145">
        <v>7996328</v>
      </c>
      <c r="C20" s="145">
        <v>13976</v>
      </c>
      <c r="D20" s="145">
        <v>13976</v>
      </c>
    </row>
    <row r="21" spans="1:4" x14ac:dyDescent="0.3">
      <c r="A21" s="144">
        <v>43940</v>
      </c>
      <c r="B21" s="145">
        <v>8003332</v>
      </c>
      <c r="C21" s="145">
        <v>7004</v>
      </c>
      <c r="D21" s="145">
        <v>7004</v>
      </c>
    </row>
    <row r="22" spans="1:4" x14ac:dyDescent="0.3">
      <c r="A22" s="144">
        <v>43941</v>
      </c>
      <c r="B22" s="145">
        <v>8009815</v>
      </c>
      <c r="C22" s="145">
        <v>6483</v>
      </c>
      <c r="D22" s="145">
        <v>6483</v>
      </c>
    </row>
    <row r="23" spans="1:4" x14ac:dyDescent="0.3">
      <c r="A23" s="144">
        <v>43942</v>
      </c>
      <c r="B23" s="145">
        <v>8022190</v>
      </c>
      <c r="C23" s="145">
        <v>12375</v>
      </c>
      <c r="D23" s="145">
        <v>12375</v>
      </c>
    </row>
    <row r="24" spans="1:4" x14ac:dyDescent="0.3">
      <c r="A24" s="144">
        <v>43943</v>
      </c>
      <c r="B24" s="145">
        <v>8027443</v>
      </c>
      <c r="C24" s="145">
        <v>5253</v>
      </c>
      <c r="D24" s="145">
        <v>5253</v>
      </c>
    </row>
    <row r="25" spans="1:4" x14ac:dyDescent="0.3">
      <c r="A25" s="144">
        <v>43944</v>
      </c>
      <c r="B25" s="145">
        <v>8036167</v>
      </c>
      <c r="C25" s="145">
        <v>8724</v>
      </c>
      <c r="D25" s="145">
        <v>8724</v>
      </c>
    </row>
    <row r="26" spans="1:4" x14ac:dyDescent="0.3">
      <c r="A26" s="144">
        <v>43945</v>
      </c>
      <c r="B26" s="145">
        <v>8043509</v>
      </c>
      <c r="C26" s="145">
        <v>7342</v>
      </c>
      <c r="D26" s="145">
        <v>7342</v>
      </c>
    </row>
    <row r="27" spans="1:4" x14ac:dyDescent="0.3">
      <c r="A27" s="144">
        <v>43946</v>
      </c>
      <c r="B27" s="145">
        <v>8050855</v>
      </c>
      <c r="C27" s="145">
        <v>7346</v>
      </c>
      <c r="D27" s="145">
        <v>7346</v>
      </c>
    </row>
    <row r="28" spans="1:4" x14ac:dyDescent="0.3">
      <c r="A28" s="144">
        <v>43947</v>
      </c>
      <c r="B28" s="145">
        <v>8050855</v>
      </c>
      <c r="C28" s="145">
        <v>0</v>
      </c>
      <c r="D28" s="145">
        <v>0</v>
      </c>
    </row>
    <row r="29" spans="1:4" x14ac:dyDescent="0.3">
      <c r="A29" s="144">
        <v>43948</v>
      </c>
      <c r="B29" s="145">
        <v>8064583</v>
      </c>
      <c r="C29" s="145">
        <v>13728</v>
      </c>
      <c r="D29" s="145">
        <v>13728</v>
      </c>
    </row>
    <row r="30" spans="1:4" x14ac:dyDescent="0.3">
      <c r="A30" s="144">
        <v>43949</v>
      </c>
      <c r="B30" s="145">
        <v>8071806</v>
      </c>
      <c r="C30" s="145">
        <v>7223</v>
      </c>
      <c r="D30" s="145">
        <v>7223</v>
      </c>
    </row>
    <row r="31" spans="1:4" x14ac:dyDescent="0.3">
      <c r="A31" s="144">
        <v>43950</v>
      </c>
      <c r="B31" s="145">
        <v>8078926</v>
      </c>
      <c r="C31" s="145">
        <v>7120</v>
      </c>
      <c r="D31" s="145">
        <v>7120</v>
      </c>
    </row>
    <row r="32" spans="1:4" x14ac:dyDescent="0.3">
      <c r="A32" s="144">
        <v>43951</v>
      </c>
      <c r="B32" s="145">
        <v>8086021</v>
      </c>
      <c r="C32" s="145">
        <v>7095</v>
      </c>
      <c r="D32" s="145">
        <v>7095</v>
      </c>
    </row>
    <row r="33" spans="1:4" x14ac:dyDescent="0.3">
      <c r="A33" s="146" t="s">
        <v>108</v>
      </c>
      <c r="B33" s="140"/>
      <c r="C33" s="140"/>
      <c r="D33" s="147">
        <f>SUM(D3:D32)</f>
        <v>231871</v>
      </c>
    </row>
    <row r="34" spans="1:4" x14ac:dyDescent="0.3">
      <c r="A34" s="146" t="s">
        <v>109</v>
      </c>
      <c r="B34" s="140"/>
      <c r="C34" s="140"/>
      <c r="D34" s="147">
        <f>ROUND(AVERAGE(D3:D32),0)</f>
        <v>7729</v>
      </c>
    </row>
  </sheetData>
  <mergeCells count="3">
    <mergeCell ref="A1:D1"/>
    <mergeCell ref="A33:C33"/>
    <mergeCell ref="A34:C34"/>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95552-FEF7-4253-A2AA-D18F19301060}">
  <dimension ref="A1:Z35"/>
  <sheetViews>
    <sheetView workbookViewId="0">
      <selection sqref="A1:D1"/>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March 2020 Daily Flow</v>
      </c>
      <c r="B1" s="140"/>
      <c r="C1" s="140"/>
      <c r="D1" s="140"/>
    </row>
    <row r="2" spans="1:4" x14ac:dyDescent="0.3">
      <c r="A2" s="142" t="s">
        <v>104</v>
      </c>
      <c r="B2" s="143" t="s">
        <v>105</v>
      </c>
      <c r="C2" s="143" t="s">
        <v>106</v>
      </c>
      <c r="D2" s="143" t="s">
        <v>107</v>
      </c>
    </row>
    <row r="3" spans="1:4" x14ac:dyDescent="0.3">
      <c r="A3" s="144">
        <v>43891</v>
      </c>
      <c r="B3" s="145">
        <v>7455886</v>
      </c>
      <c r="C3" s="145">
        <v>7988</v>
      </c>
      <c r="D3" s="145">
        <v>7988</v>
      </c>
    </row>
    <row r="4" spans="1:4" x14ac:dyDescent="0.3">
      <c r="A4" s="144">
        <v>43892</v>
      </c>
      <c r="B4" s="145">
        <v>7479341</v>
      </c>
      <c r="C4" s="145">
        <v>23455</v>
      </c>
      <c r="D4" s="145">
        <v>23455</v>
      </c>
    </row>
    <row r="5" spans="1:4" x14ac:dyDescent="0.3">
      <c r="A5" s="144">
        <v>43893</v>
      </c>
      <c r="B5" s="145">
        <v>7495317</v>
      </c>
      <c r="C5" s="145">
        <v>15976</v>
      </c>
      <c r="D5" s="145">
        <v>15976</v>
      </c>
    </row>
    <row r="6" spans="1:4" x14ac:dyDescent="0.3">
      <c r="A6" s="144">
        <v>43894</v>
      </c>
      <c r="B6" s="145">
        <v>7518141</v>
      </c>
      <c r="C6" s="145">
        <v>22824</v>
      </c>
      <c r="D6" s="145">
        <v>22824</v>
      </c>
    </row>
    <row r="7" spans="1:4" x14ac:dyDescent="0.3">
      <c r="A7" s="144">
        <v>43895</v>
      </c>
      <c r="B7" s="145">
        <v>7541211</v>
      </c>
      <c r="C7" s="145">
        <v>23070</v>
      </c>
      <c r="D7" s="145">
        <v>23070</v>
      </c>
    </row>
    <row r="8" spans="1:4" x14ac:dyDescent="0.3">
      <c r="A8" s="144">
        <v>43896</v>
      </c>
      <c r="B8" s="145">
        <v>7557016</v>
      </c>
      <c r="C8" s="145">
        <v>15805</v>
      </c>
      <c r="D8" s="145">
        <v>15805</v>
      </c>
    </row>
    <row r="9" spans="1:4" x14ac:dyDescent="0.3">
      <c r="A9" s="144">
        <v>43897</v>
      </c>
      <c r="B9" s="145">
        <v>7572497</v>
      </c>
      <c r="C9" s="145">
        <v>15481</v>
      </c>
      <c r="D9" s="145">
        <v>15481</v>
      </c>
    </row>
    <row r="10" spans="1:4" x14ac:dyDescent="0.3">
      <c r="A10" s="144">
        <v>43898</v>
      </c>
      <c r="B10" s="145">
        <v>7588292</v>
      </c>
      <c r="C10" s="145">
        <v>15795</v>
      </c>
      <c r="D10" s="145">
        <v>15795</v>
      </c>
    </row>
    <row r="11" spans="1:4" x14ac:dyDescent="0.3">
      <c r="A11" s="144">
        <v>43899</v>
      </c>
      <c r="B11" s="145">
        <v>7603963</v>
      </c>
      <c r="C11" s="145">
        <v>15671</v>
      </c>
      <c r="D11" s="145">
        <v>15671</v>
      </c>
    </row>
    <row r="12" spans="1:4" x14ac:dyDescent="0.3">
      <c r="A12" s="144">
        <v>43900</v>
      </c>
      <c r="B12" s="145">
        <v>7627514</v>
      </c>
      <c r="C12" s="145">
        <v>23551</v>
      </c>
      <c r="D12" s="145">
        <v>23551</v>
      </c>
    </row>
    <row r="13" spans="1:4" x14ac:dyDescent="0.3">
      <c r="A13" s="144">
        <v>43901</v>
      </c>
      <c r="B13" s="145">
        <v>7651089</v>
      </c>
      <c r="C13" s="145">
        <v>23575</v>
      </c>
      <c r="D13" s="145">
        <v>23575</v>
      </c>
    </row>
    <row r="14" spans="1:4" x14ac:dyDescent="0.3">
      <c r="A14" s="144">
        <v>43902</v>
      </c>
      <c r="B14" s="145">
        <v>7675473</v>
      </c>
      <c r="C14" s="145">
        <v>24384</v>
      </c>
      <c r="D14" s="145">
        <v>24384</v>
      </c>
    </row>
    <row r="15" spans="1:4" x14ac:dyDescent="0.3">
      <c r="A15" s="144">
        <v>43903</v>
      </c>
      <c r="B15" s="145">
        <v>7700081</v>
      </c>
      <c r="C15" s="145">
        <v>24608</v>
      </c>
      <c r="D15" s="145">
        <v>24608</v>
      </c>
    </row>
    <row r="16" spans="1:4" x14ac:dyDescent="0.3">
      <c r="A16" s="144">
        <v>43904</v>
      </c>
      <c r="B16" s="145">
        <v>7708342</v>
      </c>
      <c r="C16" s="145">
        <v>8261</v>
      </c>
      <c r="D16" s="145">
        <v>8261</v>
      </c>
    </row>
    <row r="17" spans="1:4" x14ac:dyDescent="0.3">
      <c r="A17" s="144">
        <v>43905</v>
      </c>
      <c r="B17" s="145">
        <v>7716565</v>
      </c>
      <c r="C17" s="145">
        <v>8223</v>
      </c>
      <c r="D17" s="145">
        <v>8223</v>
      </c>
    </row>
    <row r="18" spans="1:4" x14ac:dyDescent="0.3">
      <c r="A18" s="144">
        <v>43906</v>
      </c>
      <c r="B18" s="145">
        <v>7732228</v>
      </c>
      <c r="C18" s="145">
        <v>15663</v>
      </c>
      <c r="D18" s="145">
        <v>15663</v>
      </c>
    </row>
    <row r="19" spans="1:4" x14ac:dyDescent="0.3">
      <c r="A19" s="144">
        <v>43907</v>
      </c>
      <c r="B19" s="145">
        <v>7739638</v>
      </c>
      <c r="C19" s="145">
        <v>7410</v>
      </c>
      <c r="D19" s="145">
        <v>7410</v>
      </c>
    </row>
    <row r="20" spans="1:4" x14ac:dyDescent="0.3">
      <c r="A20" s="144">
        <v>43908</v>
      </c>
      <c r="B20" s="145">
        <v>7746566</v>
      </c>
      <c r="C20" s="145">
        <v>6928</v>
      </c>
      <c r="D20" s="145">
        <v>6928</v>
      </c>
    </row>
    <row r="21" spans="1:4" x14ac:dyDescent="0.3">
      <c r="A21" s="144">
        <v>43909</v>
      </c>
      <c r="B21" s="145">
        <v>7760778</v>
      </c>
      <c r="C21" s="145">
        <v>14212</v>
      </c>
      <c r="D21" s="145">
        <v>14212</v>
      </c>
    </row>
    <row r="22" spans="1:4" x14ac:dyDescent="0.3">
      <c r="A22" s="144">
        <v>43910</v>
      </c>
      <c r="B22" s="145">
        <v>7767897</v>
      </c>
      <c r="C22" s="145">
        <v>7119</v>
      </c>
      <c r="D22" s="145">
        <v>7119</v>
      </c>
    </row>
    <row r="23" spans="1:4" x14ac:dyDescent="0.3">
      <c r="A23" s="144">
        <v>43911</v>
      </c>
      <c r="B23" s="145">
        <v>7775490</v>
      </c>
      <c r="C23" s="145">
        <v>7593</v>
      </c>
      <c r="D23" s="145">
        <v>7593</v>
      </c>
    </row>
    <row r="24" spans="1:4" x14ac:dyDescent="0.3">
      <c r="A24" s="144">
        <v>43912</v>
      </c>
      <c r="B24" s="145">
        <v>7782472</v>
      </c>
      <c r="C24" s="145">
        <v>6982</v>
      </c>
      <c r="D24" s="145">
        <v>6982</v>
      </c>
    </row>
    <row r="25" spans="1:4" x14ac:dyDescent="0.3">
      <c r="A25" s="144">
        <v>43913</v>
      </c>
      <c r="B25" s="145">
        <v>7789844</v>
      </c>
      <c r="C25" s="145">
        <v>7372</v>
      </c>
      <c r="D25" s="145">
        <v>7372</v>
      </c>
    </row>
    <row r="26" spans="1:4" x14ac:dyDescent="0.3">
      <c r="A26" s="144">
        <v>43914</v>
      </c>
      <c r="B26" s="145">
        <v>7797415</v>
      </c>
      <c r="C26" s="145">
        <v>7571</v>
      </c>
      <c r="D26" s="145">
        <v>7571</v>
      </c>
    </row>
    <row r="27" spans="1:4" x14ac:dyDescent="0.3">
      <c r="A27" s="144">
        <v>43915</v>
      </c>
      <c r="B27" s="145">
        <v>7804366</v>
      </c>
      <c r="C27" s="145">
        <v>6951</v>
      </c>
      <c r="D27" s="145">
        <v>6951</v>
      </c>
    </row>
    <row r="28" spans="1:4" x14ac:dyDescent="0.3">
      <c r="A28" s="144">
        <v>43916</v>
      </c>
      <c r="B28" s="145">
        <v>7811283</v>
      </c>
      <c r="C28" s="145">
        <v>6917</v>
      </c>
      <c r="D28" s="145">
        <v>6917</v>
      </c>
    </row>
    <row r="29" spans="1:4" x14ac:dyDescent="0.3">
      <c r="A29" s="144">
        <v>43917</v>
      </c>
      <c r="B29" s="145">
        <v>7818610</v>
      </c>
      <c r="C29" s="145">
        <v>7327</v>
      </c>
      <c r="D29" s="145">
        <v>7327</v>
      </c>
    </row>
    <row r="30" spans="1:4" x14ac:dyDescent="0.3">
      <c r="A30" s="144">
        <v>43918</v>
      </c>
      <c r="B30" s="145">
        <v>7825874</v>
      </c>
      <c r="C30" s="145">
        <v>7264</v>
      </c>
      <c r="D30" s="145">
        <v>7264</v>
      </c>
    </row>
    <row r="31" spans="1:4" x14ac:dyDescent="0.3">
      <c r="A31" s="144">
        <v>43919</v>
      </c>
      <c r="B31" s="145">
        <v>7833136</v>
      </c>
      <c r="C31" s="145">
        <v>7262</v>
      </c>
      <c r="D31" s="145">
        <v>7262</v>
      </c>
    </row>
    <row r="32" spans="1:4" x14ac:dyDescent="0.3">
      <c r="A32" s="144">
        <v>43920</v>
      </c>
      <c r="B32" s="145">
        <v>7840238</v>
      </c>
      <c r="C32" s="145">
        <v>7102</v>
      </c>
      <c r="D32" s="145">
        <v>7102</v>
      </c>
    </row>
    <row r="33" spans="1:4" x14ac:dyDescent="0.3">
      <c r="A33" s="144">
        <v>43921</v>
      </c>
      <c r="B33" s="145">
        <v>7854150</v>
      </c>
      <c r="C33" s="145">
        <v>13912</v>
      </c>
      <c r="D33" s="145">
        <v>13912</v>
      </c>
    </row>
    <row r="34" spans="1:4" x14ac:dyDescent="0.3">
      <c r="A34" s="146" t="s">
        <v>108</v>
      </c>
      <c r="B34" s="140"/>
      <c r="C34" s="140"/>
      <c r="D34" s="147">
        <f>SUM(D3:D33)</f>
        <v>406252</v>
      </c>
    </row>
    <row r="35" spans="1:4" x14ac:dyDescent="0.3">
      <c r="A35" s="146" t="s">
        <v>109</v>
      </c>
      <c r="B35" s="140"/>
      <c r="C35" s="140"/>
      <c r="D35" s="147">
        <f>ROUND(AVERAGE(D3:D33),0)</f>
        <v>13105</v>
      </c>
    </row>
  </sheetData>
  <mergeCells count="3">
    <mergeCell ref="A1:D1"/>
    <mergeCell ref="A34:C34"/>
    <mergeCell ref="A35:C35"/>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5B826-737A-4CD0-987E-8C354384B1AB}">
  <dimension ref="A1:Z33"/>
  <sheetViews>
    <sheetView workbookViewId="0">
      <selection sqref="A1:D1"/>
    </sheetView>
  </sheetViews>
  <sheetFormatPr defaultRowHeight="15.75" x14ac:dyDescent="0.3"/>
  <cols>
    <col min="1" max="1" width="16.5703125" style="148" customWidth="1"/>
    <col min="2" max="2" width="20.85546875" style="141" customWidth="1"/>
    <col min="3" max="3" width="20.85546875" style="141" hidden="1" customWidth="1"/>
    <col min="4" max="4" width="20.85546875" style="141" customWidth="1"/>
    <col min="5" max="26" width="9.140625" style="141"/>
  </cols>
  <sheetData>
    <row r="1" spans="1:4" ht="18.75" x14ac:dyDescent="0.35">
      <c r="A1" s="139" t="str">
        <f ca="1">_xlfn.CONCAT(TEXT(OFFSET(A2,5,0), "MMMM YYYY"), " Daily Flow")</f>
        <v>February 2020 Daily Flow</v>
      </c>
      <c r="B1" s="140"/>
      <c r="C1" s="140"/>
      <c r="D1" s="140"/>
    </row>
    <row r="2" spans="1:4" x14ac:dyDescent="0.3">
      <c r="A2" s="142" t="s">
        <v>104</v>
      </c>
      <c r="B2" s="143" t="s">
        <v>105</v>
      </c>
      <c r="C2" s="143" t="s">
        <v>106</v>
      </c>
      <c r="D2" s="143" t="s">
        <v>107</v>
      </c>
    </row>
    <row r="3" spans="1:4" x14ac:dyDescent="0.3">
      <c r="A3" s="144">
        <v>43862</v>
      </c>
      <c r="B3" s="145">
        <v>6972637</v>
      </c>
      <c r="C3" s="145">
        <v>6583</v>
      </c>
      <c r="D3" s="145">
        <v>6583</v>
      </c>
    </row>
    <row r="4" spans="1:4" x14ac:dyDescent="0.3">
      <c r="A4" s="144">
        <v>43863</v>
      </c>
      <c r="B4" s="145">
        <v>6979087</v>
      </c>
      <c r="C4" s="145">
        <v>6450</v>
      </c>
      <c r="D4" s="145">
        <v>6450</v>
      </c>
    </row>
    <row r="5" spans="1:4" x14ac:dyDescent="0.3">
      <c r="A5" s="144">
        <v>43864</v>
      </c>
      <c r="B5" s="145">
        <v>6992100</v>
      </c>
      <c r="C5" s="145">
        <v>13013</v>
      </c>
      <c r="D5" s="145">
        <v>13013</v>
      </c>
    </row>
    <row r="6" spans="1:4" x14ac:dyDescent="0.3">
      <c r="A6" s="144">
        <v>43865</v>
      </c>
      <c r="B6" s="145">
        <v>7005077</v>
      </c>
      <c r="C6" s="145">
        <v>12977</v>
      </c>
      <c r="D6" s="145">
        <v>12977</v>
      </c>
    </row>
    <row r="7" spans="1:4" x14ac:dyDescent="0.3">
      <c r="A7" s="144">
        <v>43866</v>
      </c>
      <c r="B7" s="145">
        <v>7021694</v>
      </c>
      <c r="C7" s="145">
        <v>16617</v>
      </c>
      <c r="D7" s="145">
        <v>16617</v>
      </c>
    </row>
    <row r="8" spans="1:4" x14ac:dyDescent="0.3">
      <c r="A8" s="144">
        <v>43867</v>
      </c>
      <c r="B8" s="145">
        <v>7043390</v>
      </c>
      <c r="C8" s="145">
        <v>21696</v>
      </c>
      <c r="D8" s="145">
        <v>21696</v>
      </c>
    </row>
    <row r="9" spans="1:4" x14ac:dyDescent="0.3">
      <c r="A9" s="144">
        <v>43868</v>
      </c>
      <c r="B9" s="145">
        <v>7055928</v>
      </c>
      <c r="C9" s="145">
        <v>12538</v>
      </c>
      <c r="D9" s="145">
        <v>12538</v>
      </c>
    </row>
    <row r="10" spans="1:4" x14ac:dyDescent="0.3">
      <c r="A10" s="144">
        <v>43869</v>
      </c>
      <c r="B10" s="145">
        <v>7068137</v>
      </c>
      <c r="C10" s="145">
        <v>12209</v>
      </c>
      <c r="D10" s="145">
        <v>12209</v>
      </c>
    </row>
    <row r="11" spans="1:4" x14ac:dyDescent="0.3">
      <c r="A11" s="144">
        <v>43870</v>
      </c>
      <c r="B11" s="145">
        <v>7073982</v>
      </c>
      <c r="C11" s="145">
        <v>5845</v>
      </c>
      <c r="D11" s="145">
        <v>5845</v>
      </c>
    </row>
    <row r="12" spans="1:4" x14ac:dyDescent="0.3">
      <c r="A12" s="144">
        <v>43871</v>
      </c>
      <c r="B12" s="145">
        <v>7086216</v>
      </c>
      <c r="C12" s="145">
        <v>12234</v>
      </c>
      <c r="D12" s="145">
        <v>12234</v>
      </c>
    </row>
    <row r="13" spans="1:4" x14ac:dyDescent="0.3">
      <c r="A13" s="144">
        <v>43872</v>
      </c>
      <c r="B13" s="145">
        <v>7102601</v>
      </c>
      <c r="C13" s="145">
        <v>16385</v>
      </c>
      <c r="D13" s="145">
        <v>16385</v>
      </c>
    </row>
    <row r="14" spans="1:4" x14ac:dyDescent="0.3">
      <c r="A14" s="144">
        <v>43873</v>
      </c>
      <c r="B14" s="145">
        <v>7117666</v>
      </c>
      <c r="C14" s="145">
        <v>15065</v>
      </c>
      <c r="D14" s="145">
        <v>15065</v>
      </c>
    </row>
    <row r="15" spans="1:4" x14ac:dyDescent="0.3">
      <c r="A15" s="144">
        <v>43874</v>
      </c>
      <c r="B15" s="145">
        <v>7138723</v>
      </c>
      <c r="C15" s="145">
        <v>21057</v>
      </c>
      <c r="D15" s="145">
        <v>21057</v>
      </c>
    </row>
    <row r="16" spans="1:4" x14ac:dyDescent="0.3">
      <c r="A16" s="144">
        <v>43875</v>
      </c>
      <c r="B16" s="145">
        <v>7154711</v>
      </c>
      <c r="C16" s="145">
        <v>15988</v>
      </c>
      <c r="D16" s="145">
        <v>15988</v>
      </c>
    </row>
    <row r="17" spans="1:4" x14ac:dyDescent="0.3">
      <c r="A17" s="144">
        <v>43876</v>
      </c>
      <c r="B17" s="145">
        <v>7162774</v>
      </c>
      <c r="C17" s="145">
        <v>8063</v>
      </c>
      <c r="D17" s="145">
        <v>8063</v>
      </c>
    </row>
    <row r="18" spans="1:4" x14ac:dyDescent="0.3">
      <c r="A18" s="144">
        <v>43877</v>
      </c>
      <c r="B18" s="145">
        <v>7170856</v>
      </c>
      <c r="C18" s="145">
        <v>8082</v>
      </c>
      <c r="D18" s="145">
        <v>8082</v>
      </c>
    </row>
    <row r="19" spans="1:4" x14ac:dyDescent="0.3">
      <c r="A19" s="144">
        <v>43878</v>
      </c>
      <c r="B19" s="145">
        <v>7178795</v>
      </c>
      <c r="C19" s="145">
        <v>7939</v>
      </c>
      <c r="D19" s="145">
        <v>7939</v>
      </c>
    </row>
    <row r="20" spans="1:4" x14ac:dyDescent="0.3">
      <c r="A20" s="144">
        <v>43879</v>
      </c>
      <c r="B20" s="145">
        <v>7194565</v>
      </c>
      <c r="C20" s="145">
        <v>15770</v>
      </c>
      <c r="D20" s="145">
        <v>15770</v>
      </c>
    </row>
    <row r="21" spans="1:4" x14ac:dyDescent="0.3">
      <c r="A21" s="144">
        <v>43880</v>
      </c>
      <c r="B21" s="145">
        <v>7217788</v>
      </c>
      <c r="C21" s="145">
        <v>23223</v>
      </c>
      <c r="D21" s="145">
        <v>23223</v>
      </c>
    </row>
    <row r="22" spans="1:4" x14ac:dyDescent="0.3">
      <c r="A22" s="144">
        <v>43881</v>
      </c>
      <c r="B22" s="145">
        <v>7241021</v>
      </c>
      <c r="C22" s="145">
        <v>23233</v>
      </c>
      <c r="D22" s="145">
        <v>23233</v>
      </c>
    </row>
    <row r="23" spans="1:4" x14ac:dyDescent="0.3">
      <c r="A23" s="144">
        <v>43882</v>
      </c>
      <c r="B23" s="145">
        <v>7256245</v>
      </c>
      <c r="C23" s="145">
        <v>15224</v>
      </c>
      <c r="D23" s="145">
        <v>15224</v>
      </c>
    </row>
    <row r="24" spans="1:4" x14ac:dyDescent="0.3">
      <c r="A24" s="144">
        <v>43883</v>
      </c>
      <c r="B24" s="145">
        <v>7279747</v>
      </c>
      <c r="C24" s="145">
        <v>23502</v>
      </c>
      <c r="D24" s="145">
        <v>23502</v>
      </c>
    </row>
    <row r="25" spans="1:4" x14ac:dyDescent="0.3">
      <c r="A25" s="144">
        <v>43884</v>
      </c>
      <c r="B25" s="145">
        <v>7302770</v>
      </c>
      <c r="C25" s="145">
        <v>23023</v>
      </c>
      <c r="D25" s="145">
        <v>23023</v>
      </c>
    </row>
    <row r="26" spans="1:4" x14ac:dyDescent="0.3">
      <c r="A26" s="144">
        <v>43885</v>
      </c>
      <c r="B26" s="145">
        <v>7343607</v>
      </c>
      <c r="C26" s="145">
        <v>40837</v>
      </c>
      <c r="D26" s="145">
        <v>40837</v>
      </c>
    </row>
    <row r="27" spans="1:4" x14ac:dyDescent="0.3">
      <c r="A27" s="144">
        <v>43886</v>
      </c>
      <c r="B27" s="145">
        <v>7376929</v>
      </c>
      <c r="C27" s="145">
        <v>33322</v>
      </c>
      <c r="D27" s="145">
        <v>33322</v>
      </c>
    </row>
    <row r="28" spans="1:4" x14ac:dyDescent="0.3">
      <c r="A28" s="144">
        <v>43887</v>
      </c>
      <c r="B28" s="145">
        <v>7408527</v>
      </c>
      <c r="C28" s="145">
        <v>31598</v>
      </c>
      <c r="D28" s="145">
        <v>31598</v>
      </c>
    </row>
    <row r="29" spans="1:4" x14ac:dyDescent="0.3">
      <c r="A29" s="144">
        <v>43888</v>
      </c>
      <c r="B29" s="145">
        <v>7432357</v>
      </c>
      <c r="C29" s="145">
        <v>23830</v>
      </c>
      <c r="D29" s="145">
        <v>23830</v>
      </c>
    </row>
    <row r="30" spans="1:4" x14ac:dyDescent="0.3">
      <c r="A30" s="144">
        <v>43889</v>
      </c>
      <c r="B30" s="145">
        <v>7440200</v>
      </c>
      <c r="C30" s="145">
        <v>7843</v>
      </c>
      <c r="D30" s="145">
        <v>7843</v>
      </c>
    </row>
    <row r="31" spans="1:4" x14ac:dyDescent="0.3">
      <c r="A31" s="144">
        <v>43890</v>
      </c>
      <c r="B31" s="145">
        <v>7447898</v>
      </c>
      <c r="C31" s="145">
        <v>7698</v>
      </c>
      <c r="D31" s="145">
        <v>7698</v>
      </c>
    </row>
    <row r="32" spans="1:4" x14ac:dyDescent="0.3">
      <c r="A32" s="146" t="s">
        <v>108</v>
      </c>
      <c r="B32" s="140"/>
      <c r="C32" s="140"/>
      <c r="D32" s="147">
        <f>SUM(D3:D31)</f>
        <v>481844</v>
      </c>
    </row>
    <row r="33" spans="1:4" x14ac:dyDescent="0.3">
      <c r="A33" s="146" t="s">
        <v>109</v>
      </c>
      <c r="B33" s="140"/>
      <c r="C33" s="140"/>
      <c r="D33" s="147">
        <f>ROUND(AVERAGE(D3:D31),0)</f>
        <v>16615</v>
      </c>
    </row>
  </sheetData>
  <mergeCells count="3">
    <mergeCell ref="A1:D1"/>
    <mergeCell ref="A32:C32"/>
    <mergeCell ref="A33:C33"/>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D4E10-5B66-483C-89F9-90C752703BA3}">
  <dimension ref="A1:D35"/>
  <sheetViews>
    <sheetView workbookViewId="0">
      <selection sqref="A1:D1"/>
    </sheetView>
  </sheetViews>
  <sheetFormatPr defaultRowHeight="15" x14ac:dyDescent="0.25"/>
  <cols>
    <col min="1" max="2" width="21.85546875" customWidth="1"/>
    <col min="3" max="3" width="21.85546875" hidden="1" customWidth="1"/>
    <col min="4" max="4" width="21.85546875" customWidth="1"/>
  </cols>
  <sheetData>
    <row r="1" spans="1:4" ht="18.75" x14ac:dyDescent="0.35">
      <c r="A1" s="139" t="str">
        <f ca="1">_xlfn.CONCAT(TEXT(OFFSET(A2,5,0), "MMMM YYYY"), " Daily Flow")</f>
        <v>January 2020 Daily Flow</v>
      </c>
      <c r="B1" s="140"/>
      <c r="C1" s="140"/>
      <c r="D1" s="140"/>
    </row>
    <row r="2" spans="1:4" ht="15.75" x14ac:dyDescent="0.3">
      <c r="A2" s="142" t="s">
        <v>104</v>
      </c>
      <c r="B2" s="143" t="s">
        <v>105</v>
      </c>
      <c r="C2" s="143" t="s">
        <v>106</v>
      </c>
      <c r="D2" s="143" t="s">
        <v>107</v>
      </c>
    </row>
    <row r="3" spans="1:4" ht="15.75" x14ac:dyDescent="0.3">
      <c r="A3" s="144">
        <v>43831</v>
      </c>
      <c r="B3" s="145">
        <v>6560121</v>
      </c>
      <c r="C3" s="145">
        <v>19543</v>
      </c>
      <c r="D3" s="145">
        <v>19543</v>
      </c>
    </row>
    <row r="4" spans="1:4" ht="15.75" x14ac:dyDescent="0.3">
      <c r="A4" s="144">
        <v>43832</v>
      </c>
      <c r="B4" s="145">
        <v>6566564</v>
      </c>
      <c r="C4" s="145">
        <v>6443</v>
      </c>
      <c r="D4" s="145">
        <v>6443</v>
      </c>
    </row>
    <row r="5" spans="1:4" ht="15.75" x14ac:dyDescent="0.3">
      <c r="A5" s="144">
        <v>43833</v>
      </c>
      <c r="B5" s="145">
        <v>6566917</v>
      </c>
      <c r="C5" s="145">
        <v>353</v>
      </c>
      <c r="D5" s="145">
        <v>353</v>
      </c>
    </row>
    <row r="6" spans="1:4" ht="15.75" x14ac:dyDescent="0.3">
      <c r="A6" s="144">
        <v>43834</v>
      </c>
      <c r="B6" s="145">
        <v>6586315</v>
      </c>
      <c r="C6" s="145">
        <v>19398</v>
      </c>
      <c r="D6" s="145">
        <v>19398</v>
      </c>
    </row>
    <row r="7" spans="1:4" ht="15.75" x14ac:dyDescent="0.3">
      <c r="A7" s="144">
        <v>43835</v>
      </c>
      <c r="B7" s="145">
        <v>6592741</v>
      </c>
      <c r="C7" s="145">
        <v>6426</v>
      </c>
      <c r="D7" s="145">
        <v>6426</v>
      </c>
    </row>
    <row r="8" spans="1:4" ht="15.75" x14ac:dyDescent="0.3">
      <c r="A8" s="144">
        <v>43836</v>
      </c>
      <c r="B8" s="145">
        <v>6592741</v>
      </c>
      <c r="C8" s="145">
        <v>0</v>
      </c>
      <c r="D8" s="145">
        <v>0</v>
      </c>
    </row>
    <row r="9" spans="1:4" ht="15.75" x14ac:dyDescent="0.3">
      <c r="A9" s="144">
        <v>43837</v>
      </c>
      <c r="B9" s="145">
        <v>6599239</v>
      </c>
      <c r="C9" s="145">
        <v>6498</v>
      </c>
      <c r="D9" s="145">
        <v>6498</v>
      </c>
    </row>
    <row r="10" spans="1:4" ht="15.75" x14ac:dyDescent="0.3">
      <c r="A10" s="144">
        <v>43838</v>
      </c>
      <c r="B10" s="145">
        <v>6612111</v>
      </c>
      <c r="C10" s="145">
        <v>12872</v>
      </c>
      <c r="D10" s="145">
        <v>12872</v>
      </c>
    </row>
    <row r="11" spans="1:4" ht="15.75" x14ac:dyDescent="0.3">
      <c r="A11" s="144">
        <v>43839</v>
      </c>
      <c r="B11" s="145">
        <v>6631251</v>
      </c>
      <c r="C11" s="145">
        <v>19140</v>
      </c>
      <c r="D11" s="145">
        <v>19140</v>
      </c>
    </row>
    <row r="12" spans="1:4" ht="15.75" x14ac:dyDescent="0.3">
      <c r="A12" s="144">
        <v>43840</v>
      </c>
      <c r="B12" s="145">
        <v>6654195</v>
      </c>
      <c r="C12" s="145">
        <v>22944</v>
      </c>
      <c r="D12" s="145">
        <v>22944</v>
      </c>
    </row>
    <row r="13" spans="1:4" ht="15.75" x14ac:dyDescent="0.3">
      <c r="A13" s="144">
        <v>43841</v>
      </c>
      <c r="B13" s="145">
        <v>6684946</v>
      </c>
      <c r="C13" s="145">
        <v>30751</v>
      </c>
      <c r="D13" s="145">
        <v>30751</v>
      </c>
    </row>
    <row r="14" spans="1:4" ht="15.75" x14ac:dyDescent="0.3">
      <c r="A14" s="144">
        <v>43842</v>
      </c>
      <c r="B14" s="145">
        <v>6698185</v>
      </c>
      <c r="C14" s="145">
        <v>13239</v>
      </c>
      <c r="D14" s="145">
        <v>13239</v>
      </c>
    </row>
    <row r="15" spans="1:4" ht="15.75" x14ac:dyDescent="0.3">
      <c r="A15" s="144">
        <v>43843</v>
      </c>
      <c r="B15" s="145">
        <v>6711344</v>
      </c>
      <c r="C15" s="145">
        <v>13159</v>
      </c>
      <c r="D15" s="145">
        <v>13159</v>
      </c>
    </row>
    <row r="16" spans="1:4" ht="15.75" x14ac:dyDescent="0.3">
      <c r="A16" s="144">
        <v>43844</v>
      </c>
      <c r="B16" s="145">
        <v>6731232</v>
      </c>
      <c r="C16" s="145">
        <v>19888</v>
      </c>
      <c r="D16" s="145">
        <v>19888</v>
      </c>
    </row>
    <row r="17" spans="1:4" ht="15.75" x14ac:dyDescent="0.3">
      <c r="A17" s="144">
        <v>43845</v>
      </c>
      <c r="B17" s="145">
        <v>6744490</v>
      </c>
      <c r="C17" s="145">
        <v>13258</v>
      </c>
      <c r="D17" s="145">
        <v>13258</v>
      </c>
    </row>
    <row r="18" spans="1:4" ht="15.75" x14ac:dyDescent="0.3">
      <c r="A18" s="144">
        <v>43846</v>
      </c>
      <c r="B18" s="145">
        <v>6756981</v>
      </c>
      <c r="C18" s="145">
        <v>12491</v>
      </c>
      <c r="D18" s="145">
        <v>12491</v>
      </c>
    </row>
    <row r="19" spans="1:4" ht="15.75" x14ac:dyDescent="0.3">
      <c r="A19" s="144">
        <v>43847</v>
      </c>
      <c r="B19" s="145">
        <v>6769679</v>
      </c>
      <c r="C19" s="145">
        <v>12698</v>
      </c>
      <c r="D19" s="145">
        <v>12698</v>
      </c>
    </row>
    <row r="20" spans="1:4" ht="15.75" x14ac:dyDescent="0.3">
      <c r="A20" s="144">
        <v>43848</v>
      </c>
      <c r="B20" s="145">
        <v>6782845</v>
      </c>
      <c r="C20" s="145">
        <v>13166</v>
      </c>
      <c r="D20" s="145">
        <v>13166</v>
      </c>
    </row>
    <row r="21" spans="1:4" ht="15.75" x14ac:dyDescent="0.3">
      <c r="A21" s="144">
        <v>43849</v>
      </c>
      <c r="B21" s="145">
        <v>6789411</v>
      </c>
      <c r="C21" s="145">
        <v>6566</v>
      </c>
      <c r="D21" s="145">
        <v>6566</v>
      </c>
    </row>
    <row r="22" spans="1:4" ht="15.75" x14ac:dyDescent="0.3">
      <c r="A22" s="144">
        <v>43850</v>
      </c>
      <c r="B22" s="145">
        <v>6802503</v>
      </c>
      <c r="C22" s="145">
        <v>13092</v>
      </c>
      <c r="D22" s="145">
        <v>13092</v>
      </c>
    </row>
    <row r="23" spans="1:4" ht="15.75" x14ac:dyDescent="0.3">
      <c r="A23" s="144">
        <v>43851</v>
      </c>
      <c r="B23" s="145">
        <v>6821787</v>
      </c>
      <c r="C23" s="145">
        <v>19284</v>
      </c>
      <c r="D23" s="145">
        <v>19284</v>
      </c>
    </row>
    <row r="24" spans="1:4" ht="15.75" x14ac:dyDescent="0.3">
      <c r="A24" s="144">
        <v>43852</v>
      </c>
      <c r="B24" s="145">
        <v>6828306</v>
      </c>
      <c r="C24" s="145">
        <v>6519</v>
      </c>
      <c r="D24" s="145">
        <v>6519</v>
      </c>
    </row>
    <row r="25" spans="1:4" ht="15.75" x14ac:dyDescent="0.3">
      <c r="A25" s="144">
        <v>43853</v>
      </c>
      <c r="B25" s="145">
        <v>6847644</v>
      </c>
      <c r="C25" s="145">
        <v>19338</v>
      </c>
      <c r="D25" s="145">
        <v>19338</v>
      </c>
    </row>
    <row r="26" spans="1:4" ht="15.75" x14ac:dyDescent="0.3">
      <c r="A26" s="144">
        <v>43854</v>
      </c>
      <c r="B26" s="145">
        <v>6847644</v>
      </c>
      <c r="C26" s="145">
        <v>0</v>
      </c>
      <c r="D26" s="145">
        <v>0</v>
      </c>
    </row>
    <row r="27" spans="1:4" ht="15.75" x14ac:dyDescent="0.3">
      <c r="A27" s="144">
        <v>43855</v>
      </c>
      <c r="B27" s="145">
        <v>6847644</v>
      </c>
      <c r="C27" s="145">
        <v>0</v>
      </c>
      <c r="D27" s="145">
        <v>0</v>
      </c>
    </row>
    <row r="28" spans="1:4" ht="15.75" x14ac:dyDescent="0.3">
      <c r="A28" s="144">
        <v>43856</v>
      </c>
      <c r="B28" s="145">
        <v>6853550</v>
      </c>
      <c r="C28" s="145">
        <v>5906</v>
      </c>
      <c r="D28" s="145">
        <v>5906</v>
      </c>
    </row>
    <row r="29" spans="1:4" ht="15.75" x14ac:dyDescent="0.3">
      <c r="A29" s="144">
        <v>43857</v>
      </c>
      <c r="B29" s="145">
        <v>6873596</v>
      </c>
      <c r="C29" s="145">
        <v>20046</v>
      </c>
      <c r="D29" s="145">
        <v>20046</v>
      </c>
    </row>
    <row r="30" spans="1:4" ht="15.75" x14ac:dyDescent="0.3">
      <c r="A30" s="144">
        <v>43858</v>
      </c>
      <c r="B30" s="145">
        <v>6907404</v>
      </c>
      <c r="C30" s="145">
        <v>33808</v>
      </c>
      <c r="D30" s="145">
        <v>33808</v>
      </c>
    </row>
    <row r="31" spans="1:4" ht="15.75" x14ac:dyDescent="0.3">
      <c r="A31" s="144">
        <v>43859</v>
      </c>
      <c r="B31" s="145">
        <v>6940332</v>
      </c>
      <c r="C31" s="145">
        <v>32928</v>
      </c>
      <c r="D31" s="145">
        <v>32928</v>
      </c>
    </row>
    <row r="32" spans="1:4" ht="15.75" x14ac:dyDescent="0.3">
      <c r="A32" s="144">
        <v>43860</v>
      </c>
      <c r="B32" s="145">
        <v>6953633</v>
      </c>
      <c r="C32" s="145">
        <v>13301</v>
      </c>
      <c r="D32" s="145">
        <v>13301</v>
      </c>
    </row>
    <row r="33" spans="1:4" ht="15.75" x14ac:dyDescent="0.3">
      <c r="A33" s="144">
        <v>43861</v>
      </c>
      <c r="B33" s="145">
        <v>6966054</v>
      </c>
      <c r="C33" s="145">
        <v>12421</v>
      </c>
      <c r="D33" s="145">
        <v>12421</v>
      </c>
    </row>
    <row r="34" spans="1:4" ht="15.75" x14ac:dyDescent="0.3">
      <c r="A34" s="146" t="s">
        <v>108</v>
      </c>
      <c r="B34" s="140"/>
      <c r="C34" s="140"/>
      <c r="D34" s="147">
        <f>SUM(D3:D33)</f>
        <v>425476</v>
      </c>
    </row>
    <row r="35" spans="1:4" ht="15.75" x14ac:dyDescent="0.3">
      <c r="A35" s="146" t="s">
        <v>109</v>
      </c>
      <c r="B35" s="140"/>
      <c r="C35" s="140"/>
      <c r="D35" s="147">
        <f>ROUND(AVERAGE(D3:D33),0)</f>
        <v>13725</v>
      </c>
    </row>
  </sheetData>
  <mergeCells count="3">
    <mergeCell ref="A1:D1"/>
    <mergeCell ref="A34:C34"/>
    <mergeCell ref="A35:C35"/>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0224-DE0D-4003-888F-7E5A07BC35A1}">
  <dimension ref="A1:Z35"/>
  <sheetViews>
    <sheetView workbookViewId="0">
      <selection sqref="A1:D1"/>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December 2019 Daily Flow</v>
      </c>
      <c r="B1" s="140"/>
      <c r="C1" s="140"/>
      <c r="D1" s="140"/>
    </row>
    <row r="2" spans="1:4" x14ac:dyDescent="0.3">
      <c r="A2" s="142" t="s">
        <v>104</v>
      </c>
      <c r="B2" s="143" t="s">
        <v>105</v>
      </c>
      <c r="C2" s="143" t="s">
        <v>106</v>
      </c>
      <c r="D2" s="143" t="s">
        <v>107</v>
      </c>
    </row>
    <row r="3" spans="1:4" x14ac:dyDescent="0.3">
      <c r="A3" s="144">
        <v>43800</v>
      </c>
      <c r="B3" s="145">
        <v>6202195</v>
      </c>
      <c r="C3" s="145">
        <v>13274</v>
      </c>
      <c r="D3" s="145">
        <v>13274</v>
      </c>
    </row>
    <row r="4" spans="1:4" x14ac:dyDescent="0.3">
      <c r="A4" s="144">
        <v>43801</v>
      </c>
      <c r="B4" s="145">
        <v>6219145</v>
      </c>
      <c r="C4" s="145">
        <v>16950</v>
      </c>
      <c r="D4" s="145">
        <v>16950</v>
      </c>
    </row>
    <row r="5" spans="1:4" x14ac:dyDescent="0.3">
      <c r="A5" s="144">
        <v>43802</v>
      </c>
      <c r="B5" s="145">
        <v>6231840</v>
      </c>
      <c r="C5" s="145">
        <v>12695</v>
      </c>
      <c r="D5" s="145">
        <v>12695</v>
      </c>
    </row>
    <row r="6" spans="1:4" x14ac:dyDescent="0.3">
      <c r="A6" s="144">
        <v>43803</v>
      </c>
      <c r="B6" s="145">
        <v>6244432</v>
      </c>
      <c r="C6" s="145">
        <v>12592</v>
      </c>
      <c r="D6" s="145">
        <v>12592</v>
      </c>
    </row>
    <row r="7" spans="1:4" x14ac:dyDescent="0.3">
      <c r="A7" s="144">
        <v>43804</v>
      </c>
      <c r="B7" s="145">
        <v>6257472</v>
      </c>
      <c r="C7" s="145">
        <v>13040</v>
      </c>
      <c r="D7" s="145">
        <v>13040</v>
      </c>
    </row>
    <row r="8" spans="1:4" x14ac:dyDescent="0.3">
      <c r="A8" s="144">
        <v>43805</v>
      </c>
      <c r="B8" s="145">
        <v>6270349</v>
      </c>
      <c r="C8" s="145">
        <v>12877</v>
      </c>
      <c r="D8" s="145">
        <v>12877</v>
      </c>
    </row>
    <row r="9" spans="1:4" x14ac:dyDescent="0.3">
      <c r="A9" s="144">
        <v>43806</v>
      </c>
      <c r="B9" s="145">
        <v>6276825</v>
      </c>
      <c r="C9" s="145">
        <v>6476</v>
      </c>
      <c r="D9" s="145">
        <v>6476</v>
      </c>
    </row>
    <row r="10" spans="1:4" x14ac:dyDescent="0.3">
      <c r="A10" s="144">
        <v>43807</v>
      </c>
      <c r="B10" s="145">
        <v>6289682</v>
      </c>
      <c r="C10" s="145">
        <v>12857</v>
      </c>
      <c r="D10" s="145">
        <v>12857</v>
      </c>
    </row>
    <row r="11" spans="1:4" x14ac:dyDescent="0.3">
      <c r="A11" s="144">
        <v>43808</v>
      </c>
      <c r="B11" s="145">
        <v>6302413</v>
      </c>
      <c r="C11" s="145">
        <v>12731</v>
      </c>
      <c r="D11" s="145">
        <v>12731</v>
      </c>
    </row>
    <row r="12" spans="1:4" x14ac:dyDescent="0.3">
      <c r="A12" s="144">
        <v>43809</v>
      </c>
      <c r="B12" s="145">
        <v>6315328</v>
      </c>
      <c r="C12" s="145">
        <v>12915</v>
      </c>
      <c r="D12" s="145">
        <v>12915</v>
      </c>
    </row>
    <row r="13" spans="1:4" x14ac:dyDescent="0.3">
      <c r="A13" s="144">
        <v>43810</v>
      </c>
      <c r="B13" s="145">
        <v>6328272</v>
      </c>
      <c r="C13" s="145">
        <v>12944</v>
      </c>
      <c r="D13" s="145">
        <v>12944</v>
      </c>
    </row>
    <row r="14" spans="1:4" x14ac:dyDescent="0.3">
      <c r="A14" s="144">
        <v>43811</v>
      </c>
      <c r="B14" s="145">
        <v>6341158</v>
      </c>
      <c r="C14" s="145">
        <v>12886</v>
      </c>
      <c r="D14" s="145">
        <v>12886</v>
      </c>
    </row>
    <row r="15" spans="1:4" x14ac:dyDescent="0.3">
      <c r="A15" s="144">
        <v>43812</v>
      </c>
      <c r="B15" s="145">
        <v>6360412</v>
      </c>
      <c r="C15" s="145">
        <v>19254</v>
      </c>
      <c r="D15" s="145">
        <v>19254</v>
      </c>
    </row>
    <row r="16" spans="1:4" x14ac:dyDescent="0.3">
      <c r="A16" s="144">
        <v>43813</v>
      </c>
      <c r="B16" s="145">
        <v>6379715</v>
      </c>
      <c r="C16" s="145">
        <v>19303</v>
      </c>
      <c r="D16" s="145">
        <v>19303</v>
      </c>
    </row>
    <row r="17" spans="1:4" x14ac:dyDescent="0.3">
      <c r="A17" s="144">
        <v>43814</v>
      </c>
      <c r="B17" s="145">
        <v>6392369</v>
      </c>
      <c r="C17" s="145">
        <v>12654</v>
      </c>
      <c r="D17" s="145">
        <v>12654</v>
      </c>
    </row>
    <row r="18" spans="1:4" x14ac:dyDescent="0.3">
      <c r="A18" s="144">
        <v>43815</v>
      </c>
      <c r="B18" s="145">
        <v>6398805</v>
      </c>
      <c r="C18" s="145">
        <v>6436</v>
      </c>
      <c r="D18" s="145">
        <v>6436</v>
      </c>
    </row>
    <row r="19" spans="1:4" x14ac:dyDescent="0.3">
      <c r="A19" s="144">
        <v>43816</v>
      </c>
      <c r="B19" s="145">
        <v>6418131</v>
      </c>
      <c r="C19" s="145">
        <v>19326</v>
      </c>
      <c r="D19" s="145">
        <v>19326</v>
      </c>
    </row>
    <row r="20" spans="1:4" x14ac:dyDescent="0.3">
      <c r="A20" s="144">
        <v>43817</v>
      </c>
      <c r="B20" s="145">
        <v>6430940</v>
      </c>
      <c r="C20" s="145">
        <v>12809</v>
      </c>
      <c r="D20" s="145">
        <v>12809</v>
      </c>
    </row>
    <row r="21" spans="1:4" x14ac:dyDescent="0.3">
      <c r="A21" s="144">
        <v>43818</v>
      </c>
      <c r="B21" s="145">
        <v>6450137</v>
      </c>
      <c r="C21" s="145">
        <v>19197</v>
      </c>
      <c r="D21" s="145">
        <v>19197</v>
      </c>
    </row>
    <row r="22" spans="1:4" x14ac:dyDescent="0.3">
      <c r="A22" s="144">
        <v>43819</v>
      </c>
      <c r="B22" s="145">
        <v>6465674</v>
      </c>
      <c r="C22" s="145">
        <v>15537</v>
      </c>
      <c r="D22" s="145">
        <v>15537</v>
      </c>
    </row>
    <row r="23" spans="1:4" x14ac:dyDescent="0.3">
      <c r="A23" s="144">
        <v>43820</v>
      </c>
      <c r="B23" s="145">
        <v>6482242</v>
      </c>
      <c r="C23" s="145">
        <v>16568</v>
      </c>
      <c r="D23" s="145">
        <v>16568</v>
      </c>
    </row>
    <row r="24" spans="1:4" x14ac:dyDescent="0.3">
      <c r="A24" s="144">
        <v>43821</v>
      </c>
      <c r="B24" s="145">
        <v>6494945</v>
      </c>
      <c r="C24" s="145">
        <v>12703</v>
      </c>
      <c r="D24" s="145">
        <v>12703</v>
      </c>
    </row>
    <row r="25" spans="1:4" x14ac:dyDescent="0.3">
      <c r="A25" s="144">
        <v>43822</v>
      </c>
      <c r="B25" s="145">
        <v>6494945</v>
      </c>
      <c r="C25" s="145">
        <v>0</v>
      </c>
      <c r="D25" s="145">
        <v>0</v>
      </c>
    </row>
    <row r="26" spans="1:4" x14ac:dyDescent="0.3">
      <c r="A26" s="144">
        <v>43823</v>
      </c>
      <c r="B26" s="145">
        <v>6494945</v>
      </c>
      <c r="C26" s="145">
        <v>0</v>
      </c>
      <c r="D26" s="145">
        <v>0</v>
      </c>
    </row>
    <row r="27" spans="1:4" x14ac:dyDescent="0.3">
      <c r="A27" s="144">
        <v>43824</v>
      </c>
      <c r="B27" s="145">
        <v>6501485</v>
      </c>
      <c r="C27" s="145">
        <v>6540</v>
      </c>
      <c r="D27" s="145">
        <v>6540</v>
      </c>
    </row>
    <row r="28" spans="1:4" x14ac:dyDescent="0.3">
      <c r="A28" s="144">
        <v>43825</v>
      </c>
      <c r="B28" s="145">
        <v>6520984</v>
      </c>
      <c r="C28" s="145">
        <v>19499</v>
      </c>
      <c r="D28" s="145">
        <v>19499</v>
      </c>
    </row>
    <row r="29" spans="1:4" x14ac:dyDescent="0.3">
      <c r="A29" s="144">
        <v>43826</v>
      </c>
      <c r="B29" s="145">
        <v>6520984</v>
      </c>
      <c r="C29" s="145">
        <v>0</v>
      </c>
      <c r="D29" s="145">
        <v>0</v>
      </c>
    </row>
    <row r="30" spans="1:4" x14ac:dyDescent="0.3">
      <c r="A30" s="144">
        <v>43827</v>
      </c>
      <c r="B30" s="145">
        <v>6520984</v>
      </c>
      <c r="C30" s="145">
        <v>0</v>
      </c>
      <c r="D30" s="145">
        <v>0</v>
      </c>
    </row>
    <row r="31" spans="1:4" x14ac:dyDescent="0.3">
      <c r="A31" s="144">
        <v>43828</v>
      </c>
      <c r="B31" s="145">
        <v>6520984</v>
      </c>
      <c r="C31" s="145">
        <v>0</v>
      </c>
      <c r="D31" s="145">
        <v>0</v>
      </c>
    </row>
    <row r="32" spans="1:4" x14ac:dyDescent="0.3">
      <c r="A32" s="144">
        <v>43829</v>
      </c>
      <c r="B32" s="145">
        <v>6520984</v>
      </c>
      <c r="C32" s="145">
        <v>0</v>
      </c>
      <c r="D32" s="145">
        <v>0</v>
      </c>
    </row>
    <row r="33" spans="1:4" x14ac:dyDescent="0.3">
      <c r="A33" s="144">
        <v>43830</v>
      </c>
      <c r="B33" s="145">
        <v>6540578</v>
      </c>
      <c r="C33" s="145">
        <v>19594</v>
      </c>
      <c r="D33" s="145">
        <v>19594</v>
      </c>
    </row>
    <row r="34" spans="1:4" x14ac:dyDescent="0.3">
      <c r="A34" s="146" t="s">
        <v>108</v>
      </c>
      <c r="B34" s="140"/>
      <c r="C34" s="140"/>
      <c r="D34" s="147">
        <f>SUM(D3:D33)</f>
        <v>351657</v>
      </c>
    </row>
    <row r="35" spans="1:4" x14ac:dyDescent="0.3">
      <c r="A35" s="146" t="s">
        <v>109</v>
      </c>
      <c r="B35" s="140"/>
      <c r="C35" s="140"/>
      <c r="D35" s="147">
        <f>ROUND(AVERAGE(D3:D33),0)</f>
        <v>11344</v>
      </c>
    </row>
  </sheetData>
  <mergeCells count="3">
    <mergeCell ref="A1:D1"/>
    <mergeCell ref="A34:C34"/>
    <mergeCell ref="A35:C35"/>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3BDB7-8C2F-4FEA-8742-576C4629CA04}">
  <dimension ref="A1:Z34"/>
  <sheetViews>
    <sheetView workbookViewId="0">
      <selection sqref="A1:D1"/>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November 2019 Daily Flow</v>
      </c>
      <c r="B1" s="140"/>
      <c r="C1" s="140"/>
      <c r="D1" s="140"/>
    </row>
    <row r="2" spans="1:4" x14ac:dyDescent="0.3">
      <c r="A2" s="142" t="s">
        <v>104</v>
      </c>
      <c r="B2" s="143" t="s">
        <v>105</v>
      </c>
      <c r="C2" s="143" t="s">
        <v>106</v>
      </c>
      <c r="D2" s="143" t="s">
        <v>107</v>
      </c>
    </row>
    <row r="3" spans="1:4" x14ac:dyDescent="0.3">
      <c r="A3" s="144">
        <v>43770</v>
      </c>
      <c r="B3" s="145">
        <v>5607327</v>
      </c>
      <c r="C3" s="145">
        <v>13536</v>
      </c>
      <c r="D3" s="145">
        <v>13536</v>
      </c>
    </row>
    <row r="4" spans="1:4" x14ac:dyDescent="0.3">
      <c r="A4" s="144">
        <v>43771</v>
      </c>
      <c r="B4" s="145">
        <v>5627593</v>
      </c>
      <c r="C4" s="145">
        <v>20266</v>
      </c>
      <c r="D4" s="145">
        <v>20266</v>
      </c>
    </row>
    <row r="5" spans="1:4" x14ac:dyDescent="0.3">
      <c r="A5" s="144">
        <v>43772</v>
      </c>
      <c r="B5" s="145">
        <v>5647716</v>
      </c>
      <c r="C5" s="145">
        <v>20123</v>
      </c>
      <c r="D5" s="145">
        <v>20123</v>
      </c>
    </row>
    <row r="6" spans="1:4" x14ac:dyDescent="0.3">
      <c r="A6" s="144">
        <v>43773</v>
      </c>
      <c r="B6" s="145">
        <v>5667778</v>
      </c>
      <c r="C6" s="145">
        <v>20062</v>
      </c>
      <c r="D6" s="145">
        <v>20062</v>
      </c>
    </row>
    <row r="7" spans="1:4" x14ac:dyDescent="0.3">
      <c r="A7" s="144">
        <v>43774</v>
      </c>
      <c r="B7" s="145">
        <v>5687781</v>
      </c>
      <c r="C7" s="145">
        <v>20003</v>
      </c>
      <c r="D7" s="145">
        <v>20003</v>
      </c>
    </row>
    <row r="8" spans="1:4" x14ac:dyDescent="0.3">
      <c r="A8" s="144">
        <v>43775</v>
      </c>
      <c r="B8" s="145">
        <v>5707674</v>
      </c>
      <c r="C8" s="145">
        <v>19893</v>
      </c>
      <c r="D8" s="145">
        <v>19893</v>
      </c>
    </row>
    <row r="9" spans="1:4" x14ac:dyDescent="0.3">
      <c r="A9" s="144">
        <v>43776</v>
      </c>
      <c r="B9" s="145">
        <v>5886766</v>
      </c>
      <c r="C9" s="145">
        <v>179092</v>
      </c>
      <c r="D9" s="145">
        <v>179092</v>
      </c>
    </row>
    <row r="10" spans="1:4" x14ac:dyDescent="0.3">
      <c r="A10" s="144">
        <v>43777</v>
      </c>
      <c r="B10" s="145">
        <v>5905882</v>
      </c>
      <c r="C10" s="145">
        <v>19116</v>
      </c>
      <c r="D10" s="145">
        <v>19116</v>
      </c>
    </row>
    <row r="11" spans="1:4" x14ac:dyDescent="0.3">
      <c r="A11" s="144">
        <v>43778</v>
      </c>
      <c r="B11" s="145">
        <v>5919926</v>
      </c>
      <c r="C11" s="145">
        <v>14044</v>
      </c>
      <c r="D11" s="145">
        <v>14044</v>
      </c>
    </row>
    <row r="12" spans="1:4" x14ac:dyDescent="0.3">
      <c r="A12" s="144">
        <v>43779</v>
      </c>
      <c r="B12" s="145">
        <v>5940952</v>
      </c>
      <c r="C12" s="145">
        <v>21026</v>
      </c>
      <c r="D12" s="145">
        <v>21026</v>
      </c>
    </row>
    <row r="13" spans="1:4" x14ac:dyDescent="0.3">
      <c r="A13" s="144">
        <v>43780</v>
      </c>
      <c r="B13" s="145">
        <v>5963200</v>
      </c>
      <c r="C13" s="145">
        <v>22248</v>
      </c>
      <c r="D13" s="145">
        <v>22248</v>
      </c>
    </row>
    <row r="14" spans="1:4" x14ac:dyDescent="0.3">
      <c r="A14" s="144">
        <v>43781</v>
      </c>
      <c r="B14" s="145">
        <v>5982914</v>
      </c>
      <c r="C14" s="145">
        <v>19714</v>
      </c>
      <c r="D14" s="145">
        <v>19714</v>
      </c>
    </row>
    <row r="15" spans="1:4" x14ac:dyDescent="0.3">
      <c r="A15" s="144">
        <v>43782</v>
      </c>
      <c r="B15" s="145">
        <v>6001315</v>
      </c>
      <c r="C15" s="145">
        <v>18401</v>
      </c>
      <c r="D15" s="145">
        <v>18401</v>
      </c>
    </row>
    <row r="16" spans="1:4" x14ac:dyDescent="0.3">
      <c r="A16" s="144">
        <v>43783</v>
      </c>
      <c r="B16" s="145">
        <v>6019197</v>
      </c>
      <c r="C16" s="145">
        <v>17882</v>
      </c>
      <c r="D16" s="145">
        <v>17882</v>
      </c>
    </row>
    <row r="17" spans="1:4" x14ac:dyDescent="0.3">
      <c r="A17" s="144">
        <v>43784</v>
      </c>
      <c r="B17" s="145">
        <v>6031148</v>
      </c>
      <c r="C17" s="145">
        <v>11951</v>
      </c>
      <c r="D17" s="145">
        <v>11951</v>
      </c>
    </row>
    <row r="18" spans="1:4" x14ac:dyDescent="0.3">
      <c r="A18" s="144">
        <v>43785</v>
      </c>
      <c r="B18" s="145">
        <v>6037125</v>
      </c>
      <c r="C18" s="145">
        <v>5977</v>
      </c>
      <c r="D18" s="145">
        <v>5977</v>
      </c>
    </row>
    <row r="19" spans="1:4" x14ac:dyDescent="0.3">
      <c r="A19" s="144">
        <v>43786</v>
      </c>
      <c r="B19" s="145">
        <v>6043072</v>
      </c>
      <c r="C19" s="145">
        <v>5947</v>
      </c>
      <c r="D19" s="145">
        <v>5947</v>
      </c>
    </row>
    <row r="20" spans="1:4" x14ac:dyDescent="0.3">
      <c r="A20" s="144">
        <v>43787</v>
      </c>
      <c r="B20" s="145">
        <v>6048845</v>
      </c>
      <c r="C20" s="145">
        <v>5773</v>
      </c>
      <c r="D20" s="145">
        <v>5773</v>
      </c>
    </row>
    <row r="21" spans="1:4" x14ac:dyDescent="0.3">
      <c r="A21" s="144">
        <v>43788</v>
      </c>
      <c r="B21" s="145">
        <v>6067210</v>
      </c>
      <c r="C21" s="145">
        <v>18365</v>
      </c>
      <c r="D21" s="145">
        <v>18365</v>
      </c>
    </row>
    <row r="22" spans="1:4" x14ac:dyDescent="0.3">
      <c r="A22" s="144">
        <v>43789</v>
      </c>
      <c r="B22" s="145">
        <v>6079289</v>
      </c>
      <c r="C22" s="145">
        <v>12079</v>
      </c>
      <c r="D22" s="145">
        <v>12079</v>
      </c>
    </row>
    <row r="23" spans="1:4" x14ac:dyDescent="0.3">
      <c r="A23" s="144">
        <v>43790</v>
      </c>
      <c r="B23" s="145">
        <v>6098026</v>
      </c>
      <c r="C23" s="145">
        <v>18737</v>
      </c>
      <c r="D23" s="145">
        <v>18737</v>
      </c>
    </row>
    <row r="24" spans="1:4" x14ac:dyDescent="0.3">
      <c r="A24" s="144">
        <v>43791</v>
      </c>
      <c r="B24" s="145">
        <v>6116989</v>
      </c>
      <c r="C24" s="145">
        <v>18963</v>
      </c>
      <c r="D24" s="145">
        <v>18963</v>
      </c>
    </row>
    <row r="25" spans="1:4" x14ac:dyDescent="0.3">
      <c r="A25" s="144">
        <v>43792</v>
      </c>
      <c r="B25" s="145">
        <v>6123046</v>
      </c>
      <c r="C25" s="145">
        <v>6057</v>
      </c>
      <c r="D25" s="145">
        <v>6057</v>
      </c>
    </row>
    <row r="26" spans="1:4" x14ac:dyDescent="0.3">
      <c r="A26" s="144">
        <v>43793</v>
      </c>
      <c r="B26" s="145">
        <v>6129263</v>
      </c>
      <c r="C26" s="145">
        <v>6217</v>
      </c>
      <c r="D26" s="145">
        <v>6217</v>
      </c>
    </row>
    <row r="27" spans="1:4" x14ac:dyDescent="0.3">
      <c r="A27" s="144">
        <v>43794</v>
      </c>
      <c r="B27" s="145">
        <v>6135625</v>
      </c>
      <c r="C27" s="145">
        <v>6362</v>
      </c>
      <c r="D27" s="145">
        <v>6362</v>
      </c>
    </row>
    <row r="28" spans="1:4" x14ac:dyDescent="0.3">
      <c r="A28" s="144">
        <v>43795</v>
      </c>
      <c r="B28" s="145">
        <v>6147181</v>
      </c>
      <c r="C28" s="145">
        <v>11556</v>
      </c>
      <c r="D28" s="145">
        <v>11556</v>
      </c>
    </row>
    <row r="29" spans="1:4" x14ac:dyDescent="0.3">
      <c r="A29" s="144">
        <v>43796</v>
      </c>
      <c r="B29" s="145">
        <v>6154914</v>
      </c>
      <c r="C29" s="145">
        <v>7733</v>
      </c>
      <c r="D29" s="145">
        <v>7733</v>
      </c>
    </row>
    <row r="30" spans="1:4" x14ac:dyDescent="0.3">
      <c r="A30" s="144">
        <v>43797</v>
      </c>
      <c r="B30" s="145">
        <v>6167735</v>
      </c>
      <c r="C30" s="145">
        <v>12821</v>
      </c>
      <c r="D30" s="145">
        <v>12821</v>
      </c>
    </row>
    <row r="31" spans="1:4" x14ac:dyDescent="0.3">
      <c r="A31" s="144">
        <v>43798</v>
      </c>
      <c r="B31" s="145">
        <v>6180641</v>
      </c>
      <c r="C31" s="145">
        <v>12906</v>
      </c>
      <c r="D31" s="145">
        <v>12906</v>
      </c>
    </row>
    <row r="32" spans="1:4" x14ac:dyDescent="0.3">
      <c r="A32" s="144">
        <v>43799</v>
      </c>
      <c r="B32" s="145">
        <v>6188921</v>
      </c>
      <c r="C32" s="145">
        <v>8280</v>
      </c>
      <c r="D32" s="145">
        <v>8280</v>
      </c>
    </row>
    <row r="33" spans="1:4" x14ac:dyDescent="0.3">
      <c r="A33" s="146" t="s">
        <v>108</v>
      </c>
      <c r="B33" s="140"/>
      <c r="C33" s="140"/>
      <c r="D33" s="147">
        <f>SUM(D3:D32)</f>
        <v>595130</v>
      </c>
    </row>
    <row r="34" spans="1:4" x14ac:dyDescent="0.3">
      <c r="A34" s="146" t="s">
        <v>109</v>
      </c>
      <c r="B34" s="140"/>
      <c r="C34" s="140"/>
      <c r="D34" s="147">
        <f>ROUND(AVERAGE(D3:D32),0)</f>
        <v>19838</v>
      </c>
    </row>
  </sheetData>
  <mergeCells count="3">
    <mergeCell ref="A1:D1"/>
    <mergeCell ref="A33:C33"/>
    <mergeCell ref="A34:C34"/>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C0747-ACB7-457D-A724-FD0A3DF0CE3D}">
  <dimension ref="A1:Z35"/>
  <sheetViews>
    <sheetView workbookViewId="0">
      <selection sqref="A1:D1"/>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October 2019 Daily Flow</v>
      </c>
      <c r="B1" s="140"/>
      <c r="C1" s="140"/>
      <c r="D1" s="140"/>
    </row>
    <row r="2" spans="1:4" x14ac:dyDescent="0.3">
      <c r="A2" s="142" t="s">
        <v>104</v>
      </c>
      <c r="B2" s="143" t="s">
        <v>105</v>
      </c>
      <c r="C2" s="143" t="s">
        <v>106</v>
      </c>
      <c r="D2" s="143" t="s">
        <v>107</v>
      </c>
    </row>
    <row r="3" spans="1:4" x14ac:dyDescent="0.3">
      <c r="A3" s="144">
        <v>43739</v>
      </c>
      <c r="B3" s="145">
        <v>5199176</v>
      </c>
      <c r="C3" s="145">
        <v>20594</v>
      </c>
      <c r="D3" s="145">
        <v>20594</v>
      </c>
    </row>
    <row r="4" spans="1:4" x14ac:dyDescent="0.3">
      <c r="A4" s="144">
        <v>43740</v>
      </c>
      <c r="B4" s="145">
        <v>5212880</v>
      </c>
      <c r="C4" s="145">
        <v>13704</v>
      </c>
      <c r="D4" s="145">
        <v>13704</v>
      </c>
    </row>
    <row r="5" spans="1:4" x14ac:dyDescent="0.3">
      <c r="A5" s="144">
        <v>43741</v>
      </c>
      <c r="B5" s="145">
        <v>5233325</v>
      </c>
      <c r="C5" s="145">
        <v>20445</v>
      </c>
      <c r="D5" s="145">
        <v>20445</v>
      </c>
    </row>
    <row r="6" spans="1:4" x14ac:dyDescent="0.3">
      <c r="A6" s="144">
        <v>43742</v>
      </c>
      <c r="B6" s="145">
        <v>5246922</v>
      </c>
      <c r="C6" s="145">
        <v>13597</v>
      </c>
      <c r="D6" s="145">
        <v>13597</v>
      </c>
    </row>
    <row r="7" spans="1:4" x14ac:dyDescent="0.3">
      <c r="A7" s="144">
        <v>43743</v>
      </c>
      <c r="B7" s="145">
        <v>5253766</v>
      </c>
      <c r="C7" s="145">
        <v>6844</v>
      </c>
      <c r="D7" s="145">
        <v>6844</v>
      </c>
    </row>
    <row r="8" spans="1:4" x14ac:dyDescent="0.3">
      <c r="A8" s="144">
        <v>43744</v>
      </c>
      <c r="B8" s="145">
        <v>5260590</v>
      </c>
      <c r="C8" s="145">
        <v>6824</v>
      </c>
      <c r="D8" s="145">
        <v>6824</v>
      </c>
    </row>
    <row r="9" spans="1:4" x14ac:dyDescent="0.3">
      <c r="A9" s="144">
        <v>43745</v>
      </c>
      <c r="B9" s="145">
        <v>5274142</v>
      </c>
      <c r="C9" s="145">
        <v>13552</v>
      </c>
      <c r="D9" s="145">
        <v>13552</v>
      </c>
    </row>
    <row r="10" spans="1:4" x14ac:dyDescent="0.3">
      <c r="A10" s="144">
        <v>43746</v>
      </c>
      <c r="B10" s="145">
        <v>5294571</v>
      </c>
      <c r="C10" s="145">
        <v>20429</v>
      </c>
      <c r="D10" s="145">
        <v>20429</v>
      </c>
    </row>
    <row r="11" spans="1:4" x14ac:dyDescent="0.3">
      <c r="A11" s="144">
        <v>43747</v>
      </c>
      <c r="B11" s="145">
        <v>5308208</v>
      </c>
      <c r="C11" s="145">
        <v>13637</v>
      </c>
      <c r="D11" s="145">
        <v>13637</v>
      </c>
    </row>
    <row r="12" spans="1:4" x14ac:dyDescent="0.3">
      <c r="A12" s="144">
        <v>43748</v>
      </c>
      <c r="B12" s="145">
        <v>5328708</v>
      </c>
      <c r="C12" s="145">
        <v>20500</v>
      </c>
      <c r="D12" s="145">
        <v>20500</v>
      </c>
    </row>
    <row r="13" spans="1:4" x14ac:dyDescent="0.3">
      <c r="A13" s="144">
        <v>43749</v>
      </c>
      <c r="B13" s="145">
        <v>5343072</v>
      </c>
      <c r="C13" s="145">
        <v>14364</v>
      </c>
      <c r="D13" s="145">
        <v>14364</v>
      </c>
    </row>
    <row r="14" spans="1:4" x14ac:dyDescent="0.3">
      <c r="A14" s="144">
        <v>43750</v>
      </c>
      <c r="B14" s="145">
        <v>5350100</v>
      </c>
      <c r="C14" s="145">
        <v>7028</v>
      </c>
      <c r="D14" s="145">
        <v>7028</v>
      </c>
    </row>
    <row r="15" spans="1:4" x14ac:dyDescent="0.3">
      <c r="A15" s="144">
        <v>43751</v>
      </c>
      <c r="B15" s="145">
        <v>5356894</v>
      </c>
      <c r="C15" s="145">
        <v>6794</v>
      </c>
      <c r="D15" s="145">
        <v>6794</v>
      </c>
    </row>
    <row r="16" spans="1:4" x14ac:dyDescent="0.3">
      <c r="A16" s="144">
        <v>43752</v>
      </c>
      <c r="B16" s="145">
        <v>5363811</v>
      </c>
      <c r="C16" s="145">
        <v>6917</v>
      </c>
      <c r="D16" s="145">
        <v>6917</v>
      </c>
    </row>
    <row r="17" spans="1:4" x14ac:dyDescent="0.3">
      <c r="A17" s="144">
        <v>43753</v>
      </c>
      <c r="B17" s="145">
        <v>5370751</v>
      </c>
      <c r="C17" s="145">
        <v>6940</v>
      </c>
      <c r="D17" s="145">
        <v>6940</v>
      </c>
    </row>
    <row r="18" spans="1:4" x14ac:dyDescent="0.3">
      <c r="A18" s="144">
        <v>43754</v>
      </c>
      <c r="B18" s="145">
        <v>5384559</v>
      </c>
      <c r="C18" s="145">
        <v>13808</v>
      </c>
      <c r="D18" s="145">
        <v>13808</v>
      </c>
    </row>
    <row r="19" spans="1:4" x14ac:dyDescent="0.3">
      <c r="A19" s="144">
        <v>43755</v>
      </c>
      <c r="B19" s="145">
        <v>5405457</v>
      </c>
      <c r="C19" s="145">
        <v>20898</v>
      </c>
      <c r="D19" s="145">
        <v>20898</v>
      </c>
    </row>
    <row r="20" spans="1:4" x14ac:dyDescent="0.3">
      <c r="A20" s="144">
        <v>43756</v>
      </c>
      <c r="B20" s="145">
        <v>5419360</v>
      </c>
      <c r="C20" s="145">
        <v>13903</v>
      </c>
      <c r="D20" s="145">
        <v>13903</v>
      </c>
    </row>
    <row r="21" spans="1:4" x14ac:dyDescent="0.3">
      <c r="A21" s="144">
        <v>43757</v>
      </c>
      <c r="B21" s="145">
        <v>5426315</v>
      </c>
      <c r="C21" s="145">
        <v>6955</v>
      </c>
      <c r="D21" s="145">
        <v>6955</v>
      </c>
    </row>
    <row r="22" spans="1:4" x14ac:dyDescent="0.3">
      <c r="A22" s="144">
        <v>43758</v>
      </c>
      <c r="B22" s="145">
        <v>5433268</v>
      </c>
      <c r="C22" s="145">
        <v>6953</v>
      </c>
      <c r="D22" s="145">
        <v>6953</v>
      </c>
    </row>
    <row r="23" spans="1:4" x14ac:dyDescent="0.3">
      <c r="A23" s="144">
        <v>43759</v>
      </c>
      <c r="B23" s="145">
        <v>5447055</v>
      </c>
      <c r="C23" s="145">
        <v>13787</v>
      </c>
      <c r="D23" s="145">
        <v>13787</v>
      </c>
    </row>
    <row r="24" spans="1:4" x14ac:dyDescent="0.3">
      <c r="A24" s="144">
        <v>43760</v>
      </c>
      <c r="B24" s="145">
        <v>5460975</v>
      </c>
      <c r="C24" s="145">
        <v>13920</v>
      </c>
      <c r="D24" s="145">
        <v>13920</v>
      </c>
    </row>
    <row r="25" spans="1:4" x14ac:dyDescent="0.3">
      <c r="A25" s="144">
        <v>43761</v>
      </c>
      <c r="B25" s="145">
        <v>5477623</v>
      </c>
      <c r="C25" s="145">
        <v>16648</v>
      </c>
      <c r="D25" s="145">
        <v>16648</v>
      </c>
    </row>
    <row r="26" spans="1:4" x14ac:dyDescent="0.3">
      <c r="A26" s="144">
        <v>43762</v>
      </c>
      <c r="B26" s="145">
        <v>5498336</v>
      </c>
      <c r="C26" s="145">
        <v>20713</v>
      </c>
      <c r="D26" s="145">
        <v>20713</v>
      </c>
    </row>
    <row r="27" spans="1:4" x14ac:dyDescent="0.3">
      <c r="A27" s="144">
        <v>43763</v>
      </c>
      <c r="B27" s="145">
        <v>5512090</v>
      </c>
      <c r="C27" s="145">
        <v>13754</v>
      </c>
      <c r="D27" s="145">
        <v>13754</v>
      </c>
    </row>
    <row r="28" spans="1:4" x14ac:dyDescent="0.3">
      <c r="A28" s="144">
        <v>43764</v>
      </c>
      <c r="B28" s="145">
        <v>5518949</v>
      </c>
      <c r="C28" s="145">
        <v>6859</v>
      </c>
      <c r="D28" s="145">
        <v>6859</v>
      </c>
    </row>
    <row r="29" spans="1:4" x14ac:dyDescent="0.3">
      <c r="A29" s="144">
        <v>43765</v>
      </c>
      <c r="B29" s="145">
        <v>5532551</v>
      </c>
      <c r="C29" s="145">
        <v>13602</v>
      </c>
      <c r="D29" s="145">
        <v>13602</v>
      </c>
    </row>
    <row r="30" spans="1:4" x14ac:dyDescent="0.3">
      <c r="A30" s="144">
        <v>43766</v>
      </c>
      <c r="B30" s="145">
        <v>5539298</v>
      </c>
      <c r="C30" s="145">
        <v>6747</v>
      </c>
      <c r="D30" s="145">
        <v>6747</v>
      </c>
    </row>
    <row r="31" spans="1:4" x14ac:dyDescent="0.3">
      <c r="A31" s="144">
        <v>43767</v>
      </c>
      <c r="B31" s="145">
        <v>5559713</v>
      </c>
      <c r="C31" s="145">
        <v>20415</v>
      </c>
      <c r="D31" s="145">
        <v>20415</v>
      </c>
    </row>
    <row r="32" spans="1:4" x14ac:dyDescent="0.3">
      <c r="A32" s="144">
        <v>43768</v>
      </c>
      <c r="B32" s="145">
        <v>5573379</v>
      </c>
      <c r="C32" s="145">
        <v>13666</v>
      </c>
      <c r="D32" s="145">
        <v>13666</v>
      </c>
    </row>
    <row r="33" spans="1:4" x14ac:dyDescent="0.3">
      <c r="A33" s="144">
        <v>43769</v>
      </c>
      <c r="B33" s="145">
        <v>5593791</v>
      </c>
      <c r="C33" s="145">
        <v>20412</v>
      </c>
      <c r="D33" s="145">
        <v>20412</v>
      </c>
    </row>
    <row r="34" spans="1:4" x14ac:dyDescent="0.3">
      <c r="A34" s="146" t="s">
        <v>108</v>
      </c>
      <c r="B34" s="140"/>
      <c r="C34" s="140"/>
      <c r="D34" s="147">
        <f>SUM(D3:D33)</f>
        <v>415209</v>
      </c>
    </row>
    <row r="35" spans="1:4" x14ac:dyDescent="0.3">
      <c r="A35" s="146" t="s">
        <v>109</v>
      </c>
      <c r="B35" s="140"/>
      <c r="C35" s="140"/>
      <c r="D35" s="147">
        <f>ROUND(AVERAGE(D3:D33),0)</f>
        <v>13394</v>
      </c>
    </row>
  </sheetData>
  <mergeCells count="3">
    <mergeCell ref="A1:D1"/>
    <mergeCell ref="A34:C34"/>
    <mergeCell ref="A35:C35"/>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FFE42-12A4-4153-A2FE-8B893520D360}">
  <dimension ref="A1:Z34"/>
  <sheetViews>
    <sheetView workbookViewId="0">
      <selection sqref="A1:D1"/>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September 2019 Daily Flow</v>
      </c>
      <c r="B1" s="140"/>
      <c r="C1" s="140"/>
      <c r="D1" s="140"/>
    </row>
    <row r="2" spans="1:4" x14ac:dyDescent="0.3">
      <c r="A2" s="142" t="s">
        <v>104</v>
      </c>
      <c r="B2" s="143" t="s">
        <v>105</v>
      </c>
      <c r="C2" s="143" t="s">
        <v>106</v>
      </c>
      <c r="D2" s="143" t="s">
        <v>107</v>
      </c>
    </row>
    <row r="3" spans="1:4" x14ac:dyDescent="0.3">
      <c r="A3" s="144">
        <v>43709</v>
      </c>
      <c r="B3" s="145">
        <v>1389498</v>
      </c>
      <c r="C3" s="145">
        <v>423557</v>
      </c>
      <c r="D3" s="145">
        <v>423557</v>
      </c>
    </row>
    <row r="4" spans="1:4" x14ac:dyDescent="0.3">
      <c r="A4" s="144">
        <v>43710</v>
      </c>
      <c r="B4" s="145">
        <v>2000627</v>
      </c>
      <c r="C4" s="145">
        <v>611129</v>
      </c>
      <c r="D4" s="145">
        <v>611129</v>
      </c>
    </row>
    <row r="5" spans="1:4" x14ac:dyDescent="0.3">
      <c r="A5" s="144">
        <v>43711</v>
      </c>
      <c r="B5" s="145">
        <v>2938764</v>
      </c>
      <c r="C5" s="145">
        <v>938137</v>
      </c>
      <c r="D5" s="145">
        <v>938137</v>
      </c>
    </row>
    <row r="6" spans="1:4" x14ac:dyDescent="0.3">
      <c r="A6" s="144">
        <v>43712</v>
      </c>
      <c r="B6" s="145">
        <v>2953418</v>
      </c>
      <c r="C6" s="145">
        <v>14654</v>
      </c>
      <c r="D6" s="145">
        <v>14654</v>
      </c>
    </row>
    <row r="7" spans="1:4" x14ac:dyDescent="0.3">
      <c r="A7" s="144">
        <v>43713</v>
      </c>
      <c r="B7" s="145">
        <v>3037857</v>
      </c>
      <c r="C7" s="145">
        <v>84439</v>
      </c>
      <c r="D7" s="145">
        <v>84439</v>
      </c>
    </row>
    <row r="8" spans="1:4" x14ac:dyDescent="0.3">
      <c r="A8" s="144">
        <v>43714</v>
      </c>
      <c r="B8" s="145">
        <v>3052403</v>
      </c>
      <c r="C8" s="145">
        <v>14546</v>
      </c>
      <c r="D8" s="145">
        <v>14546</v>
      </c>
    </row>
    <row r="9" spans="1:4" x14ac:dyDescent="0.3">
      <c r="A9" s="144">
        <v>43715</v>
      </c>
      <c r="B9" s="145">
        <v>3453403</v>
      </c>
      <c r="C9" s="145">
        <v>401000</v>
      </c>
      <c r="D9" s="145">
        <v>401000</v>
      </c>
    </row>
    <row r="10" spans="1:4" x14ac:dyDescent="0.3">
      <c r="A10" s="144">
        <v>43716</v>
      </c>
      <c r="B10" s="145">
        <v>4584961</v>
      </c>
      <c r="C10" s="145">
        <v>1131558</v>
      </c>
      <c r="D10" s="145">
        <v>1131558</v>
      </c>
    </row>
    <row r="11" spans="1:4" x14ac:dyDescent="0.3">
      <c r="A11" s="144">
        <v>43717</v>
      </c>
      <c r="B11" s="145">
        <v>4614211</v>
      </c>
      <c r="C11" s="145">
        <v>29250</v>
      </c>
      <c r="D11" s="145">
        <v>29250</v>
      </c>
    </row>
    <row r="12" spans="1:4" x14ac:dyDescent="0.3">
      <c r="A12" s="144">
        <v>43718</v>
      </c>
      <c r="B12" s="145">
        <v>4628682</v>
      </c>
      <c r="C12" s="145">
        <v>14471</v>
      </c>
      <c r="D12" s="145">
        <v>14471</v>
      </c>
    </row>
    <row r="13" spans="1:4" x14ac:dyDescent="0.3">
      <c r="A13" s="144">
        <v>43719</v>
      </c>
      <c r="B13" s="145">
        <v>4646018</v>
      </c>
      <c r="C13" s="145">
        <v>17336</v>
      </c>
      <c r="D13" s="145">
        <v>17336</v>
      </c>
    </row>
    <row r="14" spans="1:4" x14ac:dyDescent="0.3">
      <c r="A14" s="144">
        <v>43720</v>
      </c>
      <c r="B14" s="145">
        <v>4664622</v>
      </c>
      <c r="C14" s="145">
        <v>18604</v>
      </c>
      <c r="D14" s="145">
        <v>18604</v>
      </c>
    </row>
    <row r="15" spans="1:4" x14ac:dyDescent="0.3">
      <c r="A15" s="144">
        <v>43721</v>
      </c>
      <c r="B15" s="145">
        <v>4679013</v>
      </c>
      <c r="C15" s="145">
        <v>14391</v>
      </c>
      <c r="D15" s="145">
        <v>14391</v>
      </c>
    </row>
    <row r="16" spans="1:4" x14ac:dyDescent="0.3">
      <c r="A16" s="144">
        <v>43722</v>
      </c>
      <c r="B16" s="145">
        <v>4686170</v>
      </c>
      <c r="C16" s="145">
        <v>7157</v>
      </c>
      <c r="D16" s="145">
        <v>7157</v>
      </c>
    </row>
    <row r="17" spans="1:4" x14ac:dyDescent="0.3">
      <c r="A17" s="144">
        <v>43723</v>
      </c>
      <c r="B17" s="145">
        <v>4693182</v>
      </c>
      <c r="C17" s="145">
        <v>7012</v>
      </c>
      <c r="D17" s="145">
        <v>7012</v>
      </c>
    </row>
    <row r="18" spans="1:4" x14ac:dyDescent="0.3">
      <c r="A18" s="144">
        <v>43724</v>
      </c>
      <c r="B18" s="145">
        <v>4700316</v>
      </c>
      <c r="C18" s="145">
        <v>7134</v>
      </c>
      <c r="D18" s="145">
        <v>7134</v>
      </c>
    </row>
    <row r="19" spans="1:4" x14ac:dyDescent="0.3">
      <c r="A19" s="144">
        <v>43725</v>
      </c>
      <c r="B19" s="145">
        <v>4721614</v>
      </c>
      <c r="C19" s="145">
        <v>21298</v>
      </c>
      <c r="D19" s="145">
        <v>21298</v>
      </c>
    </row>
    <row r="20" spans="1:4" x14ac:dyDescent="0.3">
      <c r="A20" s="144">
        <v>43726</v>
      </c>
      <c r="B20" s="145">
        <v>4735806</v>
      </c>
      <c r="C20" s="145">
        <v>14192</v>
      </c>
      <c r="D20" s="145">
        <v>14192</v>
      </c>
    </row>
    <row r="21" spans="1:4" x14ac:dyDescent="0.3">
      <c r="A21" s="144">
        <v>43727</v>
      </c>
      <c r="B21" s="145">
        <v>4756972</v>
      </c>
      <c r="C21" s="145">
        <v>21166</v>
      </c>
      <c r="D21" s="145">
        <v>21166</v>
      </c>
    </row>
    <row r="22" spans="1:4" x14ac:dyDescent="0.3">
      <c r="A22" s="144">
        <v>43728</v>
      </c>
      <c r="B22" s="145">
        <v>4890067</v>
      </c>
      <c r="C22" s="145">
        <v>133095</v>
      </c>
      <c r="D22" s="145">
        <v>133095</v>
      </c>
    </row>
    <row r="23" spans="1:4" x14ac:dyDescent="0.3">
      <c r="A23" s="144">
        <v>43729</v>
      </c>
      <c r="B23" s="145">
        <v>4897077</v>
      </c>
      <c r="C23" s="145">
        <v>7010</v>
      </c>
      <c r="D23" s="145">
        <v>7010</v>
      </c>
    </row>
    <row r="24" spans="1:4" x14ac:dyDescent="0.3">
      <c r="A24" s="144">
        <v>43730</v>
      </c>
      <c r="B24" s="145">
        <v>4904064</v>
      </c>
      <c r="C24" s="145">
        <v>6987</v>
      </c>
      <c r="D24" s="145">
        <v>6987</v>
      </c>
    </row>
    <row r="25" spans="1:4" x14ac:dyDescent="0.3">
      <c r="A25" s="144">
        <v>43731</v>
      </c>
      <c r="B25" s="145">
        <v>4911078</v>
      </c>
      <c r="C25" s="145">
        <v>7014</v>
      </c>
      <c r="D25" s="145">
        <v>7014</v>
      </c>
    </row>
    <row r="26" spans="1:4" x14ac:dyDescent="0.3">
      <c r="A26" s="144">
        <v>43732</v>
      </c>
      <c r="B26" s="145">
        <v>4932065</v>
      </c>
      <c r="C26" s="145">
        <v>20987</v>
      </c>
      <c r="D26" s="145">
        <v>20987</v>
      </c>
    </row>
    <row r="27" spans="1:4" x14ac:dyDescent="0.3">
      <c r="A27" s="144">
        <v>43733</v>
      </c>
      <c r="B27" s="145">
        <v>4952932</v>
      </c>
      <c r="C27" s="145">
        <v>20867</v>
      </c>
      <c r="D27" s="145">
        <v>20867</v>
      </c>
    </row>
    <row r="28" spans="1:4" x14ac:dyDescent="0.3">
      <c r="A28" s="144">
        <v>43734</v>
      </c>
      <c r="B28" s="145">
        <v>4967399</v>
      </c>
      <c r="C28" s="145">
        <v>14467</v>
      </c>
      <c r="D28" s="145">
        <v>14467</v>
      </c>
    </row>
    <row r="29" spans="1:4" x14ac:dyDescent="0.3">
      <c r="A29" s="144">
        <v>43735</v>
      </c>
      <c r="B29" s="145">
        <v>5066093</v>
      </c>
      <c r="C29" s="145">
        <v>98694</v>
      </c>
      <c r="D29" s="145">
        <v>98694</v>
      </c>
    </row>
    <row r="30" spans="1:4" x14ac:dyDescent="0.3">
      <c r="A30" s="144">
        <v>43736</v>
      </c>
      <c r="B30" s="145">
        <v>5110709</v>
      </c>
      <c r="C30" s="145">
        <v>44616</v>
      </c>
      <c r="D30" s="145">
        <v>44616</v>
      </c>
    </row>
    <row r="31" spans="1:4" x14ac:dyDescent="0.3">
      <c r="A31" s="144">
        <v>43737</v>
      </c>
      <c r="B31" s="145">
        <v>5171700</v>
      </c>
      <c r="C31" s="145">
        <v>60991</v>
      </c>
      <c r="D31" s="145">
        <v>60991</v>
      </c>
    </row>
    <row r="32" spans="1:4" x14ac:dyDescent="0.3">
      <c r="A32" s="144">
        <v>43738</v>
      </c>
      <c r="B32" s="145">
        <v>5178582</v>
      </c>
      <c r="C32" s="145">
        <v>6882</v>
      </c>
      <c r="D32" s="145">
        <v>6882</v>
      </c>
    </row>
    <row r="33" spans="1:4" x14ac:dyDescent="0.3">
      <c r="A33" s="146" t="s">
        <v>108</v>
      </c>
      <c r="B33" s="140"/>
      <c r="C33" s="140"/>
      <c r="D33" s="147">
        <f>SUM(D3:D32)</f>
        <v>4212641</v>
      </c>
    </row>
    <row r="34" spans="1:4" x14ac:dyDescent="0.3">
      <c r="A34" s="146" t="s">
        <v>109</v>
      </c>
      <c r="B34" s="140"/>
      <c r="C34" s="140"/>
      <c r="D34" s="147">
        <f>ROUND(AVERAGE(D3:D32),0)</f>
        <v>140421</v>
      </c>
    </row>
  </sheetData>
  <mergeCells count="3">
    <mergeCell ref="A1:D1"/>
    <mergeCell ref="A33:C33"/>
    <mergeCell ref="A34:C34"/>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7B95F-F179-4C0D-A105-B12ACB23D7BB}">
  <dimension ref="A1:Z35"/>
  <sheetViews>
    <sheetView workbookViewId="0">
      <selection sqref="A1:D1"/>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YYYY"), " Daily Flow")</f>
        <v>August 2019 Daily Flow</v>
      </c>
      <c r="B1" s="140"/>
      <c r="C1" s="140"/>
      <c r="D1" s="140"/>
    </row>
    <row r="2" spans="1:4" x14ac:dyDescent="0.3">
      <c r="A2" s="142" t="s">
        <v>104</v>
      </c>
      <c r="B2" s="143" t="s">
        <v>105</v>
      </c>
      <c r="C2" s="143" t="s">
        <v>106</v>
      </c>
      <c r="D2" s="143" t="s">
        <v>107</v>
      </c>
    </row>
    <row r="3" spans="1:4" x14ac:dyDescent="0.3">
      <c r="A3" s="144">
        <v>43678</v>
      </c>
      <c r="B3" s="145">
        <v>709352</v>
      </c>
      <c r="C3" s="145">
        <v>1277</v>
      </c>
      <c r="D3" s="145">
        <v>1277</v>
      </c>
    </row>
    <row r="4" spans="1:4" x14ac:dyDescent="0.3">
      <c r="A4" s="144">
        <v>43679</v>
      </c>
      <c r="B4" s="145">
        <v>716770</v>
      </c>
      <c r="C4" s="145">
        <v>7418</v>
      </c>
      <c r="D4" s="145">
        <v>7418</v>
      </c>
    </row>
    <row r="5" spans="1:4" x14ac:dyDescent="0.3">
      <c r="A5" s="144">
        <v>43680</v>
      </c>
      <c r="B5" s="145">
        <v>724192</v>
      </c>
      <c r="C5" s="145">
        <v>7422</v>
      </c>
      <c r="D5" s="145">
        <v>7422</v>
      </c>
    </row>
    <row r="6" spans="1:4" x14ac:dyDescent="0.3">
      <c r="A6" s="144">
        <v>43681</v>
      </c>
      <c r="B6" s="145">
        <v>731201</v>
      </c>
      <c r="C6" s="145">
        <v>7009</v>
      </c>
      <c r="D6" s="145">
        <v>7009</v>
      </c>
    </row>
    <row r="7" spans="1:4" x14ac:dyDescent="0.3">
      <c r="A7" s="144">
        <v>43682</v>
      </c>
      <c r="B7" s="145">
        <v>731201</v>
      </c>
      <c r="C7" s="145">
        <v>0</v>
      </c>
      <c r="D7" s="145">
        <v>0</v>
      </c>
    </row>
    <row r="8" spans="1:4" x14ac:dyDescent="0.3">
      <c r="A8" s="144">
        <v>43683</v>
      </c>
      <c r="B8" s="145">
        <v>738620</v>
      </c>
      <c r="C8" s="145">
        <v>7419</v>
      </c>
      <c r="D8" s="145">
        <v>7419</v>
      </c>
    </row>
    <row r="9" spans="1:4" x14ac:dyDescent="0.3">
      <c r="A9" s="144">
        <v>43684</v>
      </c>
      <c r="B9" s="145">
        <v>745811</v>
      </c>
      <c r="C9" s="145">
        <v>7191</v>
      </c>
      <c r="D9" s="145">
        <v>7191</v>
      </c>
    </row>
    <row r="10" spans="1:4" x14ac:dyDescent="0.3">
      <c r="A10" s="144">
        <v>43685</v>
      </c>
      <c r="B10" s="145">
        <v>752995</v>
      </c>
      <c r="C10" s="145">
        <v>7184</v>
      </c>
      <c r="D10" s="145">
        <v>7184</v>
      </c>
    </row>
    <row r="11" spans="1:4" x14ac:dyDescent="0.3">
      <c r="A11" s="144">
        <v>43686</v>
      </c>
      <c r="B11" s="145">
        <v>760381</v>
      </c>
      <c r="C11" s="145">
        <v>7386</v>
      </c>
      <c r="D11" s="145">
        <v>7386</v>
      </c>
    </row>
    <row r="12" spans="1:4" x14ac:dyDescent="0.3">
      <c r="A12" s="144">
        <v>43687</v>
      </c>
      <c r="B12" s="145">
        <v>769042</v>
      </c>
      <c r="C12" s="145">
        <v>8661</v>
      </c>
      <c r="D12" s="145">
        <v>8661</v>
      </c>
    </row>
    <row r="13" spans="1:4" x14ac:dyDescent="0.3">
      <c r="A13" s="144">
        <v>43688</v>
      </c>
      <c r="B13" s="145">
        <v>782329</v>
      </c>
      <c r="C13" s="145">
        <v>13287</v>
      </c>
      <c r="D13" s="145">
        <v>13287</v>
      </c>
    </row>
    <row r="14" spans="1:4" x14ac:dyDescent="0.3">
      <c r="A14" s="144">
        <v>43689</v>
      </c>
      <c r="B14" s="145">
        <v>789593</v>
      </c>
      <c r="C14" s="145">
        <v>7264</v>
      </c>
      <c r="D14" s="145">
        <v>7264</v>
      </c>
    </row>
    <row r="15" spans="1:4" x14ac:dyDescent="0.3">
      <c r="A15" s="144">
        <v>43690</v>
      </c>
      <c r="B15" s="145">
        <v>797730</v>
      </c>
      <c r="C15" s="145">
        <v>8137</v>
      </c>
      <c r="D15" s="145">
        <v>8137</v>
      </c>
    </row>
    <row r="16" spans="1:4" x14ac:dyDescent="0.3">
      <c r="A16" s="144">
        <v>43691</v>
      </c>
      <c r="B16" s="145">
        <v>804333</v>
      </c>
      <c r="C16" s="145">
        <v>6603</v>
      </c>
      <c r="D16" s="145">
        <v>6603</v>
      </c>
    </row>
    <row r="17" spans="1:4" x14ac:dyDescent="0.3">
      <c r="A17" s="144">
        <v>43692</v>
      </c>
      <c r="B17" s="145">
        <v>819450</v>
      </c>
      <c r="C17" s="145">
        <v>15117</v>
      </c>
      <c r="D17" s="145">
        <v>15117</v>
      </c>
    </row>
    <row r="18" spans="1:4" x14ac:dyDescent="0.3">
      <c r="A18" s="144">
        <v>43693</v>
      </c>
      <c r="B18" s="145">
        <v>826843</v>
      </c>
      <c r="C18" s="145">
        <v>7393</v>
      </c>
      <c r="D18" s="145">
        <v>7393</v>
      </c>
    </row>
    <row r="19" spans="1:4" x14ac:dyDescent="0.3">
      <c r="A19" s="144">
        <v>43694</v>
      </c>
      <c r="B19" s="145">
        <v>826863</v>
      </c>
      <c r="C19" s="145">
        <v>20</v>
      </c>
      <c r="D19" s="145">
        <v>20</v>
      </c>
    </row>
    <row r="20" spans="1:4" x14ac:dyDescent="0.3">
      <c r="A20" s="144">
        <v>43695</v>
      </c>
      <c r="B20" s="145">
        <v>834223</v>
      </c>
      <c r="C20" s="145">
        <v>7360</v>
      </c>
      <c r="D20" s="145">
        <v>7360</v>
      </c>
    </row>
    <row r="21" spans="1:4" x14ac:dyDescent="0.3">
      <c r="A21" s="144">
        <v>43696</v>
      </c>
      <c r="B21" s="145">
        <v>848659</v>
      </c>
      <c r="C21" s="145">
        <v>14436</v>
      </c>
      <c r="D21" s="145">
        <v>14436</v>
      </c>
    </row>
    <row r="22" spans="1:4" x14ac:dyDescent="0.3">
      <c r="A22" s="144">
        <v>43697</v>
      </c>
      <c r="B22" s="145">
        <v>863364</v>
      </c>
      <c r="C22" s="145">
        <v>14705</v>
      </c>
      <c r="D22" s="145">
        <v>14705</v>
      </c>
    </row>
    <row r="23" spans="1:4" x14ac:dyDescent="0.3">
      <c r="A23" s="144">
        <v>43698</v>
      </c>
      <c r="B23" s="145">
        <v>870736</v>
      </c>
      <c r="C23" s="145">
        <v>7372</v>
      </c>
      <c r="D23" s="145">
        <v>7372</v>
      </c>
    </row>
    <row r="24" spans="1:4" x14ac:dyDescent="0.3">
      <c r="A24" s="144">
        <v>43699</v>
      </c>
      <c r="B24" s="145">
        <v>885491</v>
      </c>
      <c r="C24" s="145">
        <v>14755</v>
      </c>
      <c r="D24" s="145">
        <v>14755</v>
      </c>
    </row>
    <row r="25" spans="1:4" x14ac:dyDescent="0.3">
      <c r="A25" s="144">
        <v>43700</v>
      </c>
      <c r="B25" s="145">
        <v>892870</v>
      </c>
      <c r="C25" s="145">
        <v>7379</v>
      </c>
      <c r="D25" s="145">
        <v>7379</v>
      </c>
    </row>
    <row r="26" spans="1:4" x14ac:dyDescent="0.3">
      <c r="A26" s="144">
        <v>43701</v>
      </c>
      <c r="B26" s="145">
        <v>892871</v>
      </c>
      <c r="C26" s="145">
        <v>1</v>
      </c>
      <c r="D26" s="145">
        <v>1</v>
      </c>
    </row>
    <row r="27" spans="1:4" x14ac:dyDescent="0.3">
      <c r="A27" s="144">
        <v>43702</v>
      </c>
      <c r="B27" s="145">
        <v>900203</v>
      </c>
      <c r="C27" s="145">
        <v>7332</v>
      </c>
      <c r="D27" s="145">
        <v>7332</v>
      </c>
    </row>
    <row r="28" spans="1:4" x14ac:dyDescent="0.3">
      <c r="A28" s="144">
        <v>43703</v>
      </c>
      <c r="B28" s="145">
        <v>914035</v>
      </c>
      <c r="C28" s="145">
        <v>13832</v>
      </c>
      <c r="D28" s="145">
        <v>13832</v>
      </c>
    </row>
    <row r="29" spans="1:4" x14ac:dyDescent="0.3">
      <c r="A29" s="144">
        <v>43704</v>
      </c>
      <c r="B29" s="145">
        <v>921938</v>
      </c>
      <c r="C29" s="145">
        <v>7903</v>
      </c>
      <c r="D29" s="145">
        <v>7903</v>
      </c>
    </row>
    <row r="30" spans="1:4" x14ac:dyDescent="0.3">
      <c r="A30" s="144">
        <v>43705</v>
      </c>
      <c r="B30" s="145">
        <v>936461</v>
      </c>
      <c r="C30" s="145">
        <v>14523</v>
      </c>
      <c r="D30" s="145">
        <v>14523</v>
      </c>
    </row>
    <row r="31" spans="1:4" x14ac:dyDescent="0.3">
      <c r="A31" s="144">
        <v>43706</v>
      </c>
      <c r="B31" s="145">
        <v>951520</v>
      </c>
      <c r="C31" s="145">
        <v>15059</v>
      </c>
      <c r="D31" s="145">
        <v>15059</v>
      </c>
    </row>
    <row r="32" spans="1:4" x14ac:dyDescent="0.3">
      <c r="A32" s="144">
        <v>43707</v>
      </c>
      <c r="B32" s="145">
        <v>958839</v>
      </c>
      <c r="C32" s="145">
        <v>7319</v>
      </c>
      <c r="D32" s="145">
        <v>7319</v>
      </c>
    </row>
    <row r="33" spans="1:4" x14ac:dyDescent="0.3">
      <c r="A33" s="144">
        <v>43708</v>
      </c>
      <c r="B33" s="145">
        <v>965941</v>
      </c>
      <c r="C33" s="145">
        <v>7102</v>
      </c>
      <c r="D33" s="145">
        <v>7102</v>
      </c>
    </row>
    <row r="34" spans="1:4" x14ac:dyDescent="0.3">
      <c r="A34" s="146" t="s">
        <v>108</v>
      </c>
      <c r="B34" s="140"/>
      <c r="C34" s="140"/>
      <c r="D34" s="147">
        <f>SUM(D3:D33)</f>
        <v>257866</v>
      </c>
    </row>
    <row r="35" spans="1:4" x14ac:dyDescent="0.3">
      <c r="A35" s="146" t="s">
        <v>109</v>
      </c>
      <c r="B35" s="140"/>
      <c r="C35" s="140"/>
      <c r="D35" s="147">
        <f>ROUND(AVERAGE(D3:D33),0)</f>
        <v>8318</v>
      </c>
    </row>
  </sheetData>
  <mergeCells count="3">
    <mergeCell ref="A1:D1"/>
    <mergeCell ref="A34:C34"/>
    <mergeCell ref="A35:C35"/>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9C001-63C8-4E2B-95FF-302270B4B4B9}">
  <dimension ref="A1:Z35"/>
  <sheetViews>
    <sheetView workbookViewId="0">
      <selection sqref="A1:D1"/>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 Daily Flow")</f>
        <v>July Daily Flow</v>
      </c>
      <c r="B1" s="140"/>
      <c r="C1" s="140"/>
      <c r="D1" s="140"/>
    </row>
    <row r="2" spans="1:4" x14ac:dyDescent="0.3">
      <c r="A2" s="142" t="s">
        <v>104</v>
      </c>
      <c r="B2" s="143" t="s">
        <v>105</v>
      </c>
      <c r="C2" s="143" t="s">
        <v>106</v>
      </c>
      <c r="D2" s="143" t="s">
        <v>107</v>
      </c>
    </row>
    <row r="3" spans="1:4" x14ac:dyDescent="0.3">
      <c r="A3" s="144">
        <v>43647</v>
      </c>
      <c r="B3" s="145">
        <v>535310</v>
      </c>
      <c r="C3" s="145">
        <v>6147</v>
      </c>
      <c r="D3" s="145">
        <v>6147</v>
      </c>
    </row>
    <row r="4" spans="1:4" x14ac:dyDescent="0.3">
      <c r="A4" s="144">
        <v>43648</v>
      </c>
      <c r="B4" s="145">
        <v>539850</v>
      </c>
      <c r="C4" s="145">
        <v>4540</v>
      </c>
      <c r="D4" s="145">
        <v>4540</v>
      </c>
    </row>
    <row r="5" spans="1:4" x14ac:dyDescent="0.3">
      <c r="A5" s="144">
        <v>43649</v>
      </c>
      <c r="B5" s="145">
        <v>547587</v>
      </c>
      <c r="C5" s="145">
        <v>7737</v>
      </c>
      <c r="D5" s="145">
        <v>7737</v>
      </c>
    </row>
    <row r="6" spans="1:4" x14ac:dyDescent="0.3">
      <c r="A6" s="144">
        <v>43650</v>
      </c>
      <c r="B6" s="145">
        <v>553603</v>
      </c>
      <c r="C6" s="145">
        <v>6016</v>
      </c>
      <c r="D6" s="145">
        <v>6016</v>
      </c>
    </row>
    <row r="7" spans="1:4" x14ac:dyDescent="0.3">
      <c r="A7" s="144">
        <v>43651</v>
      </c>
      <c r="B7" s="145">
        <v>565854</v>
      </c>
      <c r="C7" s="145">
        <v>12251</v>
      </c>
      <c r="D7" s="145">
        <v>12251</v>
      </c>
    </row>
    <row r="8" spans="1:4" x14ac:dyDescent="0.3">
      <c r="A8" s="144">
        <v>43652</v>
      </c>
      <c r="B8" s="145">
        <v>565854</v>
      </c>
      <c r="C8" s="145">
        <v>0</v>
      </c>
      <c r="D8" s="145">
        <v>0</v>
      </c>
    </row>
    <row r="9" spans="1:4" x14ac:dyDescent="0.3">
      <c r="A9" s="144">
        <v>43653</v>
      </c>
      <c r="B9" s="145">
        <v>572031</v>
      </c>
      <c r="C9" s="145">
        <v>6177</v>
      </c>
      <c r="D9" s="145">
        <v>6177</v>
      </c>
    </row>
    <row r="10" spans="1:4" x14ac:dyDescent="0.3">
      <c r="A10" s="144">
        <v>43654</v>
      </c>
      <c r="B10" s="145">
        <v>584183</v>
      </c>
      <c r="C10" s="145">
        <v>12152</v>
      </c>
      <c r="D10" s="145">
        <v>12152</v>
      </c>
    </row>
    <row r="11" spans="1:4" x14ac:dyDescent="0.3">
      <c r="A11" s="144">
        <v>43655</v>
      </c>
      <c r="B11" s="145">
        <v>590285</v>
      </c>
      <c r="C11" s="145">
        <v>6102</v>
      </c>
      <c r="D11" s="145">
        <v>6102</v>
      </c>
    </row>
    <row r="12" spans="1:4" x14ac:dyDescent="0.3">
      <c r="A12" s="144">
        <v>43656</v>
      </c>
      <c r="B12" s="145">
        <v>596397</v>
      </c>
      <c r="C12" s="145">
        <v>6112</v>
      </c>
      <c r="D12" s="145">
        <v>6112</v>
      </c>
    </row>
    <row r="13" spans="1:4" x14ac:dyDescent="0.3">
      <c r="A13" s="144">
        <v>43657</v>
      </c>
      <c r="B13" s="145">
        <v>602530</v>
      </c>
      <c r="C13" s="145">
        <v>6133</v>
      </c>
      <c r="D13" s="145">
        <v>6133</v>
      </c>
    </row>
    <row r="14" spans="1:4" x14ac:dyDescent="0.3">
      <c r="A14" s="144">
        <v>43658</v>
      </c>
      <c r="B14" s="145">
        <v>608686</v>
      </c>
      <c r="C14" s="145">
        <v>6156</v>
      </c>
      <c r="D14" s="145">
        <v>6156</v>
      </c>
    </row>
    <row r="15" spans="1:4" x14ac:dyDescent="0.3">
      <c r="A15" s="144">
        <v>43659</v>
      </c>
      <c r="B15" s="145">
        <v>614786</v>
      </c>
      <c r="C15" s="145">
        <v>6100</v>
      </c>
      <c r="D15" s="145">
        <v>6100</v>
      </c>
    </row>
    <row r="16" spans="1:4" x14ac:dyDescent="0.3">
      <c r="A16" s="144">
        <v>43660</v>
      </c>
      <c r="B16" s="145">
        <v>620930</v>
      </c>
      <c r="C16" s="145">
        <v>6144</v>
      </c>
      <c r="D16" s="145">
        <v>6144</v>
      </c>
    </row>
    <row r="17" spans="1:4" x14ac:dyDescent="0.3">
      <c r="A17" s="144">
        <v>43661</v>
      </c>
      <c r="B17" s="145">
        <v>627112</v>
      </c>
      <c r="C17" s="145">
        <v>6182</v>
      </c>
      <c r="D17" s="145">
        <v>6182</v>
      </c>
    </row>
    <row r="18" spans="1:4" x14ac:dyDescent="0.3">
      <c r="A18" s="144">
        <v>43662</v>
      </c>
      <c r="B18" s="145">
        <v>633285</v>
      </c>
      <c r="C18" s="145">
        <v>6173</v>
      </c>
      <c r="D18" s="145">
        <v>6173</v>
      </c>
    </row>
    <row r="19" spans="1:4" x14ac:dyDescent="0.3">
      <c r="A19" s="144">
        <v>43663</v>
      </c>
      <c r="B19" s="145">
        <v>639388</v>
      </c>
      <c r="C19" s="145">
        <v>6103</v>
      </c>
      <c r="D19" s="145">
        <v>6103</v>
      </c>
    </row>
    <row r="20" spans="1:4" x14ac:dyDescent="0.3">
      <c r="A20" s="144">
        <v>43664</v>
      </c>
      <c r="B20" s="145">
        <v>645800</v>
      </c>
      <c r="C20" s="145">
        <v>6412</v>
      </c>
      <c r="D20" s="145">
        <v>6412</v>
      </c>
    </row>
    <row r="21" spans="1:4" x14ac:dyDescent="0.3">
      <c r="A21" s="144">
        <v>43665</v>
      </c>
      <c r="B21" s="145">
        <v>645800</v>
      </c>
      <c r="C21" s="145">
        <v>0</v>
      </c>
      <c r="D21" s="145">
        <v>0</v>
      </c>
    </row>
    <row r="22" spans="1:4" x14ac:dyDescent="0.3">
      <c r="A22" s="144">
        <v>43666</v>
      </c>
      <c r="B22" s="145">
        <v>645800</v>
      </c>
      <c r="C22" s="145">
        <v>0</v>
      </c>
      <c r="D22" s="145">
        <v>0</v>
      </c>
    </row>
    <row r="23" spans="1:4" x14ac:dyDescent="0.3">
      <c r="A23" s="144">
        <v>43667</v>
      </c>
      <c r="B23" s="145">
        <v>645800</v>
      </c>
      <c r="C23" s="145">
        <v>0</v>
      </c>
      <c r="D23" s="145">
        <v>0</v>
      </c>
    </row>
    <row r="24" spans="1:4" x14ac:dyDescent="0.3">
      <c r="A24" s="144">
        <v>43668</v>
      </c>
      <c r="B24" s="145">
        <v>651877</v>
      </c>
      <c r="C24" s="145">
        <v>6077</v>
      </c>
      <c r="D24" s="145">
        <v>6077</v>
      </c>
    </row>
    <row r="25" spans="1:4" x14ac:dyDescent="0.3">
      <c r="A25" s="144">
        <v>43669</v>
      </c>
      <c r="B25" s="145">
        <v>651877</v>
      </c>
      <c r="C25" s="145">
        <v>0</v>
      </c>
      <c r="D25" s="145">
        <v>0</v>
      </c>
    </row>
    <row r="26" spans="1:4" x14ac:dyDescent="0.3">
      <c r="A26" s="144">
        <v>43670</v>
      </c>
      <c r="B26" s="145">
        <v>664085</v>
      </c>
      <c r="C26" s="145">
        <v>12208</v>
      </c>
      <c r="D26" s="145">
        <v>12208</v>
      </c>
    </row>
    <row r="27" spans="1:4" x14ac:dyDescent="0.3">
      <c r="A27" s="144">
        <v>43671</v>
      </c>
      <c r="B27" s="145">
        <v>670380</v>
      </c>
      <c r="C27" s="145">
        <v>6295</v>
      </c>
      <c r="D27" s="145">
        <v>6295</v>
      </c>
    </row>
    <row r="28" spans="1:4" x14ac:dyDescent="0.3">
      <c r="A28" s="144">
        <v>43672</v>
      </c>
      <c r="B28" s="145">
        <v>676634</v>
      </c>
      <c r="C28" s="145">
        <v>6254</v>
      </c>
      <c r="D28" s="145">
        <v>6254</v>
      </c>
    </row>
    <row r="29" spans="1:4" x14ac:dyDescent="0.3">
      <c r="A29" s="144">
        <v>43673</v>
      </c>
      <c r="B29" s="145">
        <v>682922</v>
      </c>
      <c r="C29" s="145">
        <v>6288</v>
      </c>
      <c r="D29" s="145">
        <v>6288</v>
      </c>
    </row>
    <row r="30" spans="1:4" x14ac:dyDescent="0.3">
      <c r="A30" s="144">
        <v>43674</v>
      </c>
      <c r="B30" s="145">
        <v>682922</v>
      </c>
      <c r="C30" s="145">
        <v>0</v>
      </c>
      <c r="D30" s="145">
        <v>0</v>
      </c>
    </row>
    <row r="31" spans="1:4" x14ac:dyDescent="0.3">
      <c r="A31" s="144">
        <v>43675</v>
      </c>
      <c r="B31" s="145">
        <v>689245</v>
      </c>
      <c r="C31" s="145">
        <v>6323</v>
      </c>
      <c r="D31" s="145">
        <v>6323</v>
      </c>
    </row>
    <row r="32" spans="1:4" x14ac:dyDescent="0.3">
      <c r="A32" s="144">
        <v>43676</v>
      </c>
      <c r="B32" s="145">
        <v>695497</v>
      </c>
      <c r="C32" s="145">
        <v>6252</v>
      </c>
      <c r="D32" s="145">
        <v>6252</v>
      </c>
    </row>
    <row r="33" spans="1:4" x14ac:dyDescent="0.3">
      <c r="A33" s="144">
        <v>43677</v>
      </c>
      <c r="B33" s="145">
        <v>708075</v>
      </c>
      <c r="C33" s="145">
        <v>12578</v>
      </c>
      <c r="D33" s="145">
        <v>12578</v>
      </c>
    </row>
    <row r="34" spans="1:4" x14ac:dyDescent="0.3">
      <c r="A34" s="146" t="s">
        <v>108</v>
      </c>
      <c r="B34" s="140"/>
      <c r="C34" s="140"/>
      <c r="D34" s="147">
        <f>SUM(D3:D33)</f>
        <v>178912</v>
      </c>
    </row>
    <row r="35" spans="1:4" x14ac:dyDescent="0.3">
      <c r="A35" s="146" t="s">
        <v>109</v>
      </c>
      <c r="B35" s="140"/>
      <c r="C35" s="140"/>
      <c r="D35" s="147">
        <f>ROUND(AVERAGE(D3:D33),0)</f>
        <v>5771</v>
      </c>
    </row>
  </sheetData>
  <mergeCells count="3">
    <mergeCell ref="A1:D1"/>
    <mergeCell ref="A34:C34"/>
    <mergeCell ref="A35:C35"/>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4236-B16A-4634-ACE5-C4C6CEE18BD1}">
  <dimension ref="A1:Z34"/>
  <sheetViews>
    <sheetView workbookViewId="0">
      <selection sqref="A1:D1"/>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 Daily Flow")</f>
        <v>June Daily Flow</v>
      </c>
      <c r="B1" s="140"/>
      <c r="C1" s="140"/>
      <c r="D1" s="140"/>
    </row>
    <row r="2" spans="1:4" x14ac:dyDescent="0.3">
      <c r="A2" s="142" t="s">
        <v>104</v>
      </c>
      <c r="B2" s="143" t="s">
        <v>105</v>
      </c>
      <c r="C2" s="143" t="s">
        <v>106</v>
      </c>
      <c r="D2" s="143" t="s">
        <v>107</v>
      </c>
    </row>
    <row r="3" spans="1:4" x14ac:dyDescent="0.3">
      <c r="A3" s="144">
        <v>43617</v>
      </c>
      <c r="B3" s="145">
        <v>196469</v>
      </c>
      <c r="C3" s="145">
        <v>11785</v>
      </c>
      <c r="D3" s="145">
        <v>11785</v>
      </c>
    </row>
    <row r="4" spans="1:4" x14ac:dyDescent="0.3">
      <c r="A4" s="144">
        <v>43618</v>
      </c>
      <c r="B4" s="145">
        <v>207985</v>
      </c>
      <c r="C4" s="145">
        <v>11516</v>
      </c>
      <c r="D4" s="145">
        <v>11516</v>
      </c>
    </row>
    <row r="5" spans="1:4" x14ac:dyDescent="0.3">
      <c r="A5" s="144">
        <v>43619</v>
      </c>
      <c r="B5" s="145">
        <v>219781</v>
      </c>
      <c r="C5" s="145">
        <v>11796</v>
      </c>
      <c r="D5" s="145">
        <v>11796</v>
      </c>
    </row>
    <row r="6" spans="1:4" x14ac:dyDescent="0.3">
      <c r="A6" s="144">
        <v>43620</v>
      </c>
      <c r="B6" s="145">
        <v>231587</v>
      </c>
      <c r="C6" s="145">
        <v>11806</v>
      </c>
      <c r="D6" s="145">
        <v>11806</v>
      </c>
    </row>
    <row r="7" spans="1:4" x14ac:dyDescent="0.3">
      <c r="A7" s="144">
        <v>43621</v>
      </c>
      <c r="B7" s="145">
        <v>243393</v>
      </c>
      <c r="C7" s="145">
        <v>11806</v>
      </c>
      <c r="D7" s="145">
        <v>11806</v>
      </c>
    </row>
    <row r="8" spans="1:4" x14ac:dyDescent="0.3">
      <c r="A8" s="144">
        <v>43622</v>
      </c>
      <c r="B8" s="145">
        <v>255523</v>
      </c>
      <c r="C8" s="145">
        <v>12130</v>
      </c>
      <c r="D8" s="145">
        <v>12130</v>
      </c>
    </row>
    <row r="9" spans="1:4" x14ac:dyDescent="0.3">
      <c r="A9" s="144">
        <v>43623</v>
      </c>
      <c r="B9" s="145">
        <v>273538</v>
      </c>
      <c r="C9" s="145">
        <v>18015</v>
      </c>
      <c r="D9" s="145">
        <v>18015</v>
      </c>
    </row>
    <row r="10" spans="1:4" x14ac:dyDescent="0.3">
      <c r="A10" s="144">
        <v>43624</v>
      </c>
      <c r="B10" s="145">
        <v>285509</v>
      </c>
      <c r="C10" s="145">
        <v>11971</v>
      </c>
      <c r="D10" s="145">
        <v>11971</v>
      </c>
    </row>
    <row r="11" spans="1:4" x14ac:dyDescent="0.3">
      <c r="A11" s="144">
        <v>43625</v>
      </c>
      <c r="B11" s="145">
        <v>303528</v>
      </c>
      <c r="C11" s="145">
        <v>18019</v>
      </c>
      <c r="D11" s="145">
        <v>18019</v>
      </c>
    </row>
    <row r="12" spans="1:4" x14ac:dyDescent="0.3">
      <c r="A12" s="144">
        <v>43626</v>
      </c>
      <c r="B12" s="145">
        <v>315568</v>
      </c>
      <c r="C12" s="145">
        <v>12040</v>
      </c>
      <c r="D12" s="145">
        <v>12040</v>
      </c>
    </row>
    <row r="13" spans="1:4" x14ac:dyDescent="0.3">
      <c r="A13" s="144">
        <v>43627</v>
      </c>
      <c r="B13" s="145">
        <v>327694</v>
      </c>
      <c r="C13" s="145">
        <v>12126</v>
      </c>
      <c r="D13" s="145">
        <v>12126</v>
      </c>
    </row>
    <row r="14" spans="1:4" x14ac:dyDescent="0.3">
      <c r="A14" s="144">
        <v>43628</v>
      </c>
      <c r="B14" s="145">
        <v>339830</v>
      </c>
      <c r="C14" s="145">
        <v>12136</v>
      </c>
      <c r="D14" s="145">
        <v>12136</v>
      </c>
    </row>
    <row r="15" spans="1:4" x14ac:dyDescent="0.3">
      <c r="A15" s="144">
        <v>43629</v>
      </c>
      <c r="B15" s="145">
        <v>358099</v>
      </c>
      <c r="C15" s="145">
        <v>18269</v>
      </c>
      <c r="D15" s="145">
        <v>18269</v>
      </c>
    </row>
    <row r="16" spans="1:4" x14ac:dyDescent="0.3">
      <c r="A16" s="144">
        <v>43630</v>
      </c>
      <c r="B16" s="145">
        <v>370269</v>
      </c>
      <c r="C16" s="145">
        <v>12170</v>
      </c>
      <c r="D16" s="145">
        <v>12170</v>
      </c>
    </row>
    <row r="17" spans="1:4" x14ac:dyDescent="0.3">
      <c r="A17" s="144">
        <v>43631</v>
      </c>
      <c r="B17" s="145">
        <v>382263</v>
      </c>
      <c r="C17" s="145">
        <v>11994</v>
      </c>
      <c r="D17" s="145">
        <v>11994</v>
      </c>
    </row>
    <row r="18" spans="1:4" x14ac:dyDescent="0.3">
      <c r="A18" s="144">
        <v>43632</v>
      </c>
      <c r="B18" s="145">
        <v>388352</v>
      </c>
      <c r="C18" s="145">
        <v>6089</v>
      </c>
      <c r="D18" s="145">
        <v>6089</v>
      </c>
    </row>
    <row r="19" spans="1:4" x14ac:dyDescent="0.3">
      <c r="A19" s="144">
        <v>43633</v>
      </c>
      <c r="B19" s="145">
        <v>400531</v>
      </c>
      <c r="C19" s="145">
        <v>12179</v>
      </c>
      <c r="D19" s="145">
        <v>12179</v>
      </c>
    </row>
    <row r="20" spans="1:4" x14ac:dyDescent="0.3">
      <c r="A20" s="144">
        <v>43634</v>
      </c>
      <c r="B20" s="145">
        <v>412722</v>
      </c>
      <c r="C20" s="145">
        <v>12191</v>
      </c>
      <c r="D20" s="145">
        <v>12191</v>
      </c>
    </row>
    <row r="21" spans="1:4" x14ac:dyDescent="0.3">
      <c r="A21" s="144">
        <v>43635</v>
      </c>
      <c r="B21" s="145">
        <v>424961</v>
      </c>
      <c r="C21" s="145">
        <v>12239</v>
      </c>
      <c r="D21" s="145">
        <v>12239</v>
      </c>
    </row>
    <row r="22" spans="1:4" x14ac:dyDescent="0.3">
      <c r="A22" s="144">
        <v>43636</v>
      </c>
      <c r="B22" s="145">
        <v>437430</v>
      </c>
      <c r="C22" s="145">
        <v>12469</v>
      </c>
      <c r="D22" s="145">
        <v>12469</v>
      </c>
    </row>
    <row r="23" spans="1:4" x14ac:dyDescent="0.3">
      <c r="A23" s="144">
        <v>43637</v>
      </c>
      <c r="B23" s="145">
        <v>449741</v>
      </c>
      <c r="C23" s="145">
        <v>12311</v>
      </c>
      <c r="D23" s="145">
        <v>12311</v>
      </c>
    </row>
    <row r="24" spans="1:4" x14ac:dyDescent="0.3">
      <c r="A24" s="144">
        <v>43638</v>
      </c>
      <c r="B24" s="145">
        <v>455605</v>
      </c>
      <c r="C24" s="145">
        <v>5864</v>
      </c>
      <c r="D24" s="145">
        <v>5864</v>
      </c>
    </row>
    <row r="25" spans="1:4" x14ac:dyDescent="0.3">
      <c r="A25" s="144">
        <v>43639</v>
      </c>
      <c r="B25" s="145">
        <v>467894</v>
      </c>
      <c r="C25" s="145">
        <v>12289</v>
      </c>
      <c r="D25" s="145">
        <v>12289</v>
      </c>
    </row>
    <row r="26" spans="1:4" x14ac:dyDescent="0.3">
      <c r="A26" s="144">
        <v>43640</v>
      </c>
      <c r="B26" s="145">
        <v>480226</v>
      </c>
      <c r="C26" s="145">
        <v>12332</v>
      </c>
      <c r="D26" s="145">
        <v>12332</v>
      </c>
    </row>
    <row r="27" spans="1:4" x14ac:dyDescent="0.3">
      <c r="A27" s="144">
        <v>43641</v>
      </c>
      <c r="B27" s="145">
        <v>492502</v>
      </c>
      <c r="C27" s="145">
        <v>12276</v>
      </c>
      <c r="D27" s="145">
        <v>12276</v>
      </c>
    </row>
    <row r="28" spans="1:4" x14ac:dyDescent="0.3">
      <c r="A28" s="144">
        <v>43642</v>
      </c>
      <c r="B28" s="145">
        <v>498636</v>
      </c>
      <c r="C28" s="145">
        <v>6134</v>
      </c>
      <c r="D28" s="145">
        <v>6134</v>
      </c>
    </row>
    <row r="29" spans="1:4" x14ac:dyDescent="0.3">
      <c r="A29" s="144">
        <v>43643</v>
      </c>
      <c r="B29" s="145">
        <v>504683</v>
      </c>
      <c r="C29" s="145">
        <v>6047</v>
      </c>
      <c r="D29" s="145">
        <v>6047</v>
      </c>
    </row>
    <row r="30" spans="1:4" x14ac:dyDescent="0.3">
      <c r="A30" s="144">
        <v>43644</v>
      </c>
      <c r="B30" s="145">
        <v>516940</v>
      </c>
      <c r="C30" s="145">
        <v>12257</v>
      </c>
      <c r="D30" s="145">
        <v>12257</v>
      </c>
    </row>
    <row r="31" spans="1:4" x14ac:dyDescent="0.3">
      <c r="A31" s="144">
        <v>43645</v>
      </c>
      <c r="B31" s="145">
        <v>523093</v>
      </c>
      <c r="C31" s="145">
        <v>6153</v>
      </c>
      <c r="D31" s="145">
        <v>6153</v>
      </c>
    </row>
    <row r="32" spans="1:4" x14ac:dyDescent="0.3">
      <c r="A32" s="144">
        <v>43646</v>
      </c>
      <c r="B32" s="145">
        <v>529163</v>
      </c>
      <c r="C32" s="145">
        <v>6070</v>
      </c>
      <c r="D32" s="145">
        <v>6070</v>
      </c>
    </row>
    <row r="33" spans="1:4" x14ac:dyDescent="0.3">
      <c r="A33" s="146" t="s">
        <v>108</v>
      </c>
      <c r="B33" s="140"/>
      <c r="C33" s="140"/>
      <c r="D33" s="147">
        <f>SUM(D3:D32)</f>
        <v>344479</v>
      </c>
    </row>
    <row r="34" spans="1:4" x14ac:dyDescent="0.3">
      <c r="A34" s="146" t="s">
        <v>109</v>
      </c>
      <c r="B34" s="140"/>
      <c r="C34" s="140"/>
      <c r="D34" s="147">
        <f>ROUND(AVERAGE(D3:D32),0)</f>
        <v>11483</v>
      </c>
    </row>
  </sheetData>
  <mergeCells count="3">
    <mergeCell ref="A1:D1"/>
    <mergeCell ref="A33:C33"/>
    <mergeCell ref="A34:C34"/>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D6B84-5E74-4D99-8B3F-569ED9F7B6E0}">
  <dimension ref="A1:Z35"/>
  <sheetViews>
    <sheetView workbookViewId="0">
      <selection sqref="A1:D1"/>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 Daily Flow")</f>
        <v>May Daily Flow</v>
      </c>
      <c r="B1" s="140"/>
      <c r="C1" s="140"/>
      <c r="D1" s="140"/>
    </row>
    <row r="2" spans="1:4" x14ac:dyDescent="0.3">
      <c r="A2" s="142" t="s">
        <v>104</v>
      </c>
      <c r="B2" s="143" t="s">
        <v>105</v>
      </c>
      <c r="C2" s="143" t="s">
        <v>106</v>
      </c>
      <c r="D2" s="143" t="s">
        <v>107</v>
      </c>
    </row>
    <row r="3" spans="1:4" x14ac:dyDescent="0.3">
      <c r="A3" s="144">
        <v>43586</v>
      </c>
      <c r="B3" s="145">
        <v>9803450</v>
      </c>
      <c r="C3" s="145">
        <v>17751</v>
      </c>
      <c r="D3" s="145">
        <v>17751</v>
      </c>
    </row>
    <row r="4" spans="1:4" x14ac:dyDescent="0.3">
      <c r="A4" s="144">
        <v>43587</v>
      </c>
      <c r="B4" s="145">
        <v>9821180</v>
      </c>
      <c r="C4" s="145">
        <v>17730</v>
      </c>
      <c r="D4" s="145">
        <v>17730</v>
      </c>
    </row>
    <row r="5" spans="1:4" x14ac:dyDescent="0.3">
      <c r="A5" s="144">
        <v>43588</v>
      </c>
      <c r="B5" s="145">
        <v>9838840</v>
      </c>
      <c r="C5" s="145">
        <v>17660</v>
      </c>
      <c r="D5" s="145">
        <v>17660</v>
      </c>
    </row>
    <row r="6" spans="1:4" x14ac:dyDescent="0.3">
      <c r="A6" s="144">
        <v>43589</v>
      </c>
      <c r="B6" s="145">
        <v>9856447</v>
      </c>
      <c r="C6" s="145">
        <v>17607</v>
      </c>
      <c r="D6" s="145">
        <v>17607</v>
      </c>
    </row>
    <row r="7" spans="1:4" x14ac:dyDescent="0.3">
      <c r="A7" s="144">
        <v>43590</v>
      </c>
      <c r="B7" s="145">
        <v>9874014</v>
      </c>
      <c r="C7" s="145">
        <v>17567</v>
      </c>
      <c r="D7" s="145">
        <v>17567</v>
      </c>
    </row>
    <row r="8" spans="1:4" x14ac:dyDescent="0.3">
      <c r="A8" s="144">
        <v>43591</v>
      </c>
      <c r="B8" s="145">
        <v>9891552</v>
      </c>
      <c r="C8" s="145">
        <v>17538</v>
      </c>
      <c r="D8" s="145">
        <v>17538</v>
      </c>
    </row>
    <row r="9" spans="1:4" x14ac:dyDescent="0.3">
      <c r="A9" s="144">
        <v>43592</v>
      </c>
      <c r="B9" s="145">
        <v>9907847</v>
      </c>
      <c r="C9" s="145">
        <v>16295</v>
      </c>
      <c r="D9" s="145">
        <v>16295</v>
      </c>
    </row>
    <row r="10" spans="1:4" x14ac:dyDescent="0.3">
      <c r="A10" s="144">
        <v>43593</v>
      </c>
      <c r="B10" s="145">
        <v>9920739</v>
      </c>
      <c r="C10" s="145">
        <v>12892</v>
      </c>
      <c r="D10" s="145">
        <v>12892</v>
      </c>
    </row>
    <row r="11" spans="1:4" x14ac:dyDescent="0.3">
      <c r="A11" s="144">
        <v>43594</v>
      </c>
      <c r="B11" s="145">
        <v>9932806</v>
      </c>
      <c r="C11" s="145">
        <v>12067</v>
      </c>
      <c r="D11" s="145">
        <v>12067</v>
      </c>
    </row>
    <row r="12" spans="1:4" x14ac:dyDescent="0.3">
      <c r="A12" s="144">
        <v>43595</v>
      </c>
      <c r="B12" s="145">
        <v>9950236</v>
      </c>
      <c r="C12" s="145">
        <v>17430</v>
      </c>
      <c r="D12" s="145">
        <v>17430</v>
      </c>
    </row>
    <row r="13" spans="1:4" x14ac:dyDescent="0.3">
      <c r="A13" s="144">
        <v>43596</v>
      </c>
      <c r="B13" s="145">
        <v>9961817</v>
      </c>
      <c r="C13" s="145">
        <v>11581</v>
      </c>
      <c r="D13" s="145">
        <v>11581</v>
      </c>
    </row>
    <row r="14" spans="1:4" x14ac:dyDescent="0.3">
      <c r="A14" s="144">
        <v>43597</v>
      </c>
      <c r="B14" s="145">
        <v>9973359</v>
      </c>
      <c r="C14" s="145">
        <v>11542</v>
      </c>
      <c r="D14" s="145">
        <v>11542</v>
      </c>
    </row>
    <row r="15" spans="1:4" x14ac:dyDescent="0.3">
      <c r="A15" s="144">
        <v>43598</v>
      </c>
      <c r="B15" s="145">
        <v>9979111</v>
      </c>
      <c r="C15" s="145">
        <v>5752</v>
      </c>
      <c r="D15" s="145">
        <v>5752</v>
      </c>
    </row>
    <row r="16" spans="1:4" x14ac:dyDescent="0.3">
      <c r="A16" s="144">
        <v>43599</v>
      </c>
      <c r="B16" s="145">
        <v>9996290</v>
      </c>
      <c r="C16" s="145">
        <v>17179</v>
      </c>
      <c r="D16" s="145">
        <v>17179</v>
      </c>
    </row>
    <row r="17" spans="1:4" x14ac:dyDescent="0.3">
      <c r="A17" s="144">
        <v>43600</v>
      </c>
      <c r="B17" s="145">
        <v>7771</v>
      </c>
      <c r="C17" s="145">
        <v>-9988519</v>
      </c>
      <c r="D17" s="145">
        <f>B17+(10000000-B16)</f>
        <v>11481</v>
      </c>
    </row>
    <row r="18" spans="1:4" x14ac:dyDescent="0.3">
      <c r="A18" s="144">
        <v>43601</v>
      </c>
      <c r="B18" s="145">
        <v>25035</v>
      </c>
      <c r="C18" s="145">
        <v>17264</v>
      </c>
      <c r="D18" s="145">
        <v>17264</v>
      </c>
    </row>
    <row r="19" spans="1:4" x14ac:dyDescent="0.3">
      <c r="A19" s="144">
        <v>43602</v>
      </c>
      <c r="B19" s="145">
        <v>36535</v>
      </c>
      <c r="C19" s="145">
        <v>11500</v>
      </c>
      <c r="D19" s="145">
        <v>11500</v>
      </c>
    </row>
    <row r="20" spans="1:4" x14ac:dyDescent="0.3">
      <c r="A20" s="144">
        <v>43603</v>
      </c>
      <c r="B20" s="145">
        <v>53705</v>
      </c>
      <c r="C20" s="145">
        <v>17170</v>
      </c>
      <c r="D20" s="145">
        <v>17170</v>
      </c>
    </row>
    <row r="21" spans="1:4" x14ac:dyDescent="0.3">
      <c r="A21" s="144">
        <v>43604</v>
      </c>
      <c r="B21" s="145">
        <v>59336</v>
      </c>
      <c r="C21" s="145">
        <v>5631</v>
      </c>
      <c r="D21" s="145">
        <v>5631</v>
      </c>
    </row>
    <row r="22" spans="1:4" x14ac:dyDescent="0.3">
      <c r="A22" s="144">
        <v>43605</v>
      </c>
      <c r="B22" s="145">
        <v>64899</v>
      </c>
      <c r="C22" s="145">
        <v>5563</v>
      </c>
      <c r="D22" s="145">
        <v>5563</v>
      </c>
    </row>
    <row r="23" spans="1:4" x14ac:dyDescent="0.3">
      <c r="A23" s="144">
        <v>43606</v>
      </c>
      <c r="B23" s="145">
        <v>70646</v>
      </c>
      <c r="C23" s="145">
        <v>5747</v>
      </c>
      <c r="D23" s="145">
        <v>5747</v>
      </c>
    </row>
    <row r="24" spans="1:4" x14ac:dyDescent="0.3">
      <c r="A24" s="144">
        <v>43607</v>
      </c>
      <c r="B24" s="145">
        <v>87794</v>
      </c>
      <c r="C24" s="145">
        <v>17148</v>
      </c>
      <c r="D24" s="145">
        <v>17148</v>
      </c>
    </row>
    <row r="25" spans="1:4" x14ac:dyDescent="0.3">
      <c r="A25" s="144">
        <v>43608</v>
      </c>
      <c r="B25" s="145">
        <v>99542</v>
      </c>
      <c r="C25" s="145">
        <v>11748</v>
      </c>
      <c r="D25" s="145">
        <v>11748</v>
      </c>
    </row>
    <row r="26" spans="1:4" x14ac:dyDescent="0.3">
      <c r="A26" s="144">
        <v>43609</v>
      </c>
      <c r="B26" s="145">
        <v>111030</v>
      </c>
      <c r="C26" s="145">
        <v>11488</v>
      </c>
      <c r="D26" s="145">
        <v>11488</v>
      </c>
    </row>
    <row r="27" spans="1:4" x14ac:dyDescent="0.3">
      <c r="A27" s="144">
        <v>43610</v>
      </c>
      <c r="B27" s="145">
        <v>120965</v>
      </c>
      <c r="C27" s="145">
        <v>9935</v>
      </c>
      <c r="D27" s="145">
        <v>9935</v>
      </c>
    </row>
    <row r="28" spans="1:4" x14ac:dyDescent="0.3">
      <c r="A28" s="144">
        <v>43611</v>
      </c>
      <c r="B28" s="145">
        <v>126708</v>
      </c>
      <c r="C28" s="145">
        <v>5743</v>
      </c>
      <c r="D28" s="145">
        <v>5743</v>
      </c>
    </row>
    <row r="29" spans="1:4" x14ac:dyDescent="0.3">
      <c r="A29" s="144">
        <v>43612</v>
      </c>
      <c r="B29" s="145">
        <v>132371</v>
      </c>
      <c r="C29" s="145">
        <v>5663</v>
      </c>
      <c r="D29" s="145">
        <v>5663</v>
      </c>
    </row>
    <row r="30" spans="1:4" x14ac:dyDescent="0.3">
      <c r="A30" s="144">
        <v>43613</v>
      </c>
      <c r="B30" s="145">
        <v>149661</v>
      </c>
      <c r="C30" s="145">
        <v>17290</v>
      </c>
      <c r="D30" s="145">
        <v>17290</v>
      </c>
    </row>
    <row r="31" spans="1:4" x14ac:dyDescent="0.3">
      <c r="A31" s="144">
        <v>43614</v>
      </c>
      <c r="B31" s="145">
        <v>161269</v>
      </c>
      <c r="C31" s="145">
        <v>11608</v>
      </c>
      <c r="D31" s="145">
        <v>11608</v>
      </c>
    </row>
    <row r="32" spans="1:4" x14ac:dyDescent="0.3">
      <c r="A32" s="144">
        <v>43615</v>
      </c>
      <c r="B32" s="145">
        <v>172914</v>
      </c>
      <c r="C32" s="145">
        <v>11645</v>
      </c>
      <c r="D32" s="145">
        <v>11645</v>
      </c>
    </row>
    <row r="33" spans="1:4" x14ac:dyDescent="0.3">
      <c r="A33" s="144">
        <v>43616</v>
      </c>
      <c r="B33" s="145">
        <v>184684</v>
      </c>
      <c r="C33" s="145">
        <v>11770</v>
      </c>
      <c r="D33" s="145">
        <v>11770</v>
      </c>
    </row>
    <row r="34" spans="1:4" x14ac:dyDescent="0.3">
      <c r="A34" s="146" t="s">
        <v>108</v>
      </c>
      <c r="B34" s="140"/>
      <c r="C34" s="140"/>
      <c r="D34" s="147">
        <f>SUM(D3:D33)</f>
        <v>398985</v>
      </c>
    </row>
    <row r="35" spans="1:4" x14ac:dyDescent="0.3">
      <c r="A35" s="146" t="s">
        <v>109</v>
      </c>
      <c r="B35" s="140"/>
      <c r="C35" s="140"/>
      <c r="D35" s="147">
        <f>ROUND(AVERAGE(D3:D33),0)</f>
        <v>12870</v>
      </c>
    </row>
  </sheetData>
  <mergeCells count="3">
    <mergeCell ref="A1:D1"/>
    <mergeCell ref="A34:C34"/>
    <mergeCell ref="A35:C35"/>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6C3B4-D256-449D-BA26-C14A28AD6E2E}">
  <dimension ref="A1:Z34"/>
  <sheetViews>
    <sheetView workbookViewId="0">
      <selection sqref="A1:D1"/>
    </sheetView>
  </sheetViews>
  <sheetFormatPr defaultRowHeight="15.75" x14ac:dyDescent="0.3"/>
  <cols>
    <col min="1" max="1" width="16.7109375" style="148" customWidth="1"/>
    <col min="2" max="2" width="21.85546875" style="141" hidden="1" customWidth="1"/>
    <col min="3" max="4" width="21.85546875" style="141" customWidth="1"/>
    <col min="5" max="26" width="9.140625" style="141"/>
  </cols>
  <sheetData>
    <row r="1" spans="1:4" ht="18.75" x14ac:dyDescent="0.35">
      <c r="A1" s="139" t="str">
        <f ca="1">_xlfn.CONCAT(TEXT(OFFSET(A2,5,0), "MMMM"), " Daily Flow")</f>
        <v>April Daily Flow</v>
      </c>
      <c r="B1" s="140"/>
      <c r="C1" s="140"/>
      <c r="D1" s="140"/>
    </row>
    <row r="2" spans="1:4" x14ac:dyDescent="0.3">
      <c r="A2" s="142" t="s">
        <v>104</v>
      </c>
      <c r="B2" s="143" t="s">
        <v>105</v>
      </c>
      <c r="C2" s="143" t="s">
        <v>106</v>
      </c>
      <c r="D2" s="143" t="s">
        <v>107</v>
      </c>
    </row>
    <row r="3" spans="1:4" x14ac:dyDescent="0.3">
      <c r="A3" s="144">
        <v>43556</v>
      </c>
      <c r="B3" s="145">
        <v>9385765</v>
      </c>
      <c r="C3" s="145">
        <v>5990</v>
      </c>
      <c r="D3" s="145">
        <v>5990</v>
      </c>
    </row>
    <row r="4" spans="1:4" x14ac:dyDescent="0.3">
      <c r="A4" s="144">
        <v>43557</v>
      </c>
      <c r="B4" s="145">
        <v>9409563</v>
      </c>
      <c r="C4" s="145">
        <v>23798</v>
      </c>
      <c r="D4" s="145">
        <v>23798</v>
      </c>
    </row>
    <row r="5" spans="1:4" x14ac:dyDescent="0.3">
      <c r="A5" s="144">
        <v>43558</v>
      </c>
      <c r="B5" s="145">
        <v>9427143</v>
      </c>
      <c r="C5" s="145">
        <v>17580</v>
      </c>
      <c r="D5" s="145">
        <v>17580</v>
      </c>
    </row>
    <row r="6" spans="1:4" x14ac:dyDescent="0.3">
      <c r="A6" s="144">
        <v>43559</v>
      </c>
      <c r="B6" s="145">
        <v>9444816</v>
      </c>
      <c r="C6" s="145">
        <v>17673</v>
      </c>
      <c r="D6" s="145">
        <v>17673</v>
      </c>
    </row>
    <row r="7" spans="1:4" x14ac:dyDescent="0.3">
      <c r="A7" s="144">
        <v>43560</v>
      </c>
      <c r="B7" s="145">
        <v>9456667</v>
      </c>
      <c r="C7" s="145">
        <v>11851</v>
      </c>
      <c r="D7" s="145">
        <v>11851</v>
      </c>
    </row>
    <row r="8" spans="1:4" x14ac:dyDescent="0.3">
      <c r="A8" s="144">
        <v>43561</v>
      </c>
      <c r="B8" s="145">
        <v>9462455</v>
      </c>
      <c r="C8" s="145">
        <v>5788</v>
      </c>
      <c r="D8" s="145">
        <v>5788</v>
      </c>
    </row>
    <row r="9" spans="1:4" x14ac:dyDescent="0.3">
      <c r="A9" s="144">
        <v>43562</v>
      </c>
      <c r="B9" s="145">
        <v>9474307</v>
      </c>
      <c r="C9" s="145">
        <v>11852</v>
      </c>
      <c r="D9" s="145">
        <v>11852</v>
      </c>
    </row>
    <row r="10" spans="1:4" x14ac:dyDescent="0.3">
      <c r="A10" s="144">
        <v>43563</v>
      </c>
      <c r="B10" s="145">
        <v>9486179</v>
      </c>
      <c r="C10" s="145">
        <v>11872</v>
      </c>
      <c r="D10" s="145">
        <v>11872</v>
      </c>
    </row>
    <row r="11" spans="1:4" x14ac:dyDescent="0.3">
      <c r="A11" s="144">
        <v>43564</v>
      </c>
      <c r="B11" s="145">
        <v>9503245</v>
      </c>
      <c r="C11" s="145">
        <v>17066</v>
      </c>
      <c r="D11" s="145">
        <v>17066</v>
      </c>
    </row>
    <row r="12" spans="1:4" x14ac:dyDescent="0.3">
      <c r="A12" s="144">
        <v>43565</v>
      </c>
      <c r="B12" s="145">
        <v>9515507</v>
      </c>
      <c r="C12" s="145">
        <v>12262</v>
      </c>
      <c r="D12" s="145">
        <v>12262</v>
      </c>
    </row>
    <row r="13" spans="1:4" x14ac:dyDescent="0.3">
      <c r="A13" s="144">
        <v>43566</v>
      </c>
      <c r="B13" s="145">
        <v>9527230</v>
      </c>
      <c r="C13" s="145">
        <v>11723</v>
      </c>
      <c r="D13" s="145">
        <v>11723</v>
      </c>
    </row>
    <row r="14" spans="1:4" x14ac:dyDescent="0.3">
      <c r="A14" s="144">
        <v>43567</v>
      </c>
      <c r="B14" s="145">
        <v>9539012</v>
      </c>
      <c r="C14" s="145">
        <v>11782</v>
      </c>
      <c r="D14" s="145">
        <v>11782</v>
      </c>
    </row>
    <row r="15" spans="1:4" x14ac:dyDescent="0.3">
      <c r="A15" s="144">
        <v>43568</v>
      </c>
      <c r="B15" s="145">
        <v>9550499</v>
      </c>
      <c r="C15" s="145">
        <v>11487</v>
      </c>
      <c r="D15" s="145">
        <v>11487</v>
      </c>
    </row>
    <row r="16" spans="1:4" x14ac:dyDescent="0.3">
      <c r="A16" s="144">
        <v>43569</v>
      </c>
      <c r="B16" s="145">
        <v>9562272</v>
      </c>
      <c r="C16" s="145">
        <v>11773</v>
      </c>
      <c r="D16" s="145">
        <v>11773</v>
      </c>
    </row>
    <row r="17" spans="1:4" x14ac:dyDescent="0.3">
      <c r="A17" s="144">
        <v>43570</v>
      </c>
      <c r="B17" s="145">
        <v>9574159</v>
      </c>
      <c r="C17" s="145">
        <v>11887</v>
      </c>
      <c r="D17" s="145">
        <v>11887</v>
      </c>
    </row>
    <row r="18" spans="1:4" x14ac:dyDescent="0.3">
      <c r="A18" s="144">
        <v>43571</v>
      </c>
      <c r="B18" s="145">
        <v>9591954</v>
      </c>
      <c r="C18" s="145">
        <v>17795</v>
      </c>
      <c r="D18" s="145">
        <v>17795</v>
      </c>
    </row>
    <row r="19" spans="1:4" x14ac:dyDescent="0.3">
      <c r="A19" s="144">
        <v>43572</v>
      </c>
      <c r="B19" s="145">
        <v>9603829</v>
      </c>
      <c r="C19" s="145">
        <v>11875</v>
      </c>
      <c r="D19" s="145">
        <v>11875</v>
      </c>
    </row>
    <row r="20" spans="1:4" x14ac:dyDescent="0.3">
      <c r="A20" s="144">
        <v>43573</v>
      </c>
      <c r="B20" s="145">
        <v>9621368</v>
      </c>
      <c r="C20" s="145">
        <v>17539</v>
      </c>
      <c r="D20" s="145">
        <v>17539</v>
      </c>
    </row>
    <row r="21" spans="1:4" x14ac:dyDescent="0.3">
      <c r="A21" s="144">
        <v>43574</v>
      </c>
      <c r="B21" s="145">
        <v>9627385</v>
      </c>
      <c r="C21" s="145">
        <v>6017</v>
      </c>
      <c r="D21" s="145">
        <v>6017</v>
      </c>
    </row>
    <row r="22" spans="1:4" x14ac:dyDescent="0.3">
      <c r="A22" s="144">
        <v>43575</v>
      </c>
      <c r="B22" s="145">
        <v>9639165</v>
      </c>
      <c r="C22" s="145">
        <v>11780</v>
      </c>
      <c r="D22" s="145">
        <v>11780</v>
      </c>
    </row>
    <row r="23" spans="1:4" x14ac:dyDescent="0.3">
      <c r="A23" s="144">
        <v>43576</v>
      </c>
      <c r="B23" s="145">
        <v>9645163</v>
      </c>
      <c r="C23" s="145">
        <v>5998</v>
      </c>
      <c r="D23" s="145">
        <v>5998</v>
      </c>
    </row>
    <row r="24" spans="1:4" x14ac:dyDescent="0.3">
      <c r="A24" s="144">
        <v>43577</v>
      </c>
      <c r="B24" s="145">
        <v>9657068</v>
      </c>
      <c r="C24" s="145">
        <v>11905</v>
      </c>
      <c r="D24" s="145">
        <v>11905</v>
      </c>
    </row>
    <row r="25" spans="1:4" x14ac:dyDescent="0.3">
      <c r="A25" s="144">
        <v>43578</v>
      </c>
      <c r="B25" s="145">
        <v>9675119</v>
      </c>
      <c r="C25" s="145">
        <v>18051</v>
      </c>
      <c r="D25" s="145">
        <v>18051</v>
      </c>
    </row>
    <row r="26" spans="1:4" x14ac:dyDescent="0.3">
      <c r="A26" s="144">
        <v>43579</v>
      </c>
      <c r="B26" s="145">
        <v>9693159</v>
      </c>
      <c r="C26" s="145">
        <v>18040</v>
      </c>
      <c r="D26" s="145">
        <v>18040</v>
      </c>
    </row>
    <row r="27" spans="1:4" x14ac:dyDescent="0.3">
      <c r="A27" s="144">
        <v>43580</v>
      </c>
      <c r="B27" s="145">
        <v>9708547</v>
      </c>
      <c r="C27" s="145">
        <v>15388</v>
      </c>
      <c r="D27" s="145">
        <v>15388</v>
      </c>
    </row>
    <row r="28" spans="1:4" x14ac:dyDescent="0.3">
      <c r="A28" s="144">
        <v>43581</v>
      </c>
      <c r="B28" s="145">
        <v>9724091</v>
      </c>
      <c r="C28" s="145">
        <v>15544</v>
      </c>
      <c r="D28" s="145">
        <v>15544</v>
      </c>
    </row>
    <row r="29" spans="1:4" x14ac:dyDescent="0.3">
      <c r="A29" s="144">
        <v>43582</v>
      </c>
      <c r="B29" s="145">
        <v>9738207</v>
      </c>
      <c r="C29" s="145">
        <v>14116</v>
      </c>
      <c r="D29" s="145">
        <v>14116</v>
      </c>
    </row>
    <row r="30" spans="1:4" x14ac:dyDescent="0.3">
      <c r="A30" s="144">
        <v>43583</v>
      </c>
      <c r="B30" s="145">
        <v>9756021</v>
      </c>
      <c r="C30" s="145">
        <v>17814</v>
      </c>
      <c r="D30" s="145">
        <v>17814</v>
      </c>
    </row>
    <row r="31" spans="1:4" x14ac:dyDescent="0.3">
      <c r="A31" s="144">
        <v>43584</v>
      </c>
      <c r="B31" s="145">
        <v>9767889</v>
      </c>
      <c r="C31" s="145">
        <v>11868</v>
      </c>
      <c r="D31" s="145">
        <v>11868</v>
      </c>
    </row>
    <row r="32" spans="1:4" x14ac:dyDescent="0.3">
      <c r="A32" s="144">
        <v>43585</v>
      </c>
      <c r="B32" s="145">
        <v>9785699</v>
      </c>
      <c r="C32" s="145">
        <v>17810</v>
      </c>
      <c r="D32" s="145">
        <v>17810</v>
      </c>
    </row>
    <row r="33" spans="1:4" x14ac:dyDescent="0.3">
      <c r="A33" s="146" t="s">
        <v>108</v>
      </c>
      <c r="B33" s="140"/>
      <c r="C33" s="140"/>
      <c r="D33" s="147">
        <f>SUM(D3:D32)</f>
        <v>405924</v>
      </c>
    </row>
    <row r="34" spans="1:4" x14ac:dyDescent="0.3">
      <c r="A34" s="146" t="s">
        <v>109</v>
      </c>
      <c r="B34" s="140"/>
      <c r="C34" s="140"/>
      <c r="D34" s="147">
        <f>ROUND(AVERAGE(D3:D32),0)</f>
        <v>13531</v>
      </c>
    </row>
  </sheetData>
  <mergeCells count="3">
    <mergeCell ref="A1:D1"/>
    <mergeCell ref="A33:C33"/>
    <mergeCell ref="A34:C34"/>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73205-1E0F-4FBE-832F-4728268C6E86}">
  <dimension ref="A1:Z35"/>
  <sheetViews>
    <sheetView workbookViewId="0">
      <selection sqref="A1:D1"/>
    </sheetView>
  </sheetViews>
  <sheetFormatPr defaultRowHeight="15.75" x14ac:dyDescent="0.3"/>
  <cols>
    <col min="1" max="1" width="16.7109375" style="148" customWidth="1"/>
    <col min="2" max="2" width="21.85546875" style="141" hidden="1" customWidth="1"/>
    <col min="3" max="4" width="21.85546875" style="141" customWidth="1"/>
    <col min="5" max="26" width="9.140625" style="141"/>
  </cols>
  <sheetData>
    <row r="1" spans="1:4" ht="18.75" x14ac:dyDescent="0.35">
      <c r="A1" s="139" t="str">
        <f ca="1">_xlfn.CONCAT(TEXT(OFFSET(A2,5,0), "MMMM"), " Daily Flow")</f>
        <v>March Daily Flow</v>
      </c>
      <c r="B1" s="140"/>
      <c r="C1" s="140"/>
      <c r="D1" s="140"/>
    </row>
    <row r="2" spans="1:4" x14ac:dyDescent="0.3">
      <c r="A2" s="142" t="s">
        <v>104</v>
      </c>
      <c r="B2" s="143" t="s">
        <v>105</v>
      </c>
      <c r="C2" s="143" t="s">
        <v>106</v>
      </c>
      <c r="D2" s="143" t="s">
        <v>107</v>
      </c>
    </row>
    <row r="3" spans="1:4" x14ac:dyDescent="0.3">
      <c r="A3" s="144">
        <v>43525</v>
      </c>
      <c r="B3" s="145">
        <v>8888448</v>
      </c>
      <c r="C3" s="145">
        <v>12109</v>
      </c>
      <c r="D3" s="145">
        <v>12109</v>
      </c>
    </row>
    <row r="4" spans="1:4" x14ac:dyDescent="0.3">
      <c r="A4" s="144">
        <v>43526</v>
      </c>
      <c r="B4" s="145">
        <v>8901128</v>
      </c>
      <c r="C4" s="145">
        <v>12680</v>
      </c>
      <c r="D4" s="145">
        <v>12680</v>
      </c>
    </row>
    <row r="5" spans="1:4" x14ac:dyDescent="0.3">
      <c r="A5" s="144">
        <v>43527</v>
      </c>
      <c r="B5" s="145">
        <v>8920186</v>
      </c>
      <c r="C5" s="145">
        <v>19058</v>
      </c>
      <c r="D5" s="145">
        <v>19058</v>
      </c>
    </row>
    <row r="6" spans="1:4" x14ac:dyDescent="0.3">
      <c r="A6" s="144">
        <v>43528</v>
      </c>
      <c r="B6" s="145">
        <v>8932647</v>
      </c>
      <c r="C6" s="145">
        <v>12461</v>
      </c>
      <c r="D6" s="145">
        <v>12461</v>
      </c>
    </row>
    <row r="7" spans="1:4" x14ac:dyDescent="0.3">
      <c r="A7" s="144">
        <v>43529</v>
      </c>
      <c r="B7" s="145">
        <v>8944759</v>
      </c>
      <c r="C7" s="145">
        <v>12112</v>
      </c>
      <c r="D7" s="145">
        <v>12112</v>
      </c>
    </row>
    <row r="8" spans="1:4" x14ac:dyDescent="0.3">
      <c r="A8" s="144">
        <v>43530</v>
      </c>
      <c r="B8" s="145">
        <v>8957427</v>
      </c>
      <c r="C8" s="145">
        <v>12668</v>
      </c>
      <c r="D8" s="145">
        <v>12668</v>
      </c>
    </row>
    <row r="9" spans="1:4" x14ac:dyDescent="0.3">
      <c r="A9" s="144">
        <v>43531</v>
      </c>
      <c r="B9" s="145">
        <v>8976382</v>
      </c>
      <c r="C9" s="145">
        <v>18955</v>
      </c>
      <c r="D9" s="145">
        <v>18955</v>
      </c>
    </row>
    <row r="10" spans="1:4" x14ac:dyDescent="0.3">
      <c r="A10" s="144">
        <v>43532</v>
      </c>
      <c r="B10" s="145">
        <v>8995330</v>
      </c>
      <c r="C10" s="145">
        <v>18948</v>
      </c>
      <c r="D10" s="145">
        <v>18948</v>
      </c>
    </row>
    <row r="11" spans="1:4" x14ac:dyDescent="0.3">
      <c r="A11" s="144">
        <v>43533</v>
      </c>
      <c r="B11" s="145">
        <v>9014353</v>
      </c>
      <c r="C11" s="145">
        <v>19023</v>
      </c>
      <c r="D11" s="145">
        <v>19023</v>
      </c>
    </row>
    <row r="12" spans="1:4" x14ac:dyDescent="0.3">
      <c r="A12" s="144">
        <v>43534</v>
      </c>
      <c r="B12" s="145">
        <v>9020645</v>
      </c>
      <c r="C12" s="145">
        <v>6292</v>
      </c>
      <c r="D12" s="145">
        <v>6292</v>
      </c>
    </row>
    <row r="13" spans="1:4" x14ac:dyDescent="0.3">
      <c r="A13" s="144">
        <v>43535</v>
      </c>
      <c r="B13" s="145">
        <v>9039320</v>
      </c>
      <c r="C13" s="145">
        <v>18675</v>
      </c>
      <c r="D13" s="145">
        <v>18675</v>
      </c>
    </row>
    <row r="14" spans="1:4" x14ac:dyDescent="0.3">
      <c r="A14" s="144">
        <v>43536</v>
      </c>
      <c r="B14" s="145">
        <v>9051943</v>
      </c>
      <c r="C14" s="145">
        <v>12623</v>
      </c>
      <c r="D14" s="145">
        <v>12623</v>
      </c>
    </row>
    <row r="15" spans="1:4" x14ac:dyDescent="0.3">
      <c r="A15" s="144">
        <v>43537</v>
      </c>
      <c r="B15" s="145">
        <v>9064604</v>
      </c>
      <c r="C15" s="145">
        <v>12661</v>
      </c>
      <c r="D15" s="145">
        <v>12661</v>
      </c>
    </row>
    <row r="16" spans="1:4" x14ac:dyDescent="0.3">
      <c r="A16" s="144">
        <v>43538</v>
      </c>
      <c r="B16" s="145">
        <v>9077523</v>
      </c>
      <c r="C16" s="145">
        <v>12919</v>
      </c>
      <c r="D16" s="145">
        <v>12919</v>
      </c>
    </row>
    <row r="17" spans="1:4" x14ac:dyDescent="0.3">
      <c r="A17" s="144">
        <v>43539</v>
      </c>
      <c r="B17" s="145">
        <v>9103047</v>
      </c>
      <c r="C17" s="145">
        <v>25524</v>
      </c>
      <c r="D17" s="145">
        <v>25524</v>
      </c>
    </row>
    <row r="18" spans="1:4" x14ac:dyDescent="0.3">
      <c r="A18" s="144">
        <v>43540</v>
      </c>
      <c r="B18" s="145">
        <v>9128526</v>
      </c>
      <c r="C18" s="145">
        <v>25479</v>
      </c>
      <c r="D18" s="145">
        <v>25479</v>
      </c>
    </row>
    <row r="19" spans="1:4" x14ac:dyDescent="0.3">
      <c r="A19" s="144">
        <v>43541</v>
      </c>
      <c r="B19" s="145">
        <v>9141092</v>
      </c>
      <c r="C19" s="145">
        <v>12566</v>
      </c>
      <c r="D19" s="145">
        <v>12566</v>
      </c>
    </row>
    <row r="20" spans="1:4" x14ac:dyDescent="0.3">
      <c r="A20" s="144">
        <v>43542</v>
      </c>
      <c r="B20" s="145">
        <v>9153608</v>
      </c>
      <c r="C20" s="145">
        <v>12516</v>
      </c>
      <c r="D20" s="145">
        <v>12516</v>
      </c>
    </row>
    <row r="21" spans="1:4" x14ac:dyDescent="0.3">
      <c r="A21" s="144">
        <v>43543</v>
      </c>
      <c r="B21" s="145">
        <v>9172035</v>
      </c>
      <c r="C21" s="145">
        <v>18427</v>
      </c>
      <c r="D21" s="145">
        <v>18427</v>
      </c>
    </row>
    <row r="22" spans="1:4" x14ac:dyDescent="0.3">
      <c r="A22" s="144">
        <v>43544</v>
      </c>
      <c r="B22" s="145">
        <v>9190776</v>
      </c>
      <c r="C22" s="145">
        <v>18741</v>
      </c>
      <c r="D22" s="145">
        <v>18741</v>
      </c>
    </row>
    <row r="23" spans="1:4" x14ac:dyDescent="0.3">
      <c r="A23" s="144">
        <v>43545</v>
      </c>
      <c r="B23" s="145">
        <v>9215723</v>
      </c>
      <c r="C23" s="145">
        <v>24947</v>
      </c>
      <c r="D23" s="145">
        <v>24947</v>
      </c>
    </row>
    <row r="24" spans="1:4" x14ac:dyDescent="0.3">
      <c r="A24" s="144">
        <v>43546</v>
      </c>
      <c r="B24" s="145">
        <v>9234393</v>
      </c>
      <c r="C24" s="145">
        <v>18670</v>
      </c>
      <c r="D24" s="145">
        <v>18670</v>
      </c>
    </row>
    <row r="25" spans="1:4" x14ac:dyDescent="0.3">
      <c r="A25" s="144">
        <v>43547</v>
      </c>
      <c r="B25" s="145">
        <v>9246314</v>
      </c>
      <c r="C25" s="145">
        <v>11921</v>
      </c>
      <c r="D25" s="145">
        <v>11921</v>
      </c>
    </row>
    <row r="26" spans="1:4" x14ac:dyDescent="0.3">
      <c r="A26" s="144">
        <v>43548</v>
      </c>
      <c r="B26" s="145">
        <v>9258706</v>
      </c>
      <c r="C26" s="145">
        <v>12392</v>
      </c>
      <c r="D26" s="145">
        <v>12392</v>
      </c>
    </row>
    <row r="27" spans="1:4" x14ac:dyDescent="0.3">
      <c r="A27" s="144">
        <v>43549</v>
      </c>
      <c r="B27" s="145">
        <v>9270804</v>
      </c>
      <c r="C27" s="145">
        <v>12098</v>
      </c>
      <c r="D27" s="145">
        <v>12098</v>
      </c>
    </row>
    <row r="28" spans="1:4" x14ac:dyDescent="0.3">
      <c r="A28" s="144">
        <v>43550</v>
      </c>
      <c r="B28" s="145">
        <v>9289167</v>
      </c>
      <c r="C28" s="145">
        <v>18363</v>
      </c>
      <c r="D28" s="145">
        <v>18363</v>
      </c>
    </row>
    <row r="29" spans="1:4" x14ac:dyDescent="0.3">
      <c r="A29" s="144">
        <v>43551</v>
      </c>
      <c r="B29" s="145">
        <v>9313670</v>
      </c>
      <c r="C29" s="145">
        <v>24503</v>
      </c>
      <c r="D29" s="145">
        <v>24503</v>
      </c>
    </row>
    <row r="30" spans="1:4" x14ac:dyDescent="0.3">
      <c r="A30" s="144">
        <v>43552</v>
      </c>
      <c r="B30" s="145">
        <v>9331856</v>
      </c>
      <c r="C30" s="145">
        <v>18186</v>
      </c>
      <c r="D30" s="145">
        <v>18186</v>
      </c>
    </row>
    <row r="31" spans="1:4" x14ac:dyDescent="0.3">
      <c r="A31" s="144">
        <v>43553</v>
      </c>
      <c r="B31" s="145">
        <v>9349982</v>
      </c>
      <c r="C31" s="145">
        <v>18126</v>
      </c>
      <c r="D31" s="145">
        <v>18126</v>
      </c>
    </row>
    <row r="32" spans="1:4" x14ac:dyDescent="0.3">
      <c r="A32" s="144">
        <v>43554</v>
      </c>
      <c r="B32" s="145">
        <v>9367983</v>
      </c>
      <c r="C32" s="145">
        <v>18001</v>
      </c>
      <c r="D32" s="145">
        <v>18001</v>
      </c>
    </row>
    <row r="33" spans="1:4" x14ac:dyDescent="0.3">
      <c r="A33" s="144">
        <v>43555</v>
      </c>
      <c r="B33" s="145">
        <v>9379775</v>
      </c>
      <c r="C33" s="145">
        <v>11792</v>
      </c>
      <c r="D33" s="145">
        <v>11792</v>
      </c>
    </row>
    <row r="34" spans="1:4" x14ac:dyDescent="0.3">
      <c r="A34" s="146" t="s">
        <v>108</v>
      </c>
      <c r="B34" s="140"/>
      <c r="C34" s="140"/>
      <c r="D34" s="147">
        <f>SUM(D3:D33)</f>
        <v>503436</v>
      </c>
    </row>
    <row r="35" spans="1:4" x14ac:dyDescent="0.3">
      <c r="A35" s="146" t="s">
        <v>109</v>
      </c>
      <c r="B35" s="140"/>
      <c r="C35" s="140"/>
      <c r="D35" s="147">
        <f>ROUND(AVERAGE(D3:D33),0)</f>
        <v>16240</v>
      </c>
    </row>
  </sheetData>
  <mergeCells count="3">
    <mergeCell ref="A1:D1"/>
    <mergeCell ref="A34:C34"/>
    <mergeCell ref="A35:C35"/>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839FD-08D5-4DA5-8FFB-98E8531D1A72}">
  <dimension ref="A1:Z32"/>
  <sheetViews>
    <sheetView workbookViewId="0">
      <selection sqref="A1:D1"/>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tr">
        <f ca="1">_xlfn.CONCAT(TEXT(OFFSET(A2,5,0), "MMMM"), " Daily Flow")</f>
        <v>February Daily Flow</v>
      </c>
      <c r="B1" s="140"/>
      <c r="C1" s="140"/>
      <c r="D1" s="140"/>
    </row>
    <row r="2" spans="1:4" x14ac:dyDescent="0.3">
      <c r="A2" s="142" t="s">
        <v>104</v>
      </c>
      <c r="B2" s="143" t="s">
        <v>105</v>
      </c>
      <c r="C2" s="143" t="s">
        <v>106</v>
      </c>
      <c r="D2" s="143" t="s">
        <v>107</v>
      </c>
    </row>
    <row r="3" spans="1:4" x14ac:dyDescent="0.3">
      <c r="A3" s="144">
        <v>43497</v>
      </c>
      <c r="B3" s="145">
        <v>8526889</v>
      </c>
      <c r="C3" s="145">
        <v>6780</v>
      </c>
      <c r="D3" s="145">
        <v>6780</v>
      </c>
    </row>
    <row r="4" spans="1:4" x14ac:dyDescent="0.3">
      <c r="A4" s="144">
        <v>43498</v>
      </c>
      <c r="B4" s="145">
        <v>8540485</v>
      </c>
      <c r="C4" s="145">
        <v>13596</v>
      </c>
      <c r="D4" s="145">
        <v>13596</v>
      </c>
    </row>
    <row r="5" spans="1:4" x14ac:dyDescent="0.3">
      <c r="A5" s="144">
        <v>43499</v>
      </c>
      <c r="B5" s="145">
        <v>8547282</v>
      </c>
      <c r="C5" s="145">
        <v>6797</v>
      </c>
      <c r="D5" s="145">
        <v>6797</v>
      </c>
    </row>
    <row r="6" spans="1:4" x14ac:dyDescent="0.3">
      <c r="A6" s="144">
        <v>43500</v>
      </c>
      <c r="B6" s="145">
        <v>8560833</v>
      </c>
      <c r="C6" s="145">
        <v>13551</v>
      </c>
      <c r="D6" s="145">
        <v>13551</v>
      </c>
    </row>
    <row r="7" spans="1:4" x14ac:dyDescent="0.3">
      <c r="A7" s="144">
        <v>43501</v>
      </c>
      <c r="B7" s="145">
        <v>8580732</v>
      </c>
      <c r="C7" s="145">
        <v>19899</v>
      </c>
      <c r="D7" s="145">
        <v>19899</v>
      </c>
    </row>
    <row r="8" spans="1:4" x14ac:dyDescent="0.3">
      <c r="A8" s="144">
        <v>43502</v>
      </c>
      <c r="B8" s="145">
        <v>8594026</v>
      </c>
      <c r="C8" s="145">
        <v>13294</v>
      </c>
      <c r="D8" s="145">
        <v>13294</v>
      </c>
    </row>
    <row r="9" spans="1:4" x14ac:dyDescent="0.3">
      <c r="A9" s="144">
        <v>43503</v>
      </c>
      <c r="B9" s="145">
        <v>8616815</v>
      </c>
      <c r="C9" s="145">
        <v>22789</v>
      </c>
      <c r="D9" s="145">
        <v>22789</v>
      </c>
    </row>
    <row r="10" spans="1:4" x14ac:dyDescent="0.3">
      <c r="A10" s="144">
        <v>43504</v>
      </c>
      <c r="B10" s="145">
        <v>8638852</v>
      </c>
      <c r="C10" s="145">
        <v>22037</v>
      </c>
      <c r="D10" s="145">
        <v>22037</v>
      </c>
    </row>
    <row r="11" spans="1:4" x14ac:dyDescent="0.3">
      <c r="A11" s="144">
        <v>43505</v>
      </c>
      <c r="B11" s="145">
        <v>8650958</v>
      </c>
      <c r="C11" s="145">
        <v>12106</v>
      </c>
      <c r="D11" s="145">
        <v>12106</v>
      </c>
    </row>
    <row r="12" spans="1:4" x14ac:dyDescent="0.3">
      <c r="A12" s="144">
        <v>43506</v>
      </c>
      <c r="B12" s="145">
        <v>8662771</v>
      </c>
      <c r="C12" s="145">
        <v>11813</v>
      </c>
      <c r="D12" s="145">
        <v>11813</v>
      </c>
    </row>
    <row r="13" spans="1:4" x14ac:dyDescent="0.3">
      <c r="A13" s="144">
        <v>43507</v>
      </c>
      <c r="B13" s="145">
        <v>8674181</v>
      </c>
      <c r="C13" s="145">
        <v>11410</v>
      </c>
      <c r="D13" s="145">
        <v>11410</v>
      </c>
    </row>
    <row r="14" spans="1:4" x14ac:dyDescent="0.3">
      <c r="A14" s="144">
        <v>43508</v>
      </c>
      <c r="B14" s="145">
        <v>8686017</v>
      </c>
      <c r="C14" s="145">
        <v>11836</v>
      </c>
      <c r="D14" s="145">
        <v>11836</v>
      </c>
    </row>
    <row r="15" spans="1:4" x14ac:dyDescent="0.3">
      <c r="A15" s="144">
        <v>43509</v>
      </c>
      <c r="B15" s="145">
        <v>8697901</v>
      </c>
      <c r="C15" s="145">
        <v>11884</v>
      </c>
      <c r="D15" s="145">
        <v>11884</v>
      </c>
    </row>
    <row r="16" spans="1:4" x14ac:dyDescent="0.3">
      <c r="A16" s="144">
        <v>43510</v>
      </c>
      <c r="B16" s="145">
        <v>8710143</v>
      </c>
      <c r="C16" s="145">
        <v>12242</v>
      </c>
      <c r="D16" s="145">
        <v>12242</v>
      </c>
    </row>
    <row r="17" spans="1:4" x14ac:dyDescent="0.3">
      <c r="A17" s="144">
        <v>43511</v>
      </c>
      <c r="B17" s="145">
        <v>8721876</v>
      </c>
      <c r="C17" s="145">
        <v>11733</v>
      </c>
      <c r="D17" s="145">
        <v>11733</v>
      </c>
    </row>
    <row r="18" spans="1:4" x14ac:dyDescent="0.3">
      <c r="A18" s="144">
        <v>43512</v>
      </c>
      <c r="B18" s="145">
        <v>8733780</v>
      </c>
      <c r="C18" s="145">
        <v>11904</v>
      </c>
      <c r="D18" s="145">
        <v>11904</v>
      </c>
    </row>
    <row r="19" spans="1:4" x14ac:dyDescent="0.3">
      <c r="A19" s="144">
        <v>43513</v>
      </c>
      <c r="B19" s="145">
        <v>8739731</v>
      </c>
      <c r="C19" s="145">
        <v>5951</v>
      </c>
      <c r="D19" s="145">
        <v>5951</v>
      </c>
    </row>
    <row r="20" spans="1:4" x14ac:dyDescent="0.3">
      <c r="A20" s="144">
        <v>43514</v>
      </c>
      <c r="B20" s="145">
        <v>8745770</v>
      </c>
      <c r="C20" s="145">
        <v>6039</v>
      </c>
      <c r="D20" s="145">
        <v>6039</v>
      </c>
    </row>
    <row r="21" spans="1:4" x14ac:dyDescent="0.3">
      <c r="A21" s="144">
        <v>43515</v>
      </c>
      <c r="B21" s="145">
        <v>8751824</v>
      </c>
      <c r="C21" s="145">
        <v>6054</v>
      </c>
      <c r="D21" s="145">
        <v>6054</v>
      </c>
    </row>
    <row r="22" spans="1:4" x14ac:dyDescent="0.3">
      <c r="A22" s="144">
        <v>43516</v>
      </c>
      <c r="B22" s="145">
        <v>8764097</v>
      </c>
      <c r="C22" s="145">
        <v>12273</v>
      </c>
      <c r="D22" s="145">
        <v>12273</v>
      </c>
    </row>
    <row r="23" spans="1:4" x14ac:dyDescent="0.3">
      <c r="A23" s="144">
        <v>43517</v>
      </c>
      <c r="B23" s="145">
        <v>8776528</v>
      </c>
      <c r="C23" s="145">
        <v>12431</v>
      </c>
      <c r="D23" s="145">
        <v>12431</v>
      </c>
    </row>
    <row r="24" spans="1:4" x14ac:dyDescent="0.3">
      <c r="A24" s="144">
        <v>43518</v>
      </c>
      <c r="B24" s="145">
        <v>8795201</v>
      </c>
      <c r="C24" s="145">
        <v>18673</v>
      </c>
      <c r="D24" s="145">
        <v>18673</v>
      </c>
    </row>
    <row r="25" spans="1:4" x14ac:dyDescent="0.3">
      <c r="A25" s="144">
        <v>43519</v>
      </c>
      <c r="B25" s="145">
        <v>8807191</v>
      </c>
      <c r="C25" s="145">
        <v>11990</v>
      </c>
      <c r="D25" s="145">
        <v>11990</v>
      </c>
    </row>
    <row r="26" spans="1:4" x14ac:dyDescent="0.3">
      <c r="A26" s="144">
        <v>43520</v>
      </c>
      <c r="B26" s="145">
        <v>8819620</v>
      </c>
      <c r="C26" s="145">
        <v>12429</v>
      </c>
      <c r="D26" s="145">
        <v>12429</v>
      </c>
    </row>
    <row r="27" spans="1:4" x14ac:dyDescent="0.3">
      <c r="A27" s="144">
        <v>43521</v>
      </c>
      <c r="B27" s="145">
        <v>8837066</v>
      </c>
      <c r="C27" s="145">
        <v>17446</v>
      </c>
      <c r="D27" s="145">
        <v>17446</v>
      </c>
    </row>
    <row r="28" spans="1:4" x14ac:dyDescent="0.3">
      <c r="A28" s="144">
        <v>43522</v>
      </c>
      <c r="B28" s="145">
        <v>8845156</v>
      </c>
      <c r="C28" s="145">
        <v>8090</v>
      </c>
      <c r="D28" s="145">
        <v>8090</v>
      </c>
    </row>
    <row r="29" spans="1:4" x14ac:dyDescent="0.3">
      <c r="A29" s="144">
        <v>43523</v>
      </c>
      <c r="B29" s="145">
        <v>8864081</v>
      </c>
      <c r="C29" s="145">
        <v>18925</v>
      </c>
      <c r="D29" s="145">
        <v>18925</v>
      </c>
    </row>
    <row r="30" spans="1:4" x14ac:dyDescent="0.3">
      <c r="A30" s="144">
        <v>43524</v>
      </c>
      <c r="B30" s="145">
        <v>8876339</v>
      </c>
      <c r="C30" s="145">
        <v>12258</v>
      </c>
      <c r="D30" s="145">
        <v>12258</v>
      </c>
    </row>
    <row r="31" spans="1:4" x14ac:dyDescent="0.3">
      <c r="A31" s="146" t="s">
        <v>108</v>
      </c>
      <c r="B31" s="140"/>
      <c r="C31" s="140"/>
      <c r="D31" s="147">
        <f>SUM(D3:D30)</f>
        <v>356230</v>
      </c>
    </row>
    <row r="32" spans="1:4" x14ac:dyDescent="0.3">
      <c r="A32" s="146" t="s">
        <v>109</v>
      </c>
      <c r="B32" s="140"/>
      <c r="C32" s="140"/>
      <c r="D32" s="147">
        <f>ROUND(AVERAGE(D3:D30),0)</f>
        <v>12723</v>
      </c>
    </row>
  </sheetData>
  <mergeCells count="3">
    <mergeCell ref="A1:D1"/>
    <mergeCell ref="A31:C31"/>
    <mergeCell ref="A32:C32"/>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228A2-CB18-4EBB-90E6-CC392B3D2F1A}">
  <dimension ref="A1:Z35"/>
  <sheetViews>
    <sheetView workbookViewId="0">
      <selection sqref="A1:D1"/>
    </sheetView>
  </sheetViews>
  <sheetFormatPr defaultRowHeight="15.75" x14ac:dyDescent="0.3"/>
  <cols>
    <col min="1" max="1" width="16.7109375" style="148" customWidth="1"/>
    <col min="2" max="2" width="21.85546875" style="141" customWidth="1"/>
    <col min="3" max="3" width="21.85546875" style="141" hidden="1" customWidth="1"/>
    <col min="4" max="4" width="21.85546875" style="141" customWidth="1"/>
    <col min="5" max="26" width="9.140625" style="141"/>
  </cols>
  <sheetData>
    <row r="1" spans="1:4" ht="18.75" x14ac:dyDescent="0.35">
      <c r="A1" s="139" t="s">
        <v>120</v>
      </c>
      <c r="B1" s="140"/>
      <c r="C1" s="140"/>
      <c r="D1" s="140"/>
    </row>
    <row r="2" spans="1:4" x14ac:dyDescent="0.3">
      <c r="A2" s="142" t="s">
        <v>104</v>
      </c>
      <c r="B2" s="143" t="s">
        <v>105</v>
      </c>
      <c r="C2" s="143" t="s">
        <v>106</v>
      </c>
      <c r="D2" s="143" t="s">
        <v>107</v>
      </c>
    </row>
    <row r="3" spans="1:4" x14ac:dyDescent="0.3">
      <c r="A3" s="144">
        <v>43466</v>
      </c>
      <c r="B3" s="145">
        <v>8060588</v>
      </c>
      <c r="C3" s="145">
        <v>16345</v>
      </c>
      <c r="D3" s="145">
        <v>16345</v>
      </c>
    </row>
    <row r="4" spans="1:4" x14ac:dyDescent="0.3">
      <c r="A4" s="144">
        <v>43467</v>
      </c>
      <c r="B4" s="145">
        <v>8077375</v>
      </c>
      <c r="C4" s="145">
        <v>16787</v>
      </c>
      <c r="D4" s="145">
        <v>16787</v>
      </c>
    </row>
    <row r="5" spans="1:4" x14ac:dyDescent="0.3">
      <c r="A5" s="144">
        <v>43468</v>
      </c>
      <c r="B5" s="145">
        <v>8094081</v>
      </c>
      <c r="C5" s="145">
        <v>16706</v>
      </c>
      <c r="D5" s="145">
        <v>16706</v>
      </c>
    </row>
    <row r="6" spans="1:4" x14ac:dyDescent="0.3">
      <c r="A6" s="144">
        <v>43469</v>
      </c>
      <c r="B6" s="145">
        <v>8103663</v>
      </c>
      <c r="C6" s="145">
        <v>9582</v>
      </c>
      <c r="D6" s="145">
        <v>9582</v>
      </c>
    </row>
    <row r="7" spans="1:4" x14ac:dyDescent="0.3">
      <c r="A7" s="144">
        <v>43470</v>
      </c>
      <c r="B7" s="145">
        <v>8112076</v>
      </c>
      <c r="C7" s="145">
        <v>8413</v>
      </c>
      <c r="D7" s="145">
        <v>8413</v>
      </c>
    </row>
    <row r="8" spans="1:4" x14ac:dyDescent="0.3">
      <c r="A8" s="144">
        <v>43471</v>
      </c>
      <c r="B8" s="145">
        <v>8128769</v>
      </c>
      <c r="C8" s="145">
        <v>16693</v>
      </c>
      <c r="D8" s="145">
        <v>16693</v>
      </c>
    </row>
    <row r="9" spans="1:4" x14ac:dyDescent="0.3">
      <c r="A9" s="144">
        <v>43472</v>
      </c>
      <c r="B9" s="145">
        <v>8145594</v>
      </c>
      <c r="C9" s="145">
        <v>16825</v>
      </c>
      <c r="D9" s="145">
        <v>16825</v>
      </c>
    </row>
    <row r="10" spans="1:4" x14ac:dyDescent="0.3">
      <c r="A10" s="144">
        <v>43473</v>
      </c>
      <c r="B10" s="145">
        <v>8170749</v>
      </c>
      <c r="C10" s="145">
        <v>25155</v>
      </c>
      <c r="D10" s="145">
        <v>25155</v>
      </c>
    </row>
    <row r="11" spans="1:4" x14ac:dyDescent="0.3">
      <c r="A11" s="144">
        <v>43474</v>
      </c>
      <c r="B11" s="145">
        <v>8195885</v>
      </c>
      <c r="C11" s="145">
        <v>25136</v>
      </c>
      <c r="D11" s="145">
        <v>25136</v>
      </c>
    </row>
    <row r="12" spans="1:4" x14ac:dyDescent="0.3">
      <c r="A12" s="144">
        <v>43475</v>
      </c>
      <c r="B12" s="145">
        <v>8220897</v>
      </c>
      <c r="C12" s="145">
        <v>25012</v>
      </c>
      <c r="D12" s="145">
        <v>25012</v>
      </c>
    </row>
    <row r="13" spans="1:4" x14ac:dyDescent="0.3">
      <c r="A13" s="144">
        <v>43476</v>
      </c>
      <c r="B13" s="145">
        <v>8236999</v>
      </c>
      <c r="C13" s="145">
        <v>16102</v>
      </c>
      <c r="D13" s="145">
        <v>16102</v>
      </c>
    </row>
    <row r="14" spans="1:4" x14ac:dyDescent="0.3">
      <c r="A14" s="144">
        <v>43477</v>
      </c>
      <c r="B14" s="145">
        <v>8245367</v>
      </c>
      <c r="C14" s="145">
        <v>8368</v>
      </c>
      <c r="D14" s="145">
        <v>8368</v>
      </c>
    </row>
    <row r="15" spans="1:4" x14ac:dyDescent="0.3">
      <c r="A15" s="144">
        <v>43478</v>
      </c>
      <c r="B15" s="145">
        <v>8253135</v>
      </c>
      <c r="C15" s="145">
        <v>7768</v>
      </c>
      <c r="D15" s="145">
        <v>7768</v>
      </c>
    </row>
    <row r="16" spans="1:4" x14ac:dyDescent="0.3">
      <c r="A16" s="144">
        <v>43479</v>
      </c>
      <c r="B16" s="145">
        <v>8278155</v>
      </c>
      <c r="C16" s="145">
        <v>25020</v>
      </c>
      <c r="D16" s="145">
        <v>25020</v>
      </c>
    </row>
    <row r="17" spans="1:4" x14ac:dyDescent="0.3">
      <c r="A17" s="144">
        <v>43480</v>
      </c>
      <c r="B17" s="145">
        <v>8303092</v>
      </c>
      <c r="C17" s="145">
        <v>24937</v>
      </c>
      <c r="D17" s="145">
        <v>24937</v>
      </c>
    </row>
    <row r="18" spans="1:4" x14ac:dyDescent="0.3">
      <c r="A18" s="144">
        <v>43481</v>
      </c>
      <c r="B18" s="145">
        <v>8319380</v>
      </c>
      <c r="C18" s="145">
        <v>16288</v>
      </c>
      <c r="D18" s="145">
        <v>16288</v>
      </c>
    </row>
    <row r="19" spans="1:4" x14ac:dyDescent="0.3">
      <c r="A19" s="144">
        <v>43482</v>
      </c>
      <c r="B19" s="145">
        <v>8336539</v>
      </c>
      <c r="C19" s="145">
        <v>17159</v>
      </c>
      <c r="D19" s="145">
        <v>17159</v>
      </c>
    </row>
    <row r="20" spans="1:4" x14ac:dyDescent="0.3">
      <c r="A20" s="144">
        <v>43483</v>
      </c>
      <c r="B20" s="145">
        <v>8352200</v>
      </c>
      <c r="C20" s="145">
        <v>15661</v>
      </c>
      <c r="D20" s="145">
        <v>15661</v>
      </c>
    </row>
    <row r="21" spans="1:4" x14ac:dyDescent="0.3">
      <c r="A21" s="144">
        <v>43484</v>
      </c>
      <c r="B21" s="145">
        <v>8367990</v>
      </c>
      <c r="C21" s="145">
        <v>15790</v>
      </c>
      <c r="D21" s="145">
        <v>15790</v>
      </c>
    </row>
    <row r="22" spans="1:4" x14ac:dyDescent="0.3">
      <c r="A22" s="144">
        <v>43485</v>
      </c>
      <c r="B22" s="145">
        <v>8367990</v>
      </c>
      <c r="C22" s="145">
        <v>0</v>
      </c>
      <c r="D22" s="145">
        <v>0</v>
      </c>
    </row>
    <row r="23" spans="1:4" x14ac:dyDescent="0.3">
      <c r="A23" s="144">
        <v>43486</v>
      </c>
      <c r="B23" s="145">
        <v>8368072</v>
      </c>
      <c r="C23" s="145">
        <v>82</v>
      </c>
      <c r="D23" s="145">
        <v>82</v>
      </c>
    </row>
    <row r="24" spans="1:4" x14ac:dyDescent="0.3">
      <c r="A24" s="144">
        <v>43487</v>
      </c>
      <c r="B24" s="145">
        <v>8393819</v>
      </c>
      <c r="C24" s="145">
        <v>25747</v>
      </c>
      <c r="D24" s="145">
        <v>25747</v>
      </c>
    </row>
    <row r="25" spans="1:4" x14ac:dyDescent="0.3">
      <c r="A25" s="144">
        <v>43488</v>
      </c>
      <c r="B25" s="145">
        <v>8412596</v>
      </c>
      <c r="C25" s="145">
        <v>18777</v>
      </c>
      <c r="D25" s="145">
        <v>18777</v>
      </c>
    </row>
    <row r="26" spans="1:4" x14ac:dyDescent="0.3">
      <c r="A26" s="144">
        <v>43489</v>
      </c>
      <c r="B26" s="145">
        <v>8412596</v>
      </c>
      <c r="C26" s="145">
        <v>0</v>
      </c>
      <c r="D26" s="145">
        <v>0</v>
      </c>
    </row>
    <row r="27" spans="1:4" x14ac:dyDescent="0.3">
      <c r="A27" s="144">
        <v>43490</v>
      </c>
      <c r="B27" s="145">
        <v>8432937</v>
      </c>
      <c r="C27" s="145">
        <v>20341</v>
      </c>
      <c r="D27" s="145">
        <v>20341</v>
      </c>
    </row>
    <row r="28" spans="1:4" x14ac:dyDescent="0.3">
      <c r="A28" s="144">
        <v>43491</v>
      </c>
      <c r="B28" s="145">
        <v>8446417</v>
      </c>
      <c r="C28" s="145">
        <v>13480</v>
      </c>
      <c r="D28" s="145">
        <v>13480</v>
      </c>
    </row>
    <row r="29" spans="1:4" x14ac:dyDescent="0.3">
      <c r="A29" s="144">
        <v>43492</v>
      </c>
      <c r="B29" s="145">
        <v>8466190</v>
      </c>
      <c r="C29" s="145">
        <v>19773</v>
      </c>
      <c r="D29" s="145">
        <v>19773</v>
      </c>
    </row>
    <row r="30" spans="1:4" x14ac:dyDescent="0.3">
      <c r="A30" s="144">
        <v>43493</v>
      </c>
      <c r="B30" s="145">
        <v>8479162</v>
      </c>
      <c r="C30" s="145">
        <v>12972</v>
      </c>
      <c r="D30" s="145">
        <v>12972</v>
      </c>
    </row>
    <row r="31" spans="1:4" x14ac:dyDescent="0.3">
      <c r="A31" s="144">
        <v>43494</v>
      </c>
      <c r="B31" s="145">
        <v>8491986</v>
      </c>
      <c r="C31" s="145">
        <v>12824</v>
      </c>
      <c r="D31" s="145">
        <v>12824</v>
      </c>
    </row>
    <row r="32" spans="1:4" x14ac:dyDescent="0.3">
      <c r="A32" s="144">
        <v>43495</v>
      </c>
      <c r="B32" s="145">
        <v>8506516</v>
      </c>
      <c r="C32" s="145">
        <v>14530</v>
      </c>
      <c r="D32" s="145">
        <v>14530</v>
      </c>
    </row>
    <row r="33" spans="1:4" x14ac:dyDescent="0.3">
      <c r="A33" s="144">
        <v>43496</v>
      </c>
      <c r="B33" s="145">
        <v>8520109</v>
      </c>
      <c r="C33" s="145">
        <v>13593</v>
      </c>
      <c r="D33" s="145">
        <v>13593</v>
      </c>
    </row>
    <row r="34" spans="1:4" x14ac:dyDescent="0.3">
      <c r="A34" s="146" t="s">
        <v>108</v>
      </c>
      <c r="B34" s="140"/>
      <c r="C34" s="140"/>
      <c r="D34" s="147">
        <f>SUM(D3:D33)</f>
        <v>475866</v>
      </c>
    </row>
    <row r="35" spans="1:4" x14ac:dyDescent="0.3">
      <c r="A35" s="146" t="s">
        <v>109</v>
      </c>
      <c r="B35" s="140"/>
      <c r="C35" s="140"/>
      <c r="D35" s="147">
        <f>ROUND(AVERAGE(D3:D33),0)</f>
        <v>15351</v>
      </c>
    </row>
  </sheetData>
  <mergeCells count="3">
    <mergeCell ref="A1:D1"/>
    <mergeCell ref="A34:C34"/>
    <mergeCell ref="A35:C35"/>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CACF2-6774-416C-963D-6189E517EB12}">
  <dimension ref="A1:Z35"/>
  <sheetViews>
    <sheetView workbookViewId="0">
      <selection sqref="A1:D1"/>
    </sheetView>
  </sheetViews>
  <sheetFormatPr defaultRowHeight="15.75" x14ac:dyDescent="0.3"/>
  <cols>
    <col min="1" max="1" width="16.7109375" style="148" customWidth="1"/>
    <col min="2" max="2" width="21" style="141" customWidth="1"/>
    <col min="3" max="3" width="21.5703125" style="141" hidden="1" customWidth="1"/>
    <col min="4" max="4" width="21.85546875" style="141" customWidth="1"/>
    <col min="5" max="26" width="9.140625" style="141"/>
  </cols>
  <sheetData>
    <row r="1" spans="1:4" ht="18.75" x14ac:dyDescent="0.35">
      <c r="A1" s="139" t="s">
        <v>121</v>
      </c>
      <c r="B1" s="140"/>
      <c r="C1" s="140"/>
      <c r="D1" s="140"/>
    </row>
    <row r="2" spans="1:4" x14ac:dyDescent="0.3">
      <c r="A2" s="142" t="s">
        <v>104</v>
      </c>
      <c r="B2" s="143" t="s">
        <v>105</v>
      </c>
      <c r="C2" s="143" t="s">
        <v>106</v>
      </c>
      <c r="D2" s="143" t="s">
        <v>107</v>
      </c>
    </row>
    <row r="3" spans="1:4" x14ac:dyDescent="0.3">
      <c r="A3" s="144">
        <v>43435</v>
      </c>
      <c r="B3" s="145">
        <v>7467276</v>
      </c>
      <c r="C3" s="145">
        <v>16901</v>
      </c>
      <c r="D3" s="145">
        <v>16901</v>
      </c>
    </row>
    <row r="4" spans="1:4" x14ac:dyDescent="0.3">
      <c r="A4" s="144">
        <v>43436</v>
      </c>
      <c r="B4" s="145">
        <v>7483778</v>
      </c>
      <c r="C4" s="145">
        <v>16502</v>
      </c>
      <c r="D4" s="145">
        <v>16502</v>
      </c>
    </row>
    <row r="5" spans="1:4" x14ac:dyDescent="0.3">
      <c r="A5" s="144">
        <v>43437</v>
      </c>
      <c r="B5" s="145">
        <v>7500322</v>
      </c>
      <c r="C5" s="145">
        <v>16544</v>
      </c>
      <c r="D5" s="145">
        <v>16544</v>
      </c>
    </row>
    <row r="6" spans="1:4" x14ac:dyDescent="0.3">
      <c r="A6" s="144">
        <v>43438</v>
      </c>
      <c r="B6" s="145">
        <v>7525689</v>
      </c>
      <c r="C6" s="145">
        <v>25367</v>
      </c>
      <c r="D6" s="145">
        <v>25367</v>
      </c>
    </row>
    <row r="7" spans="1:4" x14ac:dyDescent="0.3">
      <c r="A7" s="144">
        <v>43439</v>
      </c>
      <c r="B7" s="145">
        <v>7542596</v>
      </c>
      <c r="C7" s="145">
        <v>16907</v>
      </c>
      <c r="D7" s="145">
        <v>16907</v>
      </c>
    </row>
    <row r="8" spans="1:4" x14ac:dyDescent="0.3">
      <c r="A8" s="144">
        <v>43440</v>
      </c>
      <c r="B8" s="145">
        <v>7624607</v>
      </c>
      <c r="C8" s="145">
        <v>82011</v>
      </c>
      <c r="D8" s="145">
        <v>82011</v>
      </c>
    </row>
    <row r="9" spans="1:4" x14ac:dyDescent="0.3">
      <c r="A9" s="144">
        <v>43441</v>
      </c>
      <c r="B9" s="145">
        <v>7645063</v>
      </c>
      <c r="C9" s="145">
        <v>20456</v>
      </c>
      <c r="D9" s="145">
        <v>20456</v>
      </c>
    </row>
    <row r="10" spans="1:4" x14ac:dyDescent="0.3">
      <c r="A10" s="144">
        <v>43442</v>
      </c>
      <c r="B10" s="145">
        <v>7658427</v>
      </c>
      <c r="C10" s="145">
        <v>13364</v>
      </c>
      <c r="D10" s="145">
        <v>13364</v>
      </c>
    </row>
    <row r="11" spans="1:4" x14ac:dyDescent="0.3">
      <c r="A11" s="144">
        <v>43443</v>
      </c>
      <c r="B11" s="145">
        <v>7675246</v>
      </c>
      <c r="C11" s="145">
        <v>16819</v>
      </c>
      <c r="D11" s="145">
        <v>16819</v>
      </c>
    </row>
    <row r="12" spans="1:4" x14ac:dyDescent="0.3">
      <c r="A12" s="144">
        <v>43444</v>
      </c>
      <c r="B12" s="145">
        <v>7692142</v>
      </c>
      <c r="C12" s="145">
        <v>16896</v>
      </c>
      <c r="D12" s="145">
        <v>16896</v>
      </c>
    </row>
    <row r="13" spans="1:4" x14ac:dyDescent="0.3">
      <c r="A13" s="144">
        <v>43445</v>
      </c>
      <c r="B13" s="145">
        <v>7717526</v>
      </c>
      <c r="C13" s="145">
        <v>25384</v>
      </c>
      <c r="D13" s="145">
        <v>25384</v>
      </c>
    </row>
    <row r="14" spans="1:4" x14ac:dyDescent="0.3">
      <c r="A14" s="144">
        <v>43446</v>
      </c>
      <c r="B14" s="145">
        <v>7742866</v>
      </c>
      <c r="C14" s="145">
        <v>25340</v>
      </c>
      <c r="D14" s="145">
        <v>25340</v>
      </c>
    </row>
    <row r="15" spans="1:4" x14ac:dyDescent="0.3">
      <c r="A15" s="144">
        <v>43447</v>
      </c>
      <c r="B15" s="145">
        <v>7759751</v>
      </c>
      <c r="C15" s="145">
        <v>16885</v>
      </c>
      <c r="D15" s="145">
        <v>16885</v>
      </c>
    </row>
    <row r="16" spans="1:4" x14ac:dyDescent="0.3">
      <c r="A16" s="144">
        <v>43448</v>
      </c>
      <c r="B16" s="145">
        <v>7785065</v>
      </c>
      <c r="C16" s="145">
        <v>25314</v>
      </c>
      <c r="D16" s="145">
        <v>25314</v>
      </c>
    </row>
    <row r="17" spans="1:4" x14ac:dyDescent="0.3">
      <c r="A17" s="144">
        <v>43449</v>
      </c>
      <c r="B17" s="145">
        <v>7801954</v>
      </c>
      <c r="C17" s="145">
        <v>16889</v>
      </c>
      <c r="D17" s="145">
        <v>16889</v>
      </c>
    </row>
    <row r="18" spans="1:4" x14ac:dyDescent="0.3">
      <c r="A18" s="144">
        <v>43450</v>
      </c>
      <c r="B18" s="145">
        <v>7818689</v>
      </c>
      <c r="C18" s="145">
        <v>16735</v>
      </c>
      <c r="D18" s="145">
        <v>16735</v>
      </c>
    </row>
    <row r="19" spans="1:4" x14ac:dyDescent="0.3">
      <c r="A19" s="144">
        <v>43451</v>
      </c>
      <c r="B19" s="145">
        <v>7831154</v>
      </c>
      <c r="C19" s="145">
        <v>12465</v>
      </c>
      <c r="D19" s="145">
        <v>12465</v>
      </c>
    </row>
    <row r="20" spans="1:4" x14ac:dyDescent="0.3">
      <c r="A20" s="144">
        <v>43452</v>
      </c>
      <c r="B20" s="145">
        <v>7854710</v>
      </c>
      <c r="C20" s="145">
        <v>23556</v>
      </c>
      <c r="D20" s="145">
        <v>23556</v>
      </c>
    </row>
    <row r="21" spans="1:4" x14ac:dyDescent="0.3">
      <c r="A21" s="144">
        <v>43453</v>
      </c>
      <c r="B21" s="145">
        <v>7886019</v>
      </c>
      <c r="C21" s="145">
        <v>31309</v>
      </c>
      <c r="D21" s="145">
        <v>31309</v>
      </c>
    </row>
    <row r="22" spans="1:4" x14ac:dyDescent="0.3">
      <c r="A22" s="144">
        <v>43454</v>
      </c>
      <c r="B22" s="145">
        <v>7920059</v>
      </c>
      <c r="C22" s="145">
        <v>34040</v>
      </c>
      <c r="D22" s="145">
        <v>34040</v>
      </c>
    </row>
    <row r="23" spans="1:4" x14ac:dyDescent="0.3">
      <c r="A23" s="144">
        <v>43455</v>
      </c>
      <c r="B23" s="145">
        <v>7945301</v>
      </c>
      <c r="C23" s="145">
        <v>25242</v>
      </c>
      <c r="D23" s="145">
        <v>25242</v>
      </c>
    </row>
    <row r="24" spans="1:4" x14ac:dyDescent="0.3">
      <c r="A24" s="144">
        <v>43456</v>
      </c>
      <c r="B24" s="145">
        <v>7962052</v>
      </c>
      <c r="C24" s="145">
        <v>16751</v>
      </c>
      <c r="D24" s="145">
        <v>16751</v>
      </c>
    </row>
    <row r="25" spans="1:4" x14ac:dyDescent="0.3">
      <c r="A25" s="144">
        <v>43457</v>
      </c>
      <c r="B25" s="145">
        <v>7970398</v>
      </c>
      <c r="C25" s="145">
        <v>8346</v>
      </c>
      <c r="D25" s="145">
        <v>8346</v>
      </c>
    </row>
    <row r="26" spans="1:4" x14ac:dyDescent="0.3">
      <c r="A26" s="144">
        <v>43458</v>
      </c>
      <c r="B26" s="145">
        <v>7978810</v>
      </c>
      <c r="C26" s="145">
        <v>8412</v>
      </c>
      <c r="D26" s="145">
        <v>8412</v>
      </c>
    </row>
    <row r="27" spans="1:4" x14ac:dyDescent="0.3">
      <c r="A27" s="144">
        <v>43459</v>
      </c>
      <c r="B27" s="145">
        <v>7986763</v>
      </c>
      <c r="C27" s="145">
        <v>7953</v>
      </c>
      <c r="D27" s="145">
        <v>7953</v>
      </c>
    </row>
    <row r="28" spans="1:4" x14ac:dyDescent="0.3">
      <c r="A28" s="144">
        <v>43460</v>
      </c>
      <c r="B28" s="145">
        <v>7994654</v>
      </c>
      <c r="C28" s="145">
        <v>7891</v>
      </c>
      <c r="D28" s="145">
        <v>7891</v>
      </c>
    </row>
    <row r="29" spans="1:4" x14ac:dyDescent="0.3">
      <c r="A29" s="144">
        <v>43461</v>
      </c>
      <c r="B29" s="145">
        <v>8002490</v>
      </c>
      <c r="C29" s="145">
        <v>7836</v>
      </c>
      <c r="D29" s="145">
        <v>7836</v>
      </c>
    </row>
    <row r="30" spans="1:4" x14ac:dyDescent="0.3">
      <c r="A30" s="144">
        <v>43462</v>
      </c>
      <c r="B30" s="145">
        <v>8019248</v>
      </c>
      <c r="C30" s="145">
        <v>16758</v>
      </c>
      <c r="D30" s="145">
        <v>16758</v>
      </c>
    </row>
    <row r="31" spans="1:4" x14ac:dyDescent="0.3">
      <c r="A31" s="144">
        <v>43463</v>
      </c>
      <c r="B31" s="145">
        <v>8027487</v>
      </c>
      <c r="C31" s="145">
        <v>8239</v>
      </c>
      <c r="D31" s="145">
        <v>8239</v>
      </c>
    </row>
    <row r="32" spans="1:4" x14ac:dyDescent="0.3">
      <c r="A32" s="144">
        <v>43464</v>
      </c>
      <c r="B32" s="145">
        <v>8035863</v>
      </c>
      <c r="C32" s="145">
        <v>8376</v>
      </c>
      <c r="D32" s="145">
        <v>8376</v>
      </c>
    </row>
    <row r="33" spans="1:4" x14ac:dyDescent="0.3">
      <c r="A33" s="144">
        <v>43465</v>
      </c>
      <c r="B33" s="145">
        <v>8044243</v>
      </c>
      <c r="C33" s="145">
        <v>8380</v>
      </c>
      <c r="D33" s="145">
        <v>8380</v>
      </c>
    </row>
    <row r="34" spans="1:4" x14ac:dyDescent="0.3">
      <c r="A34" s="146" t="s">
        <v>108</v>
      </c>
      <c r="B34" s="140"/>
      <c r="C34" s="140"/>
      <c r="D34" s="147">
        <f>SUM(D3:D33)</f>
        <v>593868</v>
      </c>
    </row>
    <row r="35" spans="1:4" x14ac:dyDescent="0.3">
      <c r="A35" s="146" t="s">
        <v>109</v>
      </c>
      <c r="B35" s="140"/>
      <c r="C35" s="140"/>
      <c r="D35" s="147">
        <f>ROUND(AVERAGE(D3:D33),0)</f>
        <v>19157</v>
      </c>
    </row>
  </sheetData>
  <mergeCells count="3">
    <mergeCell ref="A1:D1"/>
    <mergeCell ref="A34:C34"/>
    <mergeCell ref="A35:C35"/>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F7970-4757-4ACE-A03E-28A29BF93ED8}">
  <dimension ref="A1:Z34"/>
  <sheetViews>
    <sheetView workbookViewId="0">
      <selection sqref="A1:D1"/>
    </sheetView>
  </sheetViews>
  <sheetFormatPr defaultRowHeight="15.75" x14ac:dyDescent="0.3"/>
  <cols>
    <col min="1" max="1" width="16.7109375" style="148" customWidth="1"/>
    <col min="2" max="2" width="19.85546875" style="141" customWidth="1"/>
    <col min="3" max="3" width="21.85546875" style="141" hidden="1" customWidth="1"/>
    <col min="4" max="4" width="21.85546875" style="141" customWidth="1"/>
    <col min="5" max="26" width="9.140625" style="141"/>
  </cols>
  <sheetData>
    <row r="1" spans="1:4" ht="18.75" x14ac:dyDescent="0.35">
      <c r="A1" s="139" t="s">
        <v>122</v>
      </c>
      <c r="B1" s="140"/>
      <c r="C1" s="140"/>
      <c r="D1" s="140"/>
    </row>
    <row r="2" spans="1:4" x14ac:dyDescent="0.3">
      <c r="A2" s="142" t="s">
        <v>104</v>
      </c>
      <c r="B2" s="143" t="s">
        <v>105</v>
      </c>
      <c r="C2" s="143" t="s">
        <v>106</v>
      </c>
      <c r="D2" s="143" t="s">
        <v>107</v>
      </c>
    </row>
    <row r="3" spans="1:4" x14ac:dyDescent="0.3">
      <c r="A3" s="144">
        <v>43405</v>
      </c>
      <c r="B3" s="145">
        <v>6952470</v>
      </c>
      <c r="C3" s="145">
        <v>16750</v>
      </c>
      <c r="D3" s="145">
        <v>16750</v>
      </c>
    </row>
    <row r="4" spans="1:4" x14ac:dyDescent="0.3">
      <c r="A4" s="144">
        <v>43406</v>
      </c>
      <c r="B4" s="145">
        <v>6969495</v>
      </c>
      <c r="C4" s="145">
        <v>17025</v>
      </c>
      <c r="D4" s="145">
        <v>17025</v>
      </c>
    </row>
    <row r="5" spans="1:4" x14ac:dyDescent="0.3">
      <c r="A5" s="144">
        <v>43407</v>
      </c>
      <c r="B5" s="145">
        <v>6986504</v>
      </c>
      <c r="C5" s="145">
        <v>17009</v>
      </c>
      <c r="D5" s="145">
        <v>17009</v>
      </c>
    </row>
    <row r="6" spans="1:4" x14ac:dyDescent="0.3">
      <c r="A6" s="144">
        <v>43408</v>
      </c>
      <c r="B6" s="145">
        <v>6994536</v>
      </c>
      <c r="C6" s="145">
        <v>8032</v>
      </c>
      <c r="D6" s="145">
        <v>8032</v>
      </c>
    </row>
    <row r="7" spans="1:4" x14ac:dyDescent="0.3">
      <c r="A7" s="144">
        <v>43409</v>
      </c>
      <c r="B7" s="145">
        <v>7003005</v>
      </c>
      <c r="C7" s="145">
        <v>8469</v>
      </c>
      <c r="D7" s="145">
        <v>8469</v>
      </c>
    </row>
    <row r="8" spans="1:4" x14ac:dyDescent="0.3">
      <c r="A8" s="144">
        <v>43410</v>
      </c>
      <c r="B8" s="145">
        <v>7028301</v>
      </c>
      <c r="C8" s="145">
        <v>25296</v>
      </c>
      <c r="D8" s="145">
        <v>25296</v>
      </c>
    </row>
    <row r="9" spans="1:4" x14ac:dyDescent="0.3">
      <c r="A9" s="144">
        <v>43411</v>
      </c>
      <c r="B9" s="145">
        <v>7045121</v>
      </c>
      <c r="C9" s="145">
        <v>16820</v>
      </c>
      <c r="D9" s="145">
        <v>16820</v>
      </c>
    </row>
    <row r="10" spans="1:4" x14ac:dyDescent="0.3">
      <c r="A10" s="144">
        <v>43412</v>
      </c>
      <c r="B10" s="145">
        <v>7070601</v>
      </c>
      <c r="C10" s="145">
        <v>25480</v>
      </c>
      <c r="D10" s="145">
        <v>25480</v>
      </c>
    </row>
    <row r="11" spans="1:4" x14ac:dyDescent="0.3">
      <c r="A11" s="144">
        <v>43413</v>
      </c>
      <c r="B11" s="145">
        <v>7087490</v>
      </c>
      <c r="C11" s="145">
        <v>16889</v>
      </c>
      <c r="D11" s="145">
        <v>16889</v>
      </c>
    </row>
    <row r="12" spans="1:4" x14ac:dyDescent="0.3">
      <c r="A12" s="144">
        <v>43414</v>
      </c>
      <c r="B12" s="145">
        <v>7104285</v>
      </c>
      <c r="C12" s="145">
        <v>16795</v>
      </c>
      <c r="D12" s="145">
        <v>16795</v>
      </c>
    </row>
    <row r="13" spans="1:4" x14ac:dyDescent="0.3">
      <c r="A13" s="144">
        <v>43415</v>
      </c>
      <c r="B13" s="145">
        <v>7112725</v>
      </c>
      <c r="C13" s="145">
        <v>8440</v>
      </c>
      <c r="D13" s="145">
        <v>8440</v>
      </c>
    </row>
    <row r="14" spans="1:4" x14ac:dyDescent="0.3">
      <c r="A14" s="144">
        <v>43416</v>
      </c>
      <c r="B14" s="145">
        <v>7121086</v>
      </c>
      <c r="C14" s="145">
        <v>8361</v>
      </c>
      <c r="D14" s="145">
        <v>8361</v>
      </c>
    </row>
    <row r="15" spans="1:4" x14ac:dyDescent="0.3">
      <c r="A15" s="144">
        <v>43417</v>
      </c>
      <c r="B15" s="145">
        <v>7146484</v>
      </c>
      <c r="C15" s="145">
        <v>25398</v>
      </c>
      <c r="D15" s="145">
        <v>25398</v>
      </c>
    </row>
    <row r="16" spans="1:4" x14ac:dyDescent="0.3">
      <c r="A16" s="144">
        <v>43418</v>
      </c>
      <c r="B16" s="145">
        <v>7163346</v>
      </c>
      <c r="C16" s="145">
        <v>16862</v>
      </c>
      <c r="D16" s="145">
        <v>16862</v>
      </c>
    </row>
    <row r="17" spans="1:4" x14ac:dyDescent="0.3">
      <c r="A17" s="144">
        <v>43419</v>
      </c>
      <c r="B17" s="145">
        <v>7188622</v>
      </c>
      <c r="C17" s="145">
        <v>25276</v>
      </c>
      <c r="D17" s="145">
        <v>25276</v>
      </c>
    </row>
    <row r="18" spans="1:4" x14ac:dyDescent="0.3">
      <c r="A18" s="144">
        <v>43420</v>
      </c>
      <c r="B18" s="145">
        <v>7199643</v>
      </c>
      <c r="C18" s="145">
        <v>11021</v>
      </c>
      <c r="D18" s="145">
        <v>11021</v>
      </c>
    </row>
    <row r="19" spans="1:4" x14ac:dyDescent="0.3">
      <c r="A19" s="144">
        <v>43421</v>
      </c>
      <c r="B19" s="145">
        <v>7213946</v>
      </c>
      <c r="C19" s="145">
        <v>14303</v>
      </c>
      <c r="D19" s="145">
        <v>14303</v>
      </c>
    </row>
    <row r="20" spans="1:4" x14ac:dyDescent="0.3">
      <c r="A20" s="144">
        <v>43422</v>
      </c>
      <c r="B20" s="145">
        <v>7230709</v>
      </c>
      <c r="C20" s="145">
        <v>16763</v>
      </c>
      <c r="D20" s="145">
        <v>16763</v>
      </c>
    </row>
    <row r="21" spans="1:4" x14ac:dyDescent="0.3">
      <c r="A21" s="144">
        <v>43423</v>
      </c>
      <c r="B21" s="145">
        <v>7239063</v>
      </c>
      <c r="C21" s="145">
        <v>8354</v>
      </c>
      <c r="D21" s="145">
        <v>8354</v>
      </c>
    </row>
    <row r="22" spans="1:4" x14ac:dyDescent="0.3">
      <c r="A22" s="144">
        <v>43424</v>
      </c>
      <c r="B22" s="145">
        <v>7264345</v>
      </c>
      <c r="C22" s="145">
        <v>25282</v>
      </c>
      <c r="D22" s="145">
        <v>25282</v>
      </c>
    </row>
    <row r="23" spans="1:4" x14ac:dyDescent="0.3">
      <c r="A23" s="144">
        <v>43425</v>
      </c>
      <c r="B23" s="145">
        <v>7289660</v>
      </c>
      <c r="C23" s="145">
        <v>25315</v>
      </c>
      <c r="D23" s="145">
        <v>25315</v>
      </c>
    </row>
    <row r="24" spans="1:4" x14ac:dyDescent="0.3">
      <c r="A24" s="144">
        <v>43426</v>
      </c>
      <c r="B24" s="145">
        <v>7307118</v>
      </c>
      <c r="C24" s="145">
        <v>17458</v>
      </c>
      <c r="D24" s="145">
        <v>17458</v>
      </c>
    </row>
    <row r="25" spans="1:4" x14ac:dyDescent="0.3">
      <c r="A25" s="144">
        <v>43427</v>
      </c>
      <c r="B25" s="145">
        <v>7329927</v>
      </c>
      <c r="C25" s="145">
        <v>22809</v>
      </c>
      <c r="D25" s="145">
        <v>22809</v>
      </c>
    </row>
    <row r="26" spans="1:4" x14ac:dyDescent="0.3">
      <c r="A26" s="144">
        <v>43428</v>
      </c>
      <c r="B26" s="145">
        <v>7340719</v>
      </c>
      <c r="C26" s="145">
        <v>10792</v>
      </c>
      <c r="D26" s="145">
        <v>10792</v>
      </c>
    </row>
    <row r="27" spans="1:4" x14ac:dyDescent="0.3">
      <c r="A27" s="144">
        <v>43429</v>
      </c>
      <c r="B27" s="145">
        <v>7357597</v>
      </c>
      <c r="C27" s="145">
        <v>16878</v>
      </c>
      <c r="D27" s="145">
        <v>16878</v>
      </c>
    </row>
    <row r="28" spans="1:4" x14ac:dyDescent="0.3">
      <c r="A28" s="144">
        <v>43430</v>
      </c>
      <c r="B28" s="145">
        <v>7366002</v>
      </c>
      <c r="C28" s="145">
        <v>8405</v>
      </c>
      <c r="D28" s="145">
        <v>8405</v>
      </c>
    </row>
    <row r="29" spans="1:4" x14ac:dyDescent="0.3">
      <c r="A29" s="144">
        <v>43431</v>
      </c>
      <c r="B29" s="145">
        <v>7391124</v>
      </c>
      <c r="C29" s="145">
        <v>25122</v>
      </c>
      <c r="D29" s="145">
        <v>25122</v>
      </c>
    </row>
    <row r="30" spans="1:4" x14ac:dyDescent="0.3">
      <c r="A30" s="144">
        <v>43432</v>
      </c>
      <c r="B30" s="145">
        <v>7416419</v>
      </c>
      <c r="C30" s="145">
        <v>25295</v>
      </c>
      <c r="D30" s="145">
        <v>25295</v>
      </c>
    </row>
    <row r="31" spans="1:4" x14ac:dyDescent="0.3">
      <c r="A31" s="144">
        <v>43433</v>
      </c>
      <c r="B31" s="145">
        <v>7433266</v>
      </c>
      <c r="C31" s="145">
        <v>16847</v>
      </c>
      <c r="D31" s="145">
        <v>16847</v>
      </c>
    </row>
    <row r="32" spans="1:4" x14ac:dyDescent="0.3">
      <c r="A32" s="144">
        <v>43434</v>
      </c>
      <c r="B32" s="145">
        <v>7450375</v>
      </c>
      <c r="C32" s="145">
        <v>17109</v>
      </c>
      <c r="D32" s="145">
        <v>17109</v>
      </c>
    </row>
    <row r="33" spans="1:4" x14ac:dyDescent="0.3">
      <c r="A33" s="146" t="s">
        <v>108</v>
      </c>
      <c r="B33" s="140"/>
      <c r="C33" s="140"/>
      <c r="D33" s="147">
        <f>SUM(D3:D32)</f>
        <v>514655</v>
      </c>
    </row>
    <row r="34" spans="1:4" x14ac:dyDescent="0.3">
      <c r="A34" s="146" t="s">
        <v>109</v>
      </c>
      <c r="B34" s="140"/>
      <c r="C34" s="140"/>
      <c r="D34" s="147">
        <f>ROUND(AVERAGE(D3:D32),0)</f>
        <v>17155</v>
      </c>
    </row>
  </sheetData>
  <mergeCells count="3">
    <mergeCell ref="A1:D1"/>
    <mergeCell ref="A33:C33"/>
    <mergeCell ref="A34:C34"/>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87009-3FB9-4C1D-B91D-45B74A9F7F4A}">
  <dimension ref="A1:Z35"/>
  <sheetViews>
    <sheetView workbookViewId="0">
      <selection sqref="A1:D1"/>
    </sheetView>
  </sheetViews>
  <sheetFormatPr defaultRowHeight="15.75" x14ac:dyDescent="0.3"/>
  <cols>
    <col min="1" max="1" width="16.7109375" style="148" customWidth="1"/>
    <col min="2" max="2" width="19.85546875" style="141" customWidth="1"/>
    <col min="3" max="3" width="21.85546875" style="141" hidden="1" customWidth="1"/>
    <col min="4" max="4" width="21.85546875" style="141" customWidth="1"/>
    <col min="5" max="26" width="9.140625" style="141"/>
  </cols>
  <sheetData>
    <row r="1" spans="1:4" ht="18.75" x14ac:dyDescent="0.35">
      <c r="A1" s="139" t="s">
        <v>123</v>
      </c>
      <c r="B1" s="140"/>
      <c r="C1" s="140"/>
      <c r="D1" s="140"/>
    </row>
    <row r="2" spans="1:4" x14ac:dyDescent="0.3">
      <c r="A2" s="142" t="s">
        <v>104</v>
      </c>
      <c r="B2" s="143" t="s">
        <v>105</v>
      </c>
      <c r="C2" s="143" t="s">
        <v>106</v>
      </c>
      <c r="D2" s="143" t="s">
        <v>107</v>
      </c>
    </row>
    <row r="3" spans="1:4" x14ac:dyDescent="0.3">
      <c r="A3" s="144">
        <v>43374</v>
      </c>
      <c r="B3" s="145">
        <v>6438381</v>
      </c>
      <c r="C3" s="145">
        <v>8442</v>
      </c>
      <c r="D3" s="145">
        <v>8442</v>
      </c>
    </row>
    <row r="4" spans="1:4" x14ac:dyDescent="0.3">
      <c r="A4" s="144">
        <v>43375</v>
      </c>
      <c r="B4" s="145">
        <v>6464073</v>
      </c>
      <c r="C4" s="145">
        <v>25692</v>
      </c>
      <c r="D4" s="145">
        <v>25692</v>
      </c>
    </row>
    <row r="5" spans="1:4" x14ac:dyDescent="0.3">
      <c r="A5" s="144">
        <v>43376</v>
      </c>
      <c r="B5" s="145">
        <v>6489717</v>
      </c>
      <c r="C5" s="145">
        <v>25644</v>
      </c>
      <c r="D5" s="145">
        <v>25644</v>
      </c>
    </row>
    <row r="6" spans="1:4" x14ac:dyDescent="0.3">
      <c r="A6" s="144">
        <v>43377</v>
      </c>
      <c r="B6" s="145">
        <v>6515422</v>
      </c>
      <c r="C6" s="145">
        <v>25705</v>
      </c>
      <c r="D6" s="145">
        <v>25705</v>
      </c>
    </row>
    <row r="7" spans="1:4" x14ac:dyDescent="0.3">
      <c r="A7" s="144">
        <v>43378</v>
      </c>
      <c r="B7" s="145">
        <v>6532463</v>
      </c>
      <c r="C7" s="145">
        <v>17041</v>
      </c>
      <c r="D7" s="145">
        <v>17041</v>
      </c>
    </row>
    <row r="8" spans="1:4" x14ac:dyDescent="0.3">
      <c r="A8" s="144">
        <v>43379</v>
      </c>
      <c r="B8" s="145">
        <v>6541011</v>
      </c>
      <c r="C8" s="145">
        <v>8548</v>
      </c>
      <c r="D8" s="145">
        <v>8548</v>
      </c>
    </row>
    <row r="9" spans="1:4" x14ac:dyDescent="0.3">
      <c r="A9" s="144">
        <v>43380</v>
      </c>
      <c r="B9" s="145">
        <v>6549001</v>
      </c>
      <c r="C9" s="145">
        <v>7990</v>
      </c>
      <c r="D9" s="145">
        <v>7990</v>
      </c>
    </row>
    <row r="10" spans="1:4" x14ac:dyDescent="0.3">
      <c r="A10" s="144">
        <v>43381</v>
      </c>
      <c r="B10" s="145">
        <v>6557581</v>
      </c>
      <c r="C10" s="145">
        <v>8580</v>
      </c>
      <c r="D10" s="145">
        <v>8580</v>
      </c>
    </row>
    <row r="11" spans="1:4" x14ac:dyDescent="0.3">
      <c r="A11" s="144">
        <v>43382</v>
      </c>
      <c r="B11" s="145">
        <v>6570613</v>
      </c>
      <c r="C11" s="145">
        <v>13032</v>
      </c>
      <c r="D11" s="145">
        <v>13032</v>
      </c>
    </row>
    <row r="12" spans="1:4" x14ac:dyDescent="0.3">
      <c r="A12" s="144">
        <v>43383</v>
      </c>
      <c r="B12" s="145">
        <v>6592363</v>
      </c>
      <c r="C12" s="145">
        <v>21750</v>
      </c>
      <c r="D12" s="145">
        <v>21750</v>
      </c>
    </row>
    <row r="13" spans="1:4" x14ac:dyDescent="0.3">
      <c r="A13" s="144">
        <v>43384</v>
      </c>
      <c r="B13" s="145">
        <v>6618409</v>
      </c>
      <c r="C13" s="145">
        <v>26046</v>
      </c>
      <c r="D13" s="145">
        <v>26046</v>
      </c>
    </row>
    <row r="14" spans="1:4" x14ac:dyDescent="0.3">
      <c r="A14" s="144">
        <v>43385</v>
      </c>
      <c r="B14" s="145">
        <v>6635590</v>
      </c>
      <c r="C14" s="145">
        <v>17181</v>
      </c>
      <c r="D14" s="145">
        <v>17181</v>
      </c>
    </row>
    <row r="15" spans="1:4" x14ac:dyDescent="0.3">
      <c r="A15" s="144">
        <v>43386</v>
      </c>
      <c r="B15" s="145">
        <v>6644119</v>
      </c>
      <c r="C15" s="145">
        <v>8529</v>
      </c>
      <c r="D15" s="145">
        <v>8529</v>
      </c>
    </row>
    <row r="16" spans="1:4" x14ac:dyDescent="0.3">
      <c r="A16" s="144">
        <v>43387</v>
      </c>
      <c r="B16" s="145">
        <v>6652669</v>
      </c>
      <c r="C16" s="145">
        <v>8550</v>
      </c>
      <c r="D16" s="145">
        <v>8550</v>
      </c>
    </row>
    <row r="17" spans="1:4" x14ac:dyDescent="0.3">
      <c r="A17" s="144">
        <v>43388</v>
      </c>
      <c r="B17" s="145">
        <v>6666626</v>
      </c>
      <c r="C17" s="145">
        <v>13957</v>
      </c>
      <c r="D17" s="145">
        <v>13957</v>
      </c>
    </row>
    <row r="18" spans="1:4" x14ac:dyDescent="0.3">
      <c r="A18" s="144">
        <v>43389</v>
      </c>
      <c r="B18" s="145">
        <v>6687370</v>
      </c>
      <c r="C18" s="145">
        <v>20744</v>
      </c>
      <c r="D18" s="145">
        <v>20744</v>
      </c>
    </row>
    <row r="19" spans="1:4" x14ac:dyDescent="0.3">
      <c r="A19" s="144">
        <v>43390</v>
      </c>
      <c r="B19" s="145">
        <v>6707260</v>
      </c>
      <c r="C19" s="145">
        <v>19890</v>
      </c>
      <c r="D19" s="145">
        <v>19890</v>
      </c>
    </row>
    <row r="20" spans="1:4" x14ac:dyDescent="0.3">
      <c r="A20" s="144">
        <v>43391</v>
      </c>
      <c r="B20" s="145">
        <v>6730763</v>
      </c>
      <c r="C20" s="145">
        <v>23503</v>
      </c>
      <c r="D20" s="145">
        <v>23503</v>
      </c>
    </row>
    <row r="21" spans="1:4" x14ac:dyDescent="0.3">
      <c r="A21" s="144">
        <v>43392</v>
      </c>
      <c r="B21" s="145">
        <v>6747585</v>
      </c>
      <c r="C21" s="145">
        <v>16822</v>
      </c>
      <c r="D21" s="145">
        <v>16822</v>
      </c>
    </row>
    <row r="22" spans="1:4" x14ac:dyDescent="0.3">
      <c r="A22" s="144">
        <v>43393</v>
      </c>
      <c r="B22" s="145">
        <v>6764133</v>
      </c>
      <c r="C22" s="145">
        <v>16548</v>
      </c>
      <c r="D22" s="145">
        <v>16548</v>
      </c>
    </row>
    <row r="23" spans="1:4" x14ac:dyDescent="0.3">
      <c r="A23" s="144">
        <v>43394</v>
      </c>
      <c r="B23" s="145">
        <v>6764662</v>
      </c>
      <c r="C23" s="145">
        <v>529</v>
      </c>
      <c r="D23" s="145">
        <v>529</v>
      </c>
    </row>
    <row r="24" spans="1:4" x14ac:dyDescent="0.3">
      <c r="A24" s="144">
        <v>43395</v>
      </c>
      <c r="B24" s="145">
        <v>6781847</v>
      </c>
      <c r="C24" s="145">
        <v>17185</v>
      </c>
      <c r="D24" s="145">
        <v>17185</v>
      </c>
    </row>
    <row r="25" spans="1:4" x14ac:dyDescent="0.3">
      <c r="A25" s="144">
        <v>43396</v>
      </c>
      <c r="B25" s="145">
        <v>6807644</v>
      </c>
      <c r="C25" s="145">
        <v>25797</v>
      </c>
      <c r="D25" s="145">
        <v>25797</v>
      </c>
    </row>
    <row r="26" spans="1:4" x14ac:dyDescent="0.3">
      <c r="A26" s="144">
        <v>43397</v>
      </c>
      <c r="B26" s="145">
        <v>6824900</v>
      </c>
      <c r="C26" s="145">
        <v>17256</v>
      </c>
      <c r="D26" s="145">
        <v>17256</v>
      </c>
    </row>
    <row r="27" spans="1:4" x14ac:dyDescent="0.3">
      <c r="A27" s="144">
        <v>43398</v>
      </c>
      <c r="B27" s="145">
        <v>6848410</v>
      </c>
      <c r="C27" s="145">
        <v>23510</v>
      </c>
      <c r="D27" s="145">
        <v>23510</v>
      </c>
    </row>
    <row r="28" spans="1:4" x14ac:dyDescent="0.3">
      <c r="A28" s="144">
        <v>43399</v>
      </c>
      <c r="B28" s="145">
        <v>6867747</v>
      </c>
      <c r="C28" s="145">
        <v>19337</v>
      </c>
      <c r="D28" s="145">
        <v>19337</v>
      </c>
    </row>
    <row r="29" spans="1:4" x14ac:dyDescent="0.3">
      <c r="A29" s="144">
        <v>43400</v>
      </c>
      <c r="B29" s="145">
        <v>6875832</v>
      </c>
      <c r="C29" s="145">
        <v>8085</v>
      </c>
      <c r="D29" s="145">
        <v>8085</v>
      </c>
    </row>
    <row r="30" spans="1:4" x14ac:dyDescent="0.3">
      <c r="A30" s="144">
        <v>43401</v>
      </c>
      <c r="B30" s="145">
        <v>6884423</v>
      </c>
      <c r="C30" s="145">
        <v>8591</v>
      </c>
      <c r="D30" s="145">
        <v>8591</v>
      </c>
    </row>
    <row r="31" spans="1:4" x14ac:dyDescent="0.3">
      <c r="A31" s="144">
        <v>43402</v>
      </c>
      <c r="B31" s="145">
        <v>6901474</v>
      </c>
      <c r="C31" s="145">
        <v>17051</v>
      </c>
      <c r="D31" s="145">
        <v>17051</v>
      </c>
    </row>
    <row r="32" spans="1:4" x14ac:dyDescent="0.3">
      <c r="A32" s="144">
        <v>43403</v>
      </c>
      <c r="B32" s="145">
        <v>6915730</v>
      </c>
      <c r="C32" s="145">
        <v>14256</v>
      </c>
      <c r="D32" s="145">
        <v>14256</v>
      </c>
    </row>
    <row r="33" spans="1:4" x14ac:dyDescent="0.3">
      <c r="A33" s="144">
        <v>43404</v>
      </c>
      <c r="B33" s="145">
        <v>6935720</v>
      </c>
      <c r="C33" s="145">
        <v>19990</v>
      </c>
      <c r="D33" s="145">
        <v>19990</v>
      </c>
    </row>
    <row r="34" spans="1:4" x14ac:dyDescent="0.3">
      <c r="A34" s="146" t="s">
        <v>108</v>
      </c>
      <c r="B34" s="140"/>
      <c r="C34" s="140"/>
      <c r="D34" s="147">
        <f>SUM(D3:D33)</f>
        <v>505781</v>
      </c>
    </row>
    <row r="35" spans="1:4" x14ac:dyDescent="0.3">
      <c r="A35" s="146" t="s">
        <v>109</v>
      </c>
      <c r="B35" s="140"/>
      <c r="C35" s="140"/>
      <c r="D35" s="147">
        <f>ROUND(AVERAGE(D3:D33),0)</f>
        <v>16316</v>
      </c>
    </row>
  </sheetData>
  <mergeCells count="3">
    <mergeCell ref="A1:D1"/>
    <mergeCell ref="A34:C34"/>
    <mergeCell ref="A35:C35"/>
  </mergeCell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B56BA-FCBA-47D0-8528-BC5E12DCAD05}">
  <dimension ref="A1:Z34"/>
  <sheetViews>
    <sheetView workbookViewId="0">
      <selection sqref="A1:D1"/>
    </sheetView>
  </sheetViews>
  <sheetFormatPr defaultRowHeight="15.75" x14ac:dyDescent="0.3"/>
  <cols>
    <col min="1" max="1" width="16.7109375" style="148" customWidth="1"/>
    <col min="2" max="2" width="18.7109375" style="141" customWidth="1"/>
    <col min="3" max="3" width="21.85546875" style="141" hidden="1" customWidth="1"/>
    <col min="4" max="4" width="21.85546875" style="141" customWidth="1"/>
    <col min="5" max="26" width="9.140625" style="141"/>
  </cols>
  <sheetData>
    <row r="1" spans="1:4" ht="18.75" x14ac:dyDescent="0.35">
      <c r="A1" s="139" t="s">
        <v>124</v>
      </c>
      <c r="B1" s="140"/>
      <c r="C1" s="140"/>
      <c r="D1" s="140"/>
    </row>
    <row r="2" spans="1:4" x14ac:dyDescent="0.3">
      <c r="A2" s="142" t="s">
        <v>104</v>
      </c>
      <c r="B2" s="143" t="s">
        <v>105</v>
      </c>
      <c r="C2" s="143" t="s">
        <v>106</v>
      </c>
      <c r="D2" s="143" t="s">
        <v>107</v>
      </c>
    </row>
    <row r="3" spans="1:4" x14ac:dyDescent="0.3">
      <c r="A3" s="144">
        <v>43344</v>
      </c>
      <c r="B3" s="145">
        <v>5985868</v>
      </c>
      <c r="C3" s="145">
        <v>0</v>
      </c>
      <c r="D3" s="145">
        <v>0</v>
      </c>
    </row>
    <row r="4" spans="1:4" x14ac:dyDescent="0.3">
      <c r="A4" s="144">
        <v>43345</v>
      </c>
      <c r="B4" s="145">
        <v>5993881</v>
      </c>
      <c r="C4" s="145">
        <v>8013</v>
      </c>
      <c r="D4" s="145">
        <v>8013</v>
      </c>
    </row>
    <row r="5" spans="1:4" x14ac:dyDescent="0.3">
      <c r="A5" s="144">
        <v>43346</v>
      </c>
      <c r="B5" s="145">
        <v>6002512</v>
      </c>
      <c r="C5" s="145">
        <v>8631</v>
      </c>
      <c r="D5" s="145">
        <v>8631</v>
      </c>
    </row>
    <row r="6" spans="1:4" x14ac:dyDescent="0.3">
      <c r="A6" s="144">
        <v>43347</v>
      </c>
      <c r="B6" s="145">
        <v>6019534</v>
      </c>
      <c r="C6" s="145">
        <v>17022</v>
      </c>
      <c r="D6" s="145">
        <v>17022</v>
      </c>
    </row>
    <row r="7" spans="1:4" x14ac:dyDescent="0.3">
      <c r="A7" s="144">
        <v>43348</v>
      </c>
      <c r="B7" s="145">
        <v>6034280</v>
      </c>
      <c r="C7" s="145">
        <v>14746</v>
      </c>
      <c r="D7" s="145">
        <v>14746</v>
      </c>
    </row>
    <row r="8" spans="1:4" x14ac:dyDescent="0.3">
      <c r="A8" s="144">
        <v>43349</v>
      </c>
      <c r="B8" s="145">
        <v>6053679</v>
      </c>
      <c r="C8" s="145">
        <v>19399</v>
      </c>
      <c r="D8" s="145">
        <v>19399</v>
      </c>
    </row>
    <row r="9" spans="1:4" x14ac:dyDescent="0.3">
      <c r="A9" s="144">
        <v>43350</v>
      </c>
      <c r="B9" s="145">
        <v>6069148</v>
      </c>
      <c r="C9" s="145">
        <v>15469</v>
      </c>
      <c r="D9" s="145">
        <v>15469</v>
      </c>
    </row>
    <row r="10" spans="1:4" x14ac:dyDescent="0.3">
      <c r="A10" s="144">
        <v>43351</v>
      </c>
      <c r="B10" s="145">
        <v>6078788</v>
      </c>
      <c r="C10" s="145">
        <v>9640</v>
      </c>
      <c r="D10" s="145">
        <v>9640</v>
      </c>
    </row>
    <row r="11" spans="1:4" x14ac:dyDescent="0.3">
      <c r="A11" s="144">
        <v>43352</v>
      </c>
      <c r="B11" s="145">
        <v>6078788</v>
      </c>
      <c r="C11" s="145">
        <v>0</v>
      </c>
      <c r="D11" s="145">
        <v>0</v>
      </c>
    </row>
    <row r="12" spans="1:4" x14ac:dyDescent="0.3">
      <c r="A12" s="144">
        <v>43353</v>
      </c>
      <c r="B12" s="145">
        <v>6095909</v>
      </c>
      <c r="C12" s="145">
        <v>17121</v>
      </c>
      <c r="D12" s="145">
        <v>17121</v>
      </c>
    </row>
    <row r="13" spans="1:4" x14ac:dyDescent="0.3">
      <c r="A13" s="144">
        <v>43354</v>
      </c>
      <c r="B13" s="145">
        <v>6121634</v>
      </c>
      <c r="C13" s="145">
        <v>25725</v>
      </c>
      <c r="D13" s="145">
        <v>25725</v>
      </c>
    </row>
    <row r="14" spans="1:4" x14ac:dyDescent="0.3">
      <c r="A14" s="144">
        <v>43355</v>
      </c>
      <c r="B14" s="145">
        <v>6138660</v>
      </c>
      <c r="C14" s="145">
        <v>17026</v>
      </c>
      <c r="D14" s="145">
        <v>17026</v>
      </c>
    </row>
    <row r="15" spans="1:4" x14ac:dyDescent="0.3">
      <c r="A15" s="144">
        <v>43356</v>
      </c>
      <c r="B15" s="145">
        <v>6155812</v>
      </c>
      <c r="C15" s="145">
        <v>17152</v>
      </c>
      <c r="D15" s="145">
        <v>17152</v>
      </c>
    </row>
    <row r="16" spans="1:4" x14ac:dyDescent="0.3">
      <c r="A16" s="144">
        <v>43357</v>
      </c>
      <c r="B16" s="145">
        <v>6182144</v>
      </c>
      <c r="C16" s="145">
        <v>26332</v>
      </c>
      <c r="D16" s="145">
        <v>26332</v>
      </c>
    </row>
    <row r="17" spans="1:4" x14ac:dyDescent="0.3">
      <c r="A17" s="144">
        <v>43358</v>
      </c>
      <c r="B17" s="145">
        <v>6190484</v>
      </c>
      <c r="C17" s="145">
        <v>8340</v>
      </c>
      <c r="D17" s="145">
        <v>8340</v>
      </c>
    </row>
    <row r="18" spans="1:4" x14ac:dyDescent="0.3">
      <c r="A18" s="144">
        <v>43359</v>
      </c>
      <c r="B18" s="145">
        <v>6199060</v>
      </c>
      <c r="C18" s="145">
        <v>8576</v>
      </c>
      <c r="D18" s="145">
        <v>8576</v>
      </c>
    </row>
    <row r="19" spans="1:4" x14ac:dyDescent="0.3">
      <c r="A19" s="144">
        <v>43360</v>
      </c>
      <c r="B19" s="145">
        <v>6216167</v>
      </c>
      <c r="C19" s="145">
        <v>17107</v>
      </c>
      <c r="D19" s="145">
        <v>17107</v>
      </c>
    </row>
    <row r="20" spans="1:4" x14ac:dyDescent="0.3">
      <c r="A20" s="144">
        <v>43361</v>
      </c>
      <c r="B20" s="145">
        <v>6241855</v>
      </c>
      <c r="C20" s="145">
        <v>25688</v>
      </c>
      <c r="D20" s="145">
        <v>25688</v>
      </c>
    </row>
    <row r="21" spans="1:4" x14ac:dyDescent="0.3">
      <c r="A21" s="144">
        <v>43362</v>
      </c>
      <c r="B21" s="145">
        <v>6267403</v>
      </c>
      <c r="C21" s="145">
        <v>25548</v>
      </c>
      <c r="D21" s="145">
        <v>25548</v>
      </c>
    </row>
    <row r="22" spans="1:4" x14ac:dyDescent="0.3">
      <c r="A22" s="144">
        <v>43363</v>
      </c>
      <c r="B22" s="145">
        <v>6284576</v>
      </c>
      <c r="C22" s="145">
        <v>17173</v>
      </c>
      <c r="D22" s="145">
        <v>17173</v>
      </c>
    </row>
    <row r="23" spans="1:4" x14ac:dyDescent="0.3">
      <c r="A23" s="144">
        <v>43364</v>
      </c>
      <c r="B23" s="145">
        <v>6301717</v>
      </c>
      <c r="C23" s="145">
        <v>17141</v>
      </c>
      <c r="D23" s="145">
        <v>17141</v>
      </c>
    </row>
    <row r="24" spans="1:4" x14ac:dyDescent="0.3">
      <c r="A24" s="144">
        <v>43365</v>
      </c>
      <c r="B24" s="145">
        <v>6318831</v>
      </c>
      <c r="C24" s="145">
        <v>17114</v>
      </c>
      <c r="D24" s="145">
        <v>17114</v>
      </c>
    </row>
    <row r="25" spans="1:4" x14ac:dyDescent="0.3">
      <c r="A25" s="144">
        <v>43366</v>
      </c>
      <c r="B25" s="145">
        <v>6318831</v>
      </c>
      <c r="C25" s="145">
        <v>0</v>
      </c>
      <c r="D25" s="145">
        <v>0</v>
      </c>
    </row>
    <row r="26" spans="1:4" x14ac:dyDescent="0.3">
      <c r="A26" s="144">
        <v>43367</v>
      </c>
      <c r="B26" s="145">
        <v>6335953</v>
      </c>
      <c r="C26" s="145">
        <v>17122</v>
      </c>
      <c r="D26" s="145">
        <v>17122</v>
      </c>
    </row>
    <row r="27" spans="1:4" x14ac:dyDescent="0.3">
      <c r="A27" s="144">
        <v>43368</v>
      </c>
      <c r="B27" s="145">
        <v>6356567</v>
      </c>
      <c r="C27" s="145">
        <v>20614</v>
      </c>
      <c r="D27" s="145">
        <v>20614</v>
      </c>
    </row>
    <row r="28" spans="1:4" x14ac:dyDescent="0.3">
      <c r="A28" s="144">
        <v>43369</v>
      </c>
      <c r="B28" s="145">
        <v>6378663</v>
      </c>
      <c r="C28" s="145">
        <v>22096</v>
      </c>
      <c r="D28" s="145">
        <v>22096</v>
      </c>
    </row>
    <row r="29" spans="1:4" x14ac:dyDescent="0.3">
      <c r="A29" s="144">
        <v>43370</v>
      </c>
      <c r="B29" s="145">
        <v>6396021</v>
      </c>
      <c r="C29" s="145">
        <v>17358</v>
      </c>
      <c r="D29" s="145">
        <v>17358</v>
      </c>
    </row>
    <row r="30" spans="1:4" x14ac:dyDescent="0.3">
      <c r="A30" s="144">
        <v>43371</v>
      </c>
      <c r="B30" s="145">
        <v>6413005</v>
      </c>
      <c r="C30" s="145">
        <v>16984</v>
      </c>
      <c r="D30" s="145">
        <v>16984</v>
      </c>
    </row>
    <row r="31" spans="1:4" x14ac:dyDescent="0.3">
      <c r="A31" s="144">
        <v>43372</v>
      </c>
      <c r="B31" s="145">
        <v>6421386</v>
      </c>
      <c r="C31" s="145">
        <v>8381</v>
      </c>
      <c r="D31" s="145">
        <v>8381</v>
      </c>
    </row>
    <row r="32" spans="1:4" x14ac:dyDescent="0.3">
      <c r="A32" s="144">
        <v>43373</v>
      </c>
      <c r="B32" s="145">
        <v>6429939</v>
      </c>
      <c r="C32" s="145">
        <v>8553</v>
      </c>
      <c r="D32" s="145">
        <v>8553</v>
      </c>
    </row>
    <row r="33" spans="1:4" x14ac:dyDescent="0.3">
      <c r="A33" s="146" t="s">
        <v>108</v>
      </c>
      <c r="B33" s="140"/>
      <c r="C33" s="140"/>
      <c r="D33" s="147">
        <f>SUM(D3:D32)</f>
        <v>444071</v>
      </c>
    </row>
    <row r="34" spans="1:4" x14ac:dyDescent="0.3">
      <c r="A34" s="146" t="s">
        <v>109</v>
      </c>
      <c r="B34" s="140"/>
      <c r="C34" s="140"/>
      <c r="D34" s="147">
        <f>ROUND(AVERAGE(D3:D32),0)</f>
        <v>14802</v>
      </c>
    </row>
  </sheetData>
  <mergeCells count="3">
    <mergeCell ref="A1:D1"/>
    <mergeCell ref="A33:C33"/>
    <mergeCell ref="A34:C34"/>
  </mergeCell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BD4D-7BB0-45A6-AAAB-8C23557CE3D1}">
  <dimension ref="A1:Z36"/>
  <sheetViews>
    <sheetView workbookViewId="0">
      <selection sqref="A1:C1"/>
    </sheetView>
  </sheetViews>
  <sheetFormatPr defaultRowHeight="15" x14ac:dyDescent="0.25"/>
  <cols>
    <col min="1" max="1" width="21.85546875" style="6" customWidth="1"/>
    <col min="2" max="3" width="21.85546875" style="154" customWidth="1"/>
    <col min="4" max="26" width="9.140625" style="154"/>
  </cols>
  <sheetData>
    <row r="1" spans="1:3" x14ac:dyDescent="0.25">
      <c r="A1" s="153" t="s">
        <v>125</v>
      </c>
      <c r="B1" s="153"/>
      <c r="C1" s="153"/>
    </row>
    <row r="2" spans="1:3" x14ac:dyDescent="0.25">
      <c r="A2" s="155" t="s">
        <v>104</v>
      </c>
      <c r="B2" s="156" t="s">
        <v>126</v>
      </c>
      <c r="C2" s="156" t="s">
        <v>127</v>
      </c>
    </row>
    <row r="3" spans="1:3" x14ac:dyDescent="0.25">
      <c r="A3" s="157">
        <v>43312</v>
      </c>
      <c r="B3" s="158">
        <v>5659918</v>
      </c>
      <c r="C3" s="158" t="s">
        <v>42</v>
      </c>
    </row>
    <row r="4" spans="1:3" x14ac:dyDescent="0.25">
      <c r="A4" s="157">
        <v>43313</v>
      </c>
      <c r="B4" s="158">
        <v>5677273</v>
      </c>
      <c r="C4" s="158">
        <v>17355</v>
      </c>
    </row>
    <row r="5" spans="1:3" x14ac:dyDescent="0.25">
      <c r="A5" s="157">
        <v>43314</v>
      </c>
      <c r="B5" s="158">
        <v>5686165</v>
      </c>
      <c r="C5" s="158">
        <v>8892</v>
      </c>
    </row>
    <row r="6" spans="1:3" x14ac:dyDescent="0.25">
      <c r="A6" s="157">
        <v>43315</v>
      </c>
      <c r="B6" s="158">
        <v>5694920</v>
      </c>
      <c r="C6" s="158">
        <v>8755</v>
      </c>
    </row>
    <row r="7" spans="1:3" x14ac:dyDescent="0.25">
      <c r="A7" s="157">
        <v>43316</v>
      </c>
      <c r="B7" s="158">
        <v>5703251</v>
      </c>
      <c r="C7" s="158">
        <v>8331</v>
      </c>
    </row>
    <row r="8" spans="1:3" x14ac:dyDescent="0.25">
      <c r="A8" s="157">
        <v>43317</v>
      </c>
      <c r="B8" s="158">
        <v>5712080</v>
      </c>
      <c r="C8" s="158">
        <v>8829</v>
      </c>
    </row>
    <row r="9" spans="1:3" x14ac:dyDescent="0.25">
      <c r="A9" s="157">
        <v>43318</v>
      </c>
      <c r="B9" s="158">
        <v>5720215</v>
      </c>
      <c r="C9" s="158">
        <v>8135</v>
      </c>
    </row>
    <row r="10" spans="1:3" x14ac:dyDescent="0.25">
      <c r="A10" s="157">
        <v>43319</v>
      </c>
      <c r="B10" s="158">
        <v>5729043</v>
      </c>
      <c r="C10" s="158">
        <v>8828</v>
      </c>
    </row>
    <row r="11" spans="1:3" x14ac:dyDescent="0.25">
      <c r="A11" s="157">
        <v>43320</v>
      </c>
      <c r="B11" s="158">
        <v>5737779</v>
      </c>
      <c r="C11" s="158">
        <v>8736</v>
      </c>
    </row>
    <row r="12" spans="1:3" x14ac:dyDescent="0.25">
      <c r="A12" s="157">
        <v>43321</v>
      </c>
      <c r="B12" s="158">
        <v>5746269</v>
      </c>
      <c r="C12" s="158">
        <v>8490</v>
      </c>
    </row>
    <row r="13" spans="1:3" x14ac:dyDescent="0.25">
      <c r="A13" s="157">
        <v>43322</v>
      </c>
      <c r="B13" s="158">
        <v>5763354</v>
      </c>
      <c r="C13" s="158">
        <v>17085</v>
      </c>
    </row>
    <row r="14" spans="1:3" x14ac:dyDescent="0.25">
      <c r="A14" s="157">
        <v>43323</v>
      </c>
      <c r="B14" s="158">
        <v>5772111</v>
      </c>
      <c r="C14" s="158">
        <v>8757</v>
      </c>
    </row>
    <row r="15" spans="1:3" x14ac:dyDescent="0.25">
      <c r="A15" s="157">
        <v>43324</v>
      </c>
      <c r="B15" s="158">
        <v>5772111</v>
      </c>
      <c r="C15" s="158">
        <v>0</v>
      </c>
    </row>
    <row r="16" spans="1:3" x14ac:dyDescent="0.25">
      <c r="A16" s="157">
        <v>43325</v>
      </c>
      <c r="B16" s="158">
        <v>5789385</v>
      </c>
      <c r="C16" s="158">
        <v>17274</v>
      </c>
    </row>
    <row r="17" spans="1:3" x14ac:dyDescent="0.25">
      <c r="A17" s="157">
        <v>43326</v>
      </c>
      <c r="B17" s="158">
        <v>5798169</v>
      </c>
      <c r="C17" s="158">
        <v>8784</v>
      </c>
    </row>
    <row r="18" spans="1:3" x14ac:dyDescent="0.25">
      <c r="A18" s="157">
        <v>43327</v>
      </c>
      <c r="B18" s="158">
        <v>5806319</v>
      </c>
      <c r="C18" s="158">
        <v>8150</v>
      </c>
    </row>
    <row r="19" spans="1:3" x14ac:dyDescent="0.25">
      <c r="A19" s="157">
        <v>43328</v>
      </c>
      <c r="B19" s="158">
        <v>5815498</v>
      </c>
      <c r="C19" s="158">
        <v>9179</v>
      </c>
    </row>
    <row r="20" spans="1:3" x14ac:dyDescent="0.25">
      <c r="A20" s="157">
        <v>43329</v>
      </c>
      <c r="B20" s="158">
        <v>5824280</v>
      </c>
      <c r="C20" s="158">
        <v>8782</v>
      </c>
    </row>
    <row r="21" spans="1:3" x14ac:dyDescent="0.25">
      <c r="A21" s="157">
        <v>43330</v>
      </c>
      <c r="B21" s="158">
        <v>5833041</v>
      </c>
      <c r="C21" s="158">
        <v>8761</v>
      </c>
    </row>
    <row r="22" spans="1:3" x14ac:dyDescent="0.25">
      <c r="A22" s="157">
        <v>43331</v>
      </c>
      <c r="B22" s="158">
        <v>5841559</v>
      </c>
      <c r="C22" s="158">
        <v>8518</v>
      </c>
    </row>
    <row r="23" spans="1:3" x14ac:dyDescent="0.25">
      <c r="A23" s="157">
        <v>43332</v>
      </c>
      <c r="B23" s="158">
        <v>5850365</v>
      </c>
      <c r="C23" s="158">
        <v>8806</v>
      </c>
    </row>
    <row r="24" spans="1:3" x14ac:dyDescent="0.25">
      <c r="A24" s="157">
        <v>43333</v>
      </c>
      <c r="B24" s="158">
        <v>5867325</v>
      </c>
      <c r="C24" s="158">
        <v>16960</v>
      </c>
    </row>
    <row r="25" spans="1:3" x14ac:dyDescent="0.25">
      <c r="A25" s="157">
        <v>43334</v>
      </c>
      <c r="B25" s="158">
        <v>5884799</v>
      </c>
      <c r="C25" s="158">
        <v>17474</v>
      </c>
    </row>
    <row r="26" spans="1:3" x14ac:dyDescent="0.25">
      <c r="A26" s="157">
        <v>43335</v>
      </c>
      <c r="B26" s="158">
        <v>5893601</v>
      </c>
      <c r="C26" s="158">
        <v>8802</v>
      </c>
    </row>
    <row r="27" spans="1:3" x14ac:dyDescent="0.25">
      <c r="A27" s="157">
        <v>43336</v>
      </c>
      <c r="B27" s="158">
        <v>5902352</v>
      </c>
      <c r="C27" s="158">
        <v>8751</v>
      </c>
    </row>
    <row r="28" spans="1:3" x14ac:dyDescent="0.25">
      <c r="A28" s="157">
        <v>43337</v>
      </c>
      <c r="B28" s="158">
        <v>5910528</v>
      </c>
      <c r="C28" s="158">
        <v>8176</v>
      </c>
    </row>
    <row r="29" spans="1:3" x14ac:dyDescent="0.25">
      <c r="A29" s="157">
        <v>43338</v>
      </c>
      <c r="B29" s="158">
        <v>5919303</v>
      </c>
      <c r="C29" s="158">
        <v>8775</v>
      </c>
    </row>
    <row r="30" spans="1:3" x14ac:dyDescent="0.25">
      <c r="A30" s="157">
        <v>43339</v>
      </c>
      <c r="B30" s="158">
        <v>5928112</v>
      </c>
      <c r="C30" s="158">
        <v>8809</v>
      </c>
    </row>
    <row r="31" spans="1:3" x14ac:dyDescent="0.25">
      <c r="A31" s="157">
        <v>43340</v>
      </c>
      <c r="B31" s="158">
        <v>5945686</v>
      </c>
      <c r="C31" s="158">
        <v>17574</v>
      </c>
    </row>
    <row r="32" spans="1:3" x14ac:dyDescent="0.25">
      <c r="A32" s="157">
        <v>43341</v>
      </c>
      <c r="B32" s="158">
        <v>5963044</v>
      </c>
      <c r="C32" s="158">
        <v>17358</v>
      </c>
    </row>
    <row r="33" spans="1:3" x14ac:dyDescent="0.25">
      <c r="A33" s="157">
        <v>43342</v>
      </c>
      <c r="B33" s="158">
        <v>5977242</v>
      </c>
      <c r="C33" s="158">
        <v>14198</v>
      </c>
    </row>
    <row r="34" spans="1:3" x14ac:dyDescent="0.25">
      <c r="A34" s="157">
        <v>43343</v>
      </c>
      <c r="B34" s="158">
        <v>5985868</v>
      </c>
      <c r="C34" s="158">
        <v>8626</v>
      </c>
    </row>
    <row r="35" spans="1:3" x14ac:dyDescent="0.25">
      <c r="A35" s="153" t="s">
        <v>108</v>
      </c>
      <c r="B35" s="153"/>
      <c r="C35" s="156">
        <f>SUM(C3:C34)</f>
        <v>325950</v>
      </c>
    </row>
    <row r="36" spans="1:3" x14ac:dyDescent="0.25">
      <c r="A36" s="153" t="s">
        <v>109</v>
      </c>
      <c r="B36" s="153"/>
      <c r="C36" s="156">
        <f>ROUND(AVERAGE(C3:C34),0)</f>
        <v>10515</v>
      </c>
    </row>
  </sheetData>
  <mergeCells count="3">
    <mergeCell ref="A1:C1"/>
    <mergeCell ref="A35:B35"/>
    <mergeCell ref="A36:B36"/>
  </mergeCell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B5D54-8A52-4FA5-9590-384260A53E7D}">
  <dimension ref="A1:Z36"/>
  <sheetViews>
    <sheetView workbookViewId="0">
      <selection sqref="A1:C1"/>
    </sheetView>
  </sheetViews>
  <sheetFormatPr defaultRowHeight="15" x14ac:dyDescent="0.25"/>
  <cols>
    <col min="1" max="1" width="21.85546875" style="6" customWidth="1"/>
    <col min="2" max="3" width="21.85546875" style="154" customWidth="1"/>
    <col min="4" max="26" width="9.140625" style="154"/>
  </cols>
  <sheetData>
    <row r="1" spans="1:3" x14ac:dyDescent="0.25">
      <c r="A1" s="153" t="s">
        <v>125</v>
      </c>
      <c r="B1" s="153"/>
      <c r="C1" s="153"/>
    </row>
    <row r="2" spans="1:3" x14ac:dyDescent="0.25">
      <c r="A2" s="159" t="s">
        <v>104</v>
      </c>
      <c r="B2" s="160" t="s">
        <v>126</v>
      </c>
      <c r="C2" s="160" t="s">
        <v>127</v>
      </c>
    </row>
    <row r="3" spans="1:3" x14ac:dyDescent="0.25">
      <c r="A3" s="161">
        <v>43281</v>
      </c>
      <c r="B3" s="162">
        <v>5362167</v>
      </c>
      <c r="C3" s="163" t="s">
        <v>42</v>
      </c>
    </row>
    <row r="4" spans="1:3" x14ac:dyDescent="0.25">
      <c r="A4" s="161">
        <v>43282</v>
      </c>
      <c r="B4" s="162">
        <v>5362167</v>
      </c>
      <c r="C4" s="163">
        <v>0</v>
      </c>
    </row>
    <row r="5" spans="1:3" x14ac:dyDescent="0.25">
      <c r="A5" s="161">
        <v>43283</v>
      </c>
      <c r="B5" s="162">
        <v>5371093</v>
      </c>
      <c r="C5" s="162">
        <v>8926</v>
      </c>
    </row>
    <row r="6" spans="1:3" s="154" customFormat="1" x14ac:dyDescent="0.25">
      <c r="A6" s="161">
        <v>43284</v>
      </c>
      <c r="B6" s="162">
        <v>5379942</v>
      </c>
      <c r="C6" s="162">
        <v>8849</v>
      </c>
    </row>
    <row r="7" spans="1:3" s="154" customFormat="1" x14ac:dyDescent="0.25">
      <c r="A7" s="161">
        <v>43285</v>
      </c>
      <c r="B7" s="162" t="s">
        <v>42</v>
      </c>
      <c r="C7" s="162">
        <v>11413</v>
      </c>
    </row>
    <row r="8" spans="1:3" s="154" customFormat="1" x14ac:dyDescent="0.25">
      <c r="A8" s="161">
        <v>43286</v>
      </c>
      <c r="B8" s="162" t="s">
        <v>42</v>
      </c>
      <c r="C8" s="162">
        <v>11413</v>
      </c>
    </row>
    <row r="9" spans="1:3" s="154" customFormat="1" x14ac:dyDescent="0.25">
      <c r="A9" s="161">
        <v>43287</v>
      </c>
      <c r="B9" s="162" t="s">
        <v>42</v>
      </c>
      <c r="C9" s="162">
        <v>11413</v>
      </c>
    </row>
    <row r="10" spans="1:3" s="154" customFormat="1" x14ac:dyDescent="0.25">
      <c r="A10" s="161">
        <v>43288</v>
      </c>
      <c r="B10" s="162" t="s">
        <v>42</v>
      </c>
      <c r="C10" s="162">
        <v>11413</v>
      </c>
    </row>
    <row r="11" spans="1:3" s="154" customFormat="1" x14ac:dyDescent="0.25">
      <c r="A11" s="161">
        <v>43289</v>
      </c>
      <c r="B11" s="162" t="s">
        <v>42</v>
      </c>
      <c r="C11" s="162">
        <v>11413</v>
      </c>
    </row>
    <row r="12" spans="1:3" s="154" customFormat="1" x14ac:dyDescent="0.25">
      <c r="A12" s="161">
        <v>43290</v>
      </c>
      <c r="B12" s="162" t="s">
        <v>42</v>
      </c>
      <c r="C12" s="162">
        <v>11413</v>
      </c>
    </row>
    <row r="13" spans="1:3" s="154" customFormat="1" x14ac:dyDescent="0.25">
      <c r="A13" s="161">
        <v>43291</v>
      </c>
      <c r="B13" s="162">
        <v>5459831</v>
      </c>
      <c r="C13" s="162">
        <v>11413</v>
      </c>
    </row>
    <row r="14" spans="1:3" s="154" customFormat="1" x14ac:dyDescent="0.25">
      <c r="A14" s="161">
        <v>43292</v>
      </c>
      <c r="B14" s="162">
        <v>5477822</v>
      </c>
      <c r="C14" s="162">
        <v>17991</v>
      </c>
    </row>
    <row r="15" spans="1:3" s="154" customFormat="1" x14ac:dyDescent="0.25">
      <c r="A15" s="161">
        <v>43293</v>
      </c>
      <c r="B15" s="162">
        <v>5486061</v>
      </c>
      <c r="C15" s="162">
        <v>8239</v>
      </c>
    </row>
    <row r="16" spans="1:3" s="154" customFormat="1" x14ac:dyDescent="0.25">
      <c r="A16" s="161">
        <v>43294</v>
      </c>
      <c r="B16" s="162">
        <v>5495062</v>
      </c>
      <c r="C16" s="162">
        <v>9001</v>
      </c>
    </row>
    <row r="17" spans="1:3" s="154" customFormat="1" x14ac:dyDescent="0.25">
      <c r="A17" s="161">
        <v>43295</v>
      </c>
      <c r="B17" s="162">
        <v>5495063</v>
      </c>
      <c r="C17" s="163">
        <v>1</v>
      </c>
    </row>
    <row r="18" spans="1:3" s="154" customFormat="1" x14ac:dyDescent="0.25">
      <c r="A18" s="161">
        <v>43296</v>
      </c>
      <c r="B18" s="162">
        <v>5503228</v>
      </c>
      <c r="C18" s="162">
        <v>8165</v>
      </c>
    </row>
    <row r="19" spans="1:3" s="154" customFormat="1" x14ac:dyDescent="0.25">
      <c r="A19" s="161">
        <v>43297</v>
      </c>
      <c r="B19" s="162">
        <v>5512130</v>
      </c>
      <c r="C19" s="162">
        <v>8902</v>
      </c>
    </row>
    <row r="20" spans="1:3" s="154" customFormat="1" x14ac:dyDescent="0.25">
      <c r="A20" s="161">
        <v>43298</v>
      </c>
      <c r="B20" s="162">
        <v>5529860</v>
      </c>
      <c r="C20" s="162">
        <v>17730</v>
      </c>
    </row>
    <row r="21" spans="1:3" s="154" customFormat="1" x14ac:dyDescent="0.25">
      <c r="A21" s="161">
        <v>43299</v>
      </c>
      <c r="B21" s="162">
        <v>5547402</v>
      </c>
      <c r="C21" s="162">
        <v>17542</v>
      </c>
    </row>
    <row r="22" spans="1:3" s="154" customFormat="1" x14ac:dyDescent="0.25">
      <c r="A22" s="161">
        <v>43300</v>
      </c>
      <c r="B22" s="162">
        <v>5547831</v>
      </c>
      <c r="C22" s="163">
        <v>429</v>
      </c>
    </row>
    <row r="23" spans="1:3" s="154" customFormat="1" x14ac:dyDescent="0.25">
      <c r="A23" s="161">
        <v>43301</v>
      </c>
      <c r="B23" s="162">
        <v>5556723</v>
      </c>
      <c r="C23" s="162">
        <v>8892</v>
      </c>
    </row>
    <row r="24" spans="1:3" s="154" customFormat="1" x14ac:dyDescent="0.25">
      <c r="A24" s="161">
        <v>43302</v>
      </c>
      <c r="B24" s="162">
        <v>5564831</v>
      </c>
      <c r="C24" s="162">
        <v>8108</v>
      </c>
    </row>
    <row r="25" spans="1:3" s="154" customFormat="1" x14ac:dyDescent="0.25">
      <c r="A25" s="161">
        <v>43303</v>
      </c>
      <c r="B25" s="162">
        <v>5573702</v>
      </c>
      <c r="C25" s="162">
        <v>8871</v>
      </c>
    </row>
    <row r="26" spans="1:3" s="154" customFormat="1" x14ac:dyDescent="0.25">
      <c r="A26" s="161">
        <v>43304</v>
      </c>
      <c r="B26" s="162">
        <v>5583825</v>
      </c>
      <c r="C26" s="162">
        <v>10123</v>
      </c>
    </row>
    <row r="27" spans="1:3" s="154" customFormat="1" x14ac:dyDescent="0.25">
      <c r="A27" s="161">
        <v>43305</v>
      </c>
      <c r="B27" s="162">
        <v>5591133</v>
      </c>
      <c r="C27" s="162">
        <v>7308</v>
      </c>
    </row>
    <row r="28" spans="1:3" s="154" customFormat="1" x14ac:dyDescent="0.25">
      <c r="A28" s="161">
        <v>43306</v>
      </c>
      <c r="B28" s="162">
        <v>5608224</v>
      </c>
      <c r="C28" s="162">
        <v>17091</v>
      </c>
    </row>
    <row r="29" spans="1:3" s="154" customFormat="1" x14ac:dyDescent="0.25">
      <c r="A29" s="161">
        <v>43307</v>
      </c>
      <c r="B29" s="162">
        <v>5616942</v>
      </c>
      <c r="C29" s="162">
        <v>8718</v>
      </c>
    </row>
    <row r="30" spans="1:3" s="154" customFormat="1" x14ac:dyDescent="0.25">
      <c r="A30" s="161">
        <v>43308</v>
      </c>
      <c r="B30" s="162">
        <v>5625128</v>
      </c>
      <c r="C30" s="162">
        <v>8186</v>
      </c>
    </row>
    <row r="31" spans="1:3" s="154" customFormat="1" x14ac:dyDescent="0.25">
      <c r="A31" s="161">
        <v>43309</v>
      </c>
      <c r="B31" s="162">
        <v>5633988</v>
      </c>
      <c r="C31" s="162">
        <v>8860</v>
      </c>
    </row>
    <row r="32" spans="1:3" s="154" customFormat="1" x14ac:dyDescent="0.25">
      <c r="A32" s="161">
        <v>43310</v>
      </c>
      <c r="B32" s="162">
        <v>5642797</v>
      </c>
      <c r="C32" s="162">
        <v>8809</v>
      </c>
    </row>
    <row r="33" spans="1:3" s="154" customFormat="1" x14ac:dyDescent="0.25">
      <c r="A33" s="161">
        <v>43311</v>
      </c>
      <c r="B33" s="162">
        <v>5651079</v>
      </c>
      <c r="C33" s="162">
        <v>8282</v>
      </c>
    </row>
    <row r="34" spans="1:3" s="154" customFormat="1" x14ac:dyDescent="0.25">
      <c r="A34" s="161">
        <v>43312</v>
      </c>
      <c r="B34" s="162">
        <v>5659918</v>
      </c>
      <c r="C34" s="162">
        <v>8839</v>
      </c>
    </row>
    <row r="35" spans="1:3" s="154" customFormat="1" x14ac:dyDescent="0.25">
      <c r="A35" s="164" t="s">
        <v>108</v>
      </c>
      <c r="B35" s="164"/>
      <c r="C35" s="165">
        <f>SUM(C3:C34)</f>
        <v>297753</v>
      </c>
    </row>
    <row r="36" spans="1:3" s="154" customFormat="1" x14ac:dyDescent="0.25">
      <c r="A36" s="153" t="s">
        <v>109</v>
      </c>
      <c r="B36" s="153"/>
      <c r="C36" s="156">
        <f>ROUND(AVERAGE(C3:C34),0)</f>
        <v>9605</v>
      </c>
    </row>
  </sheetData>
  <mergeCells count="3">
    <mergeCell ref="A1:C1"/>
    <mergeCell ref="A35:B35"/>
    <mergeCell ref="A36:B36"/>
  </mergeCell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0303E-D552-4804-91E9-EA67B3AED0B5}">
  <dimension ref="A1:Z35"/>
  <sheetViews>
    <sheetView workbookViewId="0">
      <selection sqref="A1:C1"/>
    </sheetView>
  </sheetViews>
  <sheetFormatPr defaultRowHeight="15" x14ac:dyDescent="0.25"/>
  <cols>
    <col min="1" max="1" width="21.85546875" style="6" customWidth="1"/>
    <col min="2" max="3" width="21.85546875" style="154" customWidth="1"/>
    <col min="4" max="26" width="9.140625" style="154"/>
  </cols>
  <sheetData>
    <row r="1" spans="1:3" x14ac:dyDescent="0.25">
      <c r="A1" s="153" t="s">
        <v>125</v>
      </c>
      <c r="B1" s="153"/>
      <c r="C1" s="153"/>
    </row>
    <row r="2" spans="1:3" x14ac:dyDescent="0.25">
      <c r="A2" s="155" t="s">
        <v>104</v>
      </c>
      <c r="B2" s="156" t="s">
        <v>126</v>
      </c>
      <c r="C2" s="156" t="s">
        <v>127</v>
      </c>
    </row>
    <row r="3" spans="1:3" x14ac:dyDescent="0.25">
      <c r="A3" s="157">
        <v>43251</v>
      </c>
      <c r="B3" s="158">
        <v>4875513</v>
      </c>
      <c r="C3" s="158" t="s">
        <v>42</v>
      </c>
    </row>
    <row r="4" spans="1:3" x14ac:dyDescent="0.25">
      <c r="A4" s="157">
        <v>43252</v>
      </c>
      <c r="B4" s="158">
        <v>4884327</v>
      </c>
      <c r="C4" s="158">
        <v>8814</v>
      </c>
    </row>
    <row r="5" spans="1:3" x14ac:dyDescent="0.25">
      <c r="A5" s="157">
        <v>43253</v>
      </c>
      <c r="B5" s="158">
        <v>4901460</v>
      </c>
      <c r="C5" s="158">
        <v>17133</v>
      </c>
    </row>
    <row r="6" spans="1:3" x14ac:dyDescent="0.25">
      <c r="A6" s="157">
        <v>43254</v>
      </c>
      <c r="B6" s="158">
        <v>4910220</v>
      </c>
      <c r="C6" s="158">
        <v>8760</v>
      </c>
    </row>
    <row r="7" spans="1:3" x14ac:dyDescent="0.25">
      <c r="A7" s="157">
        <v>43255</v>
      </c>
      <c r="B7" s="158">
        <v>4927816</v>
      </c>
      <c r="C7" s="158">
        <v>17596</v>
      </c>
    </row>
    <row r="8" spans="1:3" x14ac:dyDescent="0.25">
      <c r="A8" s="157">
        <v>43256</v>
      </c>
      <c r="B8" s="158">
        <v>4945347</v>
      </c>
      <c r="C8" s="158">
        <v>17531</v>
      </c>
    </row>
    <row r="9" spans="1:3" x14ac:dyDescent="0.25">
      <c r="A9" s="157">
        <v>43257</v>
      </c>
      <c r="B9" s="158">
        <v>4971683</v>
      </c>
      <c r="C9" s="158">
        <v>26336</v>
      </c>
    </row>
    <row r="10" spans="1:3" x14ac:dyDescent="0.25">
      <c r="A10" s="157">
        <v>43258</v>
      </c>
      <c r="B10" s="158">
        <v>4989217</v>
      </c>
      <c r="C10" s="158">
        <v>17534</v>
      </c>
    </row>
    <row r="11" spans="1:3" x14ac:dyDescent="0.25">
      <c r="A11" s="157">
        <v>43259</v>
      </c>
      <c r="B11" s="158">
        <v>5006333</v>
      </c>
      <c r="C11" s="158">
        <v>17116</v>
      </c>
    </row>
    <row r="12" spans="1:3" x14ac:dyDescent="0.25">
      <c r="A12" s="157">
        <v>43260</v>
      </c>
      <c r="B12" s="158">
        <v>5023802</v>
      </c>
      <c r="C12" s="158">
        <v>17469</v>
      </c>
    </row>
    <row r="13" spans="1:3" x14ac:dyDescent="0.25">
      <c r="A13" s="157">
        <v>43261</v>
      </c>
      <c r="B13" s="158">
        <v>5032423</v>
      </c>
      <c r="C13" s="158">
        <v>8621</v>
      </c>
    </row>
    <row r="14" spans="1:3" x14ac:dyDescent="0.25">
      <c r="A14" s="157">
        <v>43262</v>
      </c>
      <c r="B14" s="158">
        <v>5049909</v>
      </c>
      <c r="C14" s="158">
        <v>17486</v>
      </c>
    </row>
    <row r="15" spans="1:3" x14ac:dyDescent="0.25">
      <c r="A15" s="157">
        <v>43263</v>
      </c>
      <c r="B15" s="158">
        <v>5076039</v>
      </c>
      <c r="C15" s="158">
        <v>26130</v>
      </c>
    </row>
    <row r="16" spans="1:3" x14ac:dyDescent="0.25">
      <c r="A16" s="157">
        <v>43264</v>
      </c>
      <c r="B16" s="158">
        <v>5096462</v>
      </c>
      <c r="C16" s="158">
        <v>20423</v>
      </c>
    </row>
    <row r="17" spans="1:3" x14ac:dyDescent="0.25">
      <c r="A17" s="157">
        <v>43265</v>
      </c>
      <c r="B17" s="158">
        <v>5119497</v>
      </c>
      <c r="C17" s="158">
        <v>23035</v>
      </c>
    </row>
    <row r="18" spans="1:3" x14ac:dyDescent="0.25">
      <c r="A18" s="157">
        <v>43266</v>
      </c>
      <c r="B18" s="158">
        <v>5136736</v>
      </c>
      <c r="C18" s="158">
        <v>17239</v>
      </c>
    </row>
    <row r="19" spans="1:3" x14ac:dyDescent="0.25">
      <c r="A19" s="157">
        <v>43267</v>
      </c>
      <c r="B19" s="158">
        <v>5154082</v>
      </c>
      <c r="C19" s="158">
        <v>17346</v>
      </c>
    </row>
    <row r="20" spans="1:3" x14ac:dyDescent="0.25">
      <c r="A20" s="157">
        <v>43268</v>
      </c>
      <c r="B20" s="158">
        <v>5162448</v>
      </c>
      <c r="C20" s="158">
        <v>8366</v>
      </c>
    </row>
    <row r="21" spans="1:3" x14ac:dyDescent="0.25">
      <c r="A21" s="157">
        <v>43269</v>
      </c>
      <c r="B21" s="158">
        <v>5179365</v>
      </c>
      <c r="C21" s="158">
        <v>16917</v>
      </c>
    </row>
    <row r="22" spans="1:3" x14ac:dyDescent="0.25">
      <c r="A22" s="157">
        <v>43270</v>
      </c>
      <c r="B22" s="158">
        <v>5196781</v>
      </c>
      <c r="C22" s="158">
        <v>17416</v>
      </c>
    </row>
    <row r="23" spans="1:3" x14ac:dyDescent="0.25">
      <c r="A23" s="157">
        <v>43271</v>
      </c>
      <c r="B23" s="158">
        <v>5222852</v>
      </c>
      <c r="C23" s="158">
        <v>26071</v>
      </c>
    </row>
    <row r="24" spans="1:3" x14ac:dyDescent="0.25">
      <c r="A24" s="157">
        <v>43272</v>
      </c>
      <c r="B24" s="158">
        <v>5240818</v>
      </c>
      <c r="C24" s="158">
        <v>17966</v>
      </c>
    </row>
    <row r="25" spans="1:3" x14ac:dyDescent="0.25">
      <c r="A25" s="157">
        <v>43273</v>
      </c>
      <c r="B25" s="158">
        <v>5249730</v>
      </c>
      <c r="C25" s="158">
        <v>8912</v>
      </c>
    </row>
    <row r="26" spans="1:3" x14ac:dyDescent="0.25">
      <c r="A26" s="157">
        <v>43274</v>
      </c>
      <c r="B26" s="158">
        <v>5266966</v>
      </c>
      <c r="C26" s="158">
        <v>17236</v>
      </c>
    </row>
    <row r="27" spans="1:3" x14ac:dyDescent="0.25">
      <c r="A27" s="157">
        <v>43275</v>
      </c>
      <c r="B27" s="158">
        <v>5275224</v>
      </c>
      <c r="C27" s="158">
        <v>8258</v>
      </c>
    </row>
    <row r="28" spans="1:3" x14ac:dyDescent="0.25">
      <c r="A28" s="157">
        <v>43276</v>
      </c>
      <c r="B28" s="158">
        <v>5301459</v>
      </c>
      <c r="C28" s="158">
        <v>26235</v>
      </c>
    </row>
    <row r="29" spans="1:3" x14ac:dyDescent="0.25">
      <c r="A29" s="157">
        <v>43277</v>
      </c>
      <c r="B29" s="158">
        <v>5310381</v>
      </c>
      <c r="C29" s="158">
        <v>8922</v>
      </c>
    </row>
    <row r="30" spans="1:3" x14ac:dyDescent="0.25">
      <c r="A30" s="157">
        <v>43278</v>
      </c>
      <c r="B30" s="158">
        <v>5327557</v>
      </c>
      <c r="C30" s="158">
        <v>17176</v>
      </c>
    </row>
    <row r="31" spans="1:3" x14ac:dyDescent="0.25">
      <c r="A31" s="157">
        <v>43279</v>
      </c>
      <c r="B31" s="158">
        <v>5335879</v>
      </c>
      <c r="C31" s="158">
        <v>8322</v>
      </c>
    </row>
    <row r="32" spans="1:3" x14ac:dyDescent="0.25">
      <c r="A32" s="157">
        <v>43280</v>
      </c>
      <c r="B32" s="158">
        <v>5353715</v>
      </c>
      <c r="C32" s="158">
        <v>17836</v>
      </c>
    </row>
    <row r="33" spans="1:3" x14ac:dyDescent="0.25">
      <c r="A33" s="157">
        <v>43281</v>
      </c>
      <c r="B33" s="158">
        <v>5362167</v>
      </c>
      <c r="C33" s="158">
        <v>8452</v>
      </c>
    </row>
    <row r="34" spans="1:3" x14ac:dyDescent="0.25">
      <c r="A34" s="153" t="s">
        <v>108</v>
      </c>
      <c r="B34" s="153"/>
      <c r="C34" s="156">
        <f>SUM(C3:C33)</f>
        <v>486654</v>
      </c>
    </row>
    <row r="35" spans="1:3" x14ac:dyDescent="0.25">
      <c r="A35" s="153" t="s">
        <v>109</v>
      </c>
      <c r="B35" s="153"/>
      <c r="C35" s="156">
        <f>ROUND(AVERAGE(C3:C33),0)</f>
        <v>16222</v>
      </c>
    </row>
  </sheetData>
  <mergeCells count="3">
    <mergeCell ref="A1:C1"/>
    <mergeCell ref="A34:B34"/>
    <mergeCell ref="A35:B3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5C4666C2D9FE4985FCB194568A0930" ma:contentTypeVersion="19" ma:contentTypeDescription="Create a new document." ma:contentTypeScope="" ma:versionID="876e41b32eede41a86590dece834e6ce">
  <xsd:schema xmlns:xsd="http://www.w3.org/2001/XMLSchema" xmlns:xs="http://www.w3.org/2001/XMLSchema" xmlns:p="http://schemas.microsoft.com/office/2006/metadata/properties" xmlns:ns2="9d1a8ab6-fb87-4fc3-b2e6-b8982984a473" xmlns:ns3="1e7294ad-42e2-4ca2-8155-4d3b7165df97" targetNamespace="http://schemas.microsoft.com/office/2006/metadata/properties" ma:root="true" ma:fieldsID="c6aeae4ec67a7fe2e348e3ebf9ec3bd3" ns2:_="" ns3:_="">
    <xsd:import namespace="9d1a8ab6-fb87-4fc3-b2e6-b8982984a473"/>
    <xsd:import namespace="1e7294ad-42e2-4ca2-8155-4d3b7165df9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1a8ab6-fb87-4fc3-b2e6-b8982984a4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Location" ma:internalName="MediaServiceLocatio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6a82bfc-5b1c-481b-9cc3-5f00722b20f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e7294ad-42e2-4ca2-8155-4d3b7165df9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51fb151-8e88-473e-9226-3952a45e2914}" ma:internalName="TaxCatchAll" ma:showField="CatchAllData" ma:web="1e7294ad-42e2-4ca2-8155-4d3b7165df9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d1a8ab6-fb87-4fc3-b2e6-b8982984a473">
      <Terms xmlns="http://schemas.microsoft.com/office/infopath/2007/PartnerControls"/>
    </lcf76f155ced4ddcb4097134ff3c332f>
    <TaxCatchAll xmlns="1e7294ad-42e2-4ca2-8155-4d3b7165df97" xsi:nil="true"/>
  </documentManagement>
</p:properties>
</file>

<file path=customXml/itemProps1.xml><?xml version="1.0" encoding="utf-8"?>
<ds:datastoreItem xmlns:ds="http://schemas.openxmlformats.org/officeDocument/2006/customXml" ds:itemID="{ACABE072-993B-4806-B4A6-0C5D59C70C9F}"/>
</file>

<file path=customXml/itemProps2.xml><?xml version="1.0" encoding="utf-8"?>
<ds:datastoreItem xmlns:ds="http://schemas.openxmlformats.org/officeDocument/2006/customXml" ds:itemID="{FDA2A207-23DA-4F9F-AA42-582DD0466020}"/>
</file>

<file path=customXml/itemProps3.xml><?xml version="1.0" encoding="utf-8"?>
<ds:datastoreItem xmlns:ds="http://schemas.openxmlformats.org/officeDocument/2006/customXml" ds:itemID="{B73B4A3A-E496-4322-9945-79BE92BA6F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95</vt:i4>
      </vt:variant>
    </vt:vector>
  </HeadingPairs>
  <TitlesOfParts>
    <vt:vector size="95" baseType="lpstr">
      <vt:lpstr>EDHS Annual Report</vt:lpstr>
      <vt:lpstr>EDHS Raw Sewage Table</vt:lpstr>
      <vt:lpstr>EDHS Biofilter Effluent Table</vt:lpstr>
      <vt:lpstr>EDHS WaterNOx Effluent Table</vt:lpstr>
      <vt:lpstr>EDHS Polisher Effluent Table</vt:lpstr>
      <vt:lpstr>EDHS Well BH-A Table</vt:lpstr>
      <vt:lpstr>EDHS Well BH-B Table</vt:lpstr>
      <vt:lpstr>EDHS Well BH-C Table</vt:lpstr>
      <vt:lpstr>EDHS Well Heights</vt:lpstr>
      <vt:lpstr>Jun 25 Partial</vt:lpstr>
      <vt:lpstr>May 25</vt:lpstr>
      <vt:lpstr>Apr 25</vt:lpstr>
      <vt:lpstr>Mar 25</vt:lpstr>
      <vt:lpstr>Mar SP</vt:lpstr>
      <vt:lpstr>Sep-Nov Lift Station</vt:lpstr>
      <vt:lpstr>Sep-Nov Disposal Flow</vt:lpstr>
      <vt:lpstr>Dec 24 Partial</vt:lpstr>
      <vt:lpstr>Nov 24</vt:lpstr>
      <vt:lpstr>Oct 24</vt:lpstr>
      <vt:lpstr>Sep 24</vt:lpstr>
      <vt:lpstr>Aug 24</vt:lpstr>
      <vt:lpstr>Jul 24</vt:lpstr>
      <vt:lpstr>Jun 24</vt:lpstr>
      <vt:lpstr>May 24</vt:lpstr>
      <vt:lpstr>Apr 24</vt:lpstr>
      <vt:lpstr>Mar 24</vt:lpstr>
      <vt:lpstr>Feb 24</vt:lpstr>
      <vt:lpstr>Jan 24</vt:lpstr>
      <vt:lpstr>Dec 23</vt:lpstr>
      <vt:lpstr>Nov 23</vt:lpstr>
      <vt:lpstr>Oct 23</vt:lpstr>
      <vt:lpstr>Sep 23</vt:lpstr>
      <vt:lpstr>Aug 23</vt:lpstr>
      <vt:lpstr>Jul 23</vt:lpstr>
      <vt:lpstr>Jun 23</vt:lpstr>
      <vt:lpstr>May 23</vt:lpstr>
      <vt:lpstr>Apr 23</vt:lpstr>
      <vt:lpstr>Mar 23</vt:lpstr>
      <vt:lpstr>Feb 23</vt:lpstr>
      <vt:lpstr>Jan 23</vt:lpstr>
      <vt:lpstr>Dec 22</vt:lpstr>
      <vt:lpstr>November 2022</vt:lpstr>
      <vt:lpstr>October 2022</vt:lpstr>
      <vt:lpstr>September 2022</vt:lpstr>
      <vt:lpstr>August 2022</vt:lpstr>
      <vt:lpstr>July 2022</vt:lpstr>
      <vt:lpstr>June 2022</vt:lpstr>
      <vt:lpstr>May 2022</vt:lpstr>
      <vt:lpstr>April 2022</vt:lpstr>
      <vt:lpstr>March 2022</vt:lpstr>
      <vt:lpstr>February 2022</vt:lpstr>
      <vt:lpstr>Janaury 2022</vt:lpstr>
      <vt:lpstr>December 2021</vt:lpstr>
      <vt:lpstr>November 2021</vt:lpstr>
      <vt:lpstr>October 2021</vt:lpstr>
      <vt:lpstr>September 2021</vt:lpstr>
      <vt:lpstr>August 2021</vt:lpstr>
      <vt:lpstr>July 2021</vt:lpstr>
      <vt:lpstr>June 2021</vt:lpstr>
      <vt:lpstr>May 2021</vt:lpstr>
      <vt:lpstr>April 2021</vt:lpstr>
      <vt:lpstr>March 2021</vt:lpstr>
      <vt:lpstr>February 2021</vt:lpstr>
      <vt:lpstr>January 2021</vt:lpstr>
      <vt:lpstr>December 2020</vt:lpstr>
      <vt:lpstr>November 2020</vt:lpstr>
      <vt:lpstr>October 2020</vt:lpstr>
      <vt:lpstr>September 2020</vt:lpstr>
      <vt:lpstr>August 2020</vt:lpstr>
      <vt:lpstr>July 2020</vt:lpstr>
      <vt:lpstr>June 2020</vt:lpstr>
      <vt:lpstr>May 2020</vt:lpstr>
      <vt:lpstr>April 2020</vt:lpstr>
      <vt:lpstr>March 2020</vt:lpstr>
      <vt:lpstr>February 2020</vt:lpstr>
      <vt:lpstr>January 2020</vt:lpstr>
      <vt:lpstr>December 2019</vt:lpstr>
      <vt:lpstr>November 2019</vt:lpstr>
      <vt:lpstr>October 2019</vt:lpstr>
      <vt:lpstr>September 2019</vt:lpstr>
      <vt:lpstr>August 2019</vt:lpstr>
      <vt:lpstr>July 2019</vt:lpstr>
      <vt:lpstr>June 2019</vt:lpstr>
      <vt:lpstr>May 2019</vt:lpstr>
      <vt:lpstr>April 2019</vt:lpstr>
      <vt:lpstr>March 2019</vt:lpstr>
      <vt:lpstr>February 2019</vt:lpstr>
      <vt:lpstr>January 2019</vt:lpstr>
      <vt:lpstr>December 2018</vt:lpstr>
      <vt:lpstr>November 2018</vt:lpstr>
      <vt:lpstr>October 2018 Flow</vt:lpstr>
      <vt:lpstr>September 2018</vt:lpstr>
      <vt:lpstr>August 2018</vt:lpstr>
      <vt:lpstr>July 2018</vt:lpstr>
      <vt:lpstr>June 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Bos</dc:creator>
  <cp:lastModifiedBy>Colin Bos</cp:lastModifiedBy>
  <dcterms:created xsi:type="dcterms:W3CDTF">2025-08-05T19:41:45Z</dcterms:created>
  <dcterms:modified xsi:type="dcterms:W3CDTF">2025-08-05T19:41:48Z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0x010100715C4666C2D9FE4985FCB194568A0930</vt:lpwstr>
  </property>
</Properties>
</file>